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. EJERCICIO 2019\CNV\Setiembre\ELECTROBAN SAECA\"/>
    </mc:Choice>
  </mc:AlternateContent>
  <xr:revisionPtr revIDLastSave="0" documentId="13_ncr:1_{A824B043-9D72-471D-AD02-DAA6C7C4BAB4}" xr6:coauthVersionLast="44" xr6:coauthVersionMax="44" xr10:uidLastSave="{00000000-0000-0000-0000-000000000000}"/>
  <bookViews>
    <workbookView xWindow="-120" yWindow="-120" windowWidth="15600" windowHeight="11160" tabRatio="849" xr2:uid="{00000000-000D-0000-FFFF-FFFF00000000}"/>
  </bookViews>
  <sheets>
    <sheet name="P2_AP 19" sheetId="3" r:id="rId1"/>
    <sheet name="DETALLE PARA NOTAS SET" sheetId="2" r:id="rId2"/>
    <sheet name="EE_RR " sheetId="28" r:id="rId3"/>
    <sheet name="P4_EV" sheetId="49" r:id="rId4"/>
    <sheet name="P5_OYA " sheetId="50" r:id="rId5"/>
    <sheet name="AA" sheetId="51" r:id="rId6"/>
    <sheet name="AB" sheetId="52" r:id="rId7"/>
    <sheet name="AC" sheetId="53" r:id="rId8"/>
    <sheet name="AD" sheetId="54" r:id="rId9"/>
    <sheet name="AE" sheetId="55" r:id="rId10"/>
    <sheet name="AF" sheetId="56" r:id="rId11"/>
    <sheet name="AG" sheetId="57" r:id="rId12"/>
    <sheet name="AH" sheetId="58" r:id="rId13"/>
    <sheet name="AI" sheetId="59" r:id="rId14"/>
    <sheet name="AJ" sheetId="60" r:id="rId15"/>
    <sheet name="ANEXO I" sheetId="61" r:id="rId16"/>
  </sheets>
  <externalReferences>
    <externalReference r:id="rId17"/>
    <externalReference r:id="rId18"/>
    <externalReference r:id="rId19"/>
    <externalReference r:id="rId20"/>
  </externalReferences>
  <definedNames>
    <definedName name="___xlnm_Print_Area">NA()</definedName>
    <definedName name="__shared_1_0_0">NA()</definedName>
    <definedName name="__shared_1_0_0_1">NA()</definedName>
    <definedName name="__shared_1_0_0_2">NA()</definedName>
    <definedName name="__shared_1_0_0_3">NA()</definedName>
    <definedName name="__shared_1_0_0_4">NA()</definedName>
    <definedName name="__shared_1_0_0_5">NA()</definedName>
    <definedName name="__shared_1_0_0_6">NA()</definedName>
    <definedName name="__shared_1_1_0">0.25*3000000+0.2*1700000</definedName>
    <definedName name="__shared_1_2_0">+SUM("$#REF!.A1:A17)))))))))))))))))))))))))))))")</definedName>
    <definedName name="__shared_1_3_0">NA()</definedName>
    <definedName name="__shared_1_3_0_1">NA()</definedName>
    <definedName name="__shared_1_3_0_2">NA()</definedName>
    <definedName name="__shared_1_3_0_3">NA()</definedName>
    <definedName name="__shared_1_3_0_4">NA()</definedName>
    <definedName name="__shared_1_3_0_5">NA()</definedName>
    <definedName name="__shared_1_3_0_6">NA()</definedName>
    <definedName name="__shared_1_4_0">+SUM("$#REF!.A3:A3)))))))))))))))))))))))))))))")</definedName>
    <definedName name="__shared_1_5_0">NA()</definedName>
    <definedName name="__shared_1_5_0_1">NA()</definedName>
    <definedName name="__shared_1_5_0_2">NA()</definedName>
    <definedName name="__shared_1_5_0_3">NA()</definedName>
    <definedName name="__shared_1_5_0_4">NA()</definedName>
    <definedName name="__shared_1_5_0_5">NA()</definedName>
    <definedName name="__shared_1_5_0_6">NA()</definedName>
    <definedName name="__shared_1_6_0">NA()</definedName>
    <definedName name="__shared_1_6_0_1">NA()</definedName>
    <definedName name="__shared_1_6_0_2">NA()</definedName>
    <definedName name="__shared_1_6_0_3">NA()</definedName>
    <definedName name="__shared_1_6_0_4">NA()</definedName>
    <definedName name="__shared_1_6_0_5">NA()</definedName>
    <definedName name="__shared_1_6_0_6">NA()</definedName>
    <definedName name="__shared_2_0_0">NA()</definedName>
    <definedName name="__shared_2_0_0_1">NA()</definedName>
    <definedName name="__shared_2_0_0_2">NA()</definedName>
    <definedName name="__shared_2_0_0_3">NA()</definedName>
    <definedName name="__shared_2_0_0_4">NA()</definedName>
    <definedName name="__shared_2_0_0_5">NA()</definedName>
    <definedName name="__shared_2_0_0_6">NA()</definedName>
    <definedName name="__shared_2_1_0">NA()</definedName>
    <definedName name="__shared_2_1_0_1">NA()</definedName>
    <definedName name="__shared_2_1_0_2">NA()</definedName>
    <definedName name="__shared_2_1_0_3">NA()</definedName>
    <definedName name="__shared_2_1_0_4">NA()</definedName>
    <definedName name="__shared_2_1_0_5">NA()</definedName>
    <definedName name="__shared_2_1_0_6">NA()</definedName>
    <definedName name="__shared_2_2_0">NA()</definedName>
    <definedName name="__shared_2_2_0_1">NA()</definedName>
    <definedName name="__shared_2_2_0_2">NA()</definedName>
    <definedName name="__shared_2_2_0_3">NA()</definedName>
    <definedName name="__shared_2_2_0_4">NA()</definedName>
    <definedName name="__shared_2_2_0_5">NA()</definedName>
    <definedName name="__shared_2_2_0_6">NA()</definedName>
    <definedName name="__shared_2_3_0">NA()</definedName>
    <definedName name="__shared_2_3_0_1">NA()</definedName>
    <definedName name="__shared_2_3_0_2">NA()</definedName>
    <definedName name="__shared_2_3_0_3">NA()</definedName>
    <definedName name="__shared_2_3_0_4">NA()</definedName>
    <definedName name="__shared_2_3_0_5">NA()</definedName>
    <definedName name="__shared_2_3_0_6">NA()</definedName>
    <definedName name="__shared_2_4_0">+SUM("$#REF!.A1:A12)))))))))))))))))))))))))))))")</definedName>
    <definedName name="__shared_2_5_0">NA()</definedName>
    <definedName name="__shared_2_5_0_1">NA()</definedName>
    <definedName name="__shared_2_5_0_2">NA()</definedName>
    <definedName name="__shared_2_5_0_3">NA()</definedName>
    <definedName name="__shared_2_5_0_4">NA()</definedName>
    <definedName name="__shared_2_5_0_5">NA()</definedName>
    <definedName name="__shared_2_5_0_6">NA()</definedName>
    <definedName name="__shared_2_6_0">NA()</definedName>
    <definedName name="__shared_2_6_0_1">NA()</definedName>
    <definedName name="__shared_2_6_0_2">NA()</definedName>
    <definedName name="__shared_2_6_0_3">NA()</definedName>
    <definedName name="__shared_2_6_0_4">NA()</definedName>
    <definedName name="__shared_2_6_0_5">NA()</definedName>
    <definedName name="__shared_2_6_0_6">NA()</definedName>
    <definedName name="__shared_2_7_0">NA()</definedName>
    <definedName name="__shared_2_7_0_1">NA()</definedName>
    <definedName name="__shared_2_7_0_2">NA()</definedName>
    <definedName name="__shared_2_7_0_3">NA()</definedName>
    <definedName name="__shared_2_7_0_4">NA()</definedName>
    <definedName name="__shared_2_7_0_5">NA()</definedName>
    <definedName name="__shared_2_7_0_6">NA()</definedName>
    <definedName name="__shared_2_8_0">NA()</definedName>
    <definedName name="__shared_2_8_0_1">NA()</definedName>
    <definedName name="__shared_2_8_0_2">NA()</definedName>
    <definedName name="__shared_2_8_0_3">NA()</definedName>
    <definedName name="__shared_2_8_0_4">NA()</definedName>
    <definedName name="__shared_2_8_0_5">NA()</definedName>
    <definedName name="__shared_2_8_0_6">NA()</definedName>
    <definedName name="__shared_3_0_0">NA()</definedName>
    <definedName name="__shared_3_0_0_1">NA()</definedName>
    <definedName name="__shared_3_0_0_2">NA()</definedName>
    <definedName name="__shared_3_0_0_3">NA()</definedName>
    <definedName name="__shared_3_0_0_4">NA()</definedName>
    <definedName name="__shared_3_0_0_5">NA()</definedName>
    <definedName name="__shared_3_0_0_6">NA()</definedName>
    <definedName name="__shared_3_1_0">NA()</definedName>
    <definedName name="__shared_3_1_0_1">NA()</definedName>
    <definedName name="__shared_3_1_0_2">NA()</definedName>
    <definedName name="__shared_3_1_0_3">NA()</definedName>
    <definedName name="__shared_3_1_0_4">NA()</definedName>
    <definedName name="__shared_3_1_0_5">NA()</definedName>
    <definedName name="__shared_3_1_0_6">NA()</definedName>
    <definedName name="__shared_3_10_0">+SUM("$#REF!.A1:A12)))))))))))))))))))))))))))))")</definedName>
    <definedName name="__shared_3_11_0">NA()</definedName>
    <definedName name="__shared_3_11_0_1">NA()</definedName>
    <definedName name="__shared_3_11_0_2">NA()</definedName>
    <definedName name="__shared_3_11_0_3">NA()</definedName>
    <definedName name="__shared_3_11_0_4">NA()</definedName>
    <definedName name="__shared_3_11_0_5">NA()</definedName>
    <definedName name="__shared_3_11_0_6">NA()</definedName>
    <definedName name="__shared_3_12_0">NA()</definedName>
    <definedName name="__shared_3_12_0_1">NA()</definedName>
    <definedName name="__shared_3_12_0_2">NA()</definedName>
    <definedName name="__shared_3_12_0_3">NA()</definedName>
    <definedName name="__shared_3_12_0_4">NA()</definedName>
    <definedName name="__shared_3_12_0_5">NA()</definedName>
    <definedName name="__shared_3_12_0_6">NA()</definedName>
    <definedName name="__shared_3_13_0">NA()</definedName>
    <definedName name="__shared_3_13_0_1">NA()</definedName>
    <definedName name="__shared_3_13_0_2">NA()</definedName>
    <definedName name="__shared_3_13_0_3">NA()</definedName>
    <definedName name="__shared_3_13_0_4">NA()</definedName>
    <definedName name="__shared_3_13_0_5">NA()</definedName>
    <definedName name="__shared_3_13_0_6">NA()</definedName>
    <definedName name="__shared_3_14_0">NA()</definedName>
    <definedName name="__shared_3_14_0_1">NA()</definedName>
    <definedName name="__shared_3_14_0_2">NA()</definedName>
    <definedName name="__shared_3_14_0_3">NA()</definedName>
    <definedName name="__shared_3_14_0_4">NA()</definedName>
    <definedName name="__shared_3_14_0_5">NA()</definedName>
    <definedName name="__shared_3_14_0_6">NA()</definedName>
    <definedName name="__shared_3_2_0">NA()</definedName>
    <definedName name="__shared_3_2_0_1">NA()</definedName>
    <definedName name="__shared_3_2_0_2">NA()</definedName>
    <definedName name="__shared_3_2_0_3">NA()</definedName>
    <definedName name="__shared_3_2_0_4">NA()</definedName>
    <definedName name="__shared_3_2_0_5">NA()</definedName>
    <definedName name="__shared_3_2_0_6">NA()</definedName>
    <definedName name="__shared_3_3_0">NA()</definedName>
    <definedName name="__shared_3_3_0_1">NA()</definedName>
    <definedName name="__shared_3_3_0_2">NA()</definedName>
    <definedName name="__shared_3_3_0_3">NA()</definedName>
    <definedName name="__shared_3_3_0_4">NA()</definedName>
    <definedName name="__shared_3_3_0_5">NA()</definedName>
    <definedName name="__shared_3_3_0_6">NA()</definedName>
    <definedName name="__shared_3_4_0">NA()</definedName>
    <definedName name="__shared_3_4_0_1">NA()</definedName>
    <definedName name="__shared_3_4_0_2">NA()</definedName>
    <definedName name="__shared_3_4_0_3">NA()</definedName>
    <definedName name="__shared_3_4_0_4">NA()</definedName>
    <definedName name="__shared_3_4_0_5">NA()</definedName>
    <definedName name="__shared_3_4_0_6">NA()</definedName>
    <definedName name="__shared_3_5_0">NA()</definedName>
    <definedName name="__shared_3_5_0_1">NA()</definedName>
    <definedName name="__shared_3_5_0_2">NA()</definedName>
    <definedName name="__shared_3_5_0_3">NA()</definedName>
    <definedName name="__shared_3_5_0_4">NA()</definedName>
    <definedName name="__shared_3_5_0_5">NA()</definedName>
    <definedName name="__shared_3_5_0_6">NA()</definedName>
    <definedName name="__shared_3_6_0">NA()</definedName>
    <definedName name="__shared_3_6_0_1">NA()</definedName>
    <definedName name="__shared_3_6_0_2">NA()</definedName>
    <definedName name="__shared_3_6_0_3">NA()</definedName>
    <definedName name="__shared_3_6_0_4">NA()</definedName>
    <definedName name="__shared_3_6_0_5">NA()</definedName>
    <definedName name="__shared_3_6_0_6">NA()</definedName>
    <definedName name="__shared_3_7_0">NA()</definedName>
    <definedName name="__shared_3_7_0_1">NA()</definedName>
    <definedName name="__shared_3_7_0_2">NA()</definedName>
    <definedName name="__shared_3_7_0_3">NA()</definedName>
    <definedName name="__shared_3_7_0_4">NA()</definedName>
    <definedName name="__shared_3_7_0_5">NA()</definedName>
    <definedName name="__shared_3_7_0_6">NA()</definedName>
    <definedName name="__shared_3_8_0">NA()</definedName>
    <definedName name="__shared_3_8_0_1">NA()</definedName>
    <definedName name="__shared_3_8_0_2">NA()</definedName>
    <definedName name="__shared_3_8_0_3">NA()</definedName>
    <definedName name="__shared_3_8_0_4">NA()</definedName>
    <definedName name="__shared_3_8_0_5">NA()</definedName>
    <definedName name="__shared_3_8_0_6">NA()</definedName>
    <definedName name="__shared_3_9_0">NA()</definedName>
    <definedName name="__shared_3_9_0_1">NA()</definedName>
    <definedName name="__shared_3_9_0_2">NA()</definedName>
    <definedName name="__shared_3_9_0_3">NA()</definedName>
    <definedName name="__shared_3_9_0_4">NA()</definedName>
    <definedName name="__shared_3_9_0_5">NA()</definedName>
    <definedName name="__shared_3_9_0_6">NA()</definedName>
    <definedName name="__shared_4_0_0">(16400000)*(0.90909091)</definedName>
    <definedName name="__shared_4_1_0">NA()</definedName>
    <definedName name="__shared_4_1_0_1">NA()</definedName>
    <definedName name="__shared_4_1_0_2">NA()</definedName>
    <definedName name="__shared_4_1_0_3">NA()</definedName>
    <definedName name="__shared_4_1_0_4">NA()</definedName>
    <definedName name="__shared_4_1_0_5">NA()</definedName>
    <definedName name="__shared_4_1_0_6">NA()</definedName>
    <definedName name="__shared_4_10_0">SUM("$#REF!.A1:F1)))))))))))))))))))))))))))))")</definedName>
    <definedName name="__shared_4_11_0">NA()</definedName>
    <definedName name="__shared_4_11_0_1">NA()</definedName>
    <definedName name="__shared_4_11_0_2">NA()</definedName>
    <definedName name="__shared_4_11_0_3">NA()</definedName>
    <definedName name="__shared_4_11_0_4">NA()</definedName>
    <definedName name="__shared_4_11_0_5">NA()</definedName>
    <definedName name="__shared_4_11_0_6">NA()</definedName>
    <definedName name="__shared_4_12_0">NA()</definedName>
    <definedName name="__shared_4_12_0_1">NA()</definedName>
    <definedName name="__shared_4_12_0_2">NA()</definedName>
    <definedName name="__shared_4_12_0_3">NA()</definedName>
    <definedName name="__shared_4_12_0_4">NA()</definedName>
    <definedName name="__shared_4_12_0_5">NA()</definedName>
    <definedName name="__shared_4_12_0_6">NA()</definedName>
    <definedName name="__shared_4_13_0">(5500000+2000000)*(0.909091)</definedName>
    <definedName name="__shared_4_14_0">NA()</definedName>
    <definedName name="__shared_4_14_0_1">NA()</definedName>
    <definedName name="__shared_4_14_0_2">NA()</definedName>
    <definedName name="__shared_4_14_0_3">NA()</definedName>
    <definedName name="__shared_4_14_0_4">NA()</definedName>
    <definedName name="__shared_4_14_0_5">NA()</definedName>
    <definedName name="__shared_4_14_0_6">NA()</definedName>
    <definedName name="__shared_4_15_0">NA()</definedName>
    <definedName name="__shared_4_15_0_1">NA()</definedName>
    <definedName name="__shared_4_15_0_2">NA()</definedName>
    <definedName name="__shared_4_15_0_3">NA()</definedName>
    <definedName name="__shared_4_15_0_4">NA()</definedName>
    <definedName name="__shared_4_15_0_5">NA()</definedName>
    <definedName name="__shared_4_15_0_6">NA()</definedName>
    <definedName name="__shared_4_16_0">SUM("$#REF!.A1:A2)))))))))))))))))))))))))))))")</definedName>
    <definedName name="__shared_4_17_0">+SUM("$#REF!.A1:A2)))))))))))))))))))))))))))))")</definedName>
    <definedName name="__shared_4_18_0">+SUM("$#REF!.A1:A2)))))))))))))))))))))))))))))")</definedName>
    <definedName name="__shared_4_19_0">NA()</definedName>
    <definedName name="__shared_4_19_0_1">NA()</definedName>
    <definedName name="__shared_4_19_0_2">NA()</definedName>
    <definedName name="__shared_4_19_0_3">NA()</definedName>
    <definedName name="__shared_4_19_0_4">NA()</definedName>
    <definedName name="__shared_4_19_0_5">NA()</definedName>
    <definedName name="__shared_4_19_0_6">NA()</definedName>
    <definedName name="__shared_4_2_0">NA()</definedName>
    <definedName name="__shared_4_2_0_1">NA()</definedName>
    <definedName name="__shared_4_2_0_2">NA()</definedName>
    <definedName name="__shared_4_2_0_3">NA()</definedName>
    <definedName name="__shared_4_2_0_4">NA()</definedName>
    <definedName name="__shared_4_2_0_5">NA()</definedName>
    <definedName name="__shared_4_2_0_6">NA()</definedName>
    <definedName name="__shared_4_20_0">NA()</definedName>
    <definedName name="__shared_4_20_0_1">NA()</definedName>
    <definedName name="__shared_4_20_0_2">NA()</definedName>
    <definedName name="__shared_4_20_0_3">NA()</definedName>
    <definedName name="__shared_4_20_0_4">NA()</definedName>
    <definedName name="__shared_4_20_0_5">NA()</definedName>
    <definedName name="__shared_4_20_0_6">NA()</definedName>
    <definedName name="__shared_4_21_0">NA()</definedName>
    <definedName name="__shared_4_21_0_1">NA()</definedName>
    <definedName name="__shared_4_21_0_2">NA()</definedName>
    <definedName name="__shared_4_21_0_3">NA()</definedName>
    <definedName name="__shared_4_21_0_4">NA()</definedName>
    <definedName name="__shared_4_21_0_5">NA()</definedName>
    <definedName name="__shared_4_21_0_6">NA()</definedName>
    <definedName name="__shared_4_22_0">NA()</definedName>
    <definedName name="__shared_4_22_0_1">NA()</definedName>
    <definedName name="__shared_4_22_0_2">NA()</definedName>
    <definedName name="__shared_4_22_0_3">NA()</definedName>
    <definedName name="__shared_4_22_0_4">NA()</definedName>
    <definedName name="__shared_4_22_0_5">NA()</definedName>
    <definedName name="__shared_4_22_0_6">NA()</definedName>
    <definedName name="__shared_4_23_0">NA()</definedName>
    <definedName name="__shared_4_23_0_1">NA()</definedName>
    <definedName name="__shared_4_23_0_2">NA()</definedName>
    <definedName name="__shared_4_23_0_3">NA()</definedName>
    <definedName name="__shared_4_23_0_4">NA()</definedName>
    <definedName name="__shared_4_23_0_5">NA()</definedName>
    <definedName name="__shared_4_23_0_6">NA()</definedName>
    <definedName name="__shared_4_24_0">NA()</definedName>
    <definedName name="__shared_4_24_0_1">NA()</definedName>
    <definedName name="__shared_4_24_0_2">NA()</definedName>
    <definedName name="__shared_4_24_0_3">NA()</definedName>
    <definedName name="__shared_4_24_0_4">NA()</definedName>
    <definedName name="__shared_4_24_0_5">NA()</definedName>
    <definedName name="__shared_4_24_0_6">NA()</definedName>
    <definedName name="__shared_4_3_0">NA()</definedName>
    <definedName name="__shared_4_3_0_1">NA()</definedName>
    <definedName name="__shared_4_3_0_2">NA()</definedName>
    <definedName name="__shared_4_3_0_3">NA()</definedName>
    <definedName name="__shared_4_3_0_4">NA()</definedName>
    <definedName name="__shared_4_3_0_5">NA()</definedName>
    <definedName name="__shared_4_3_0_6">NA()</definedName>
    <definedName name="__shared_4_4_0">NA()</definedName>
    <definedName name="__shared_4_4_0_1">NA()</definedName>
    <definedName name="__shared_4_4_0_2">NA()</definedName>
    <definedName name="__shared_4_4_0_3">NA()</definedName>
    <definedName name="__shared_4_4_0_4">NA()</definedName>
    <definedName name="__shared_4_4_0_5">NA()</definedName>
    <definedName name="__shared_4_4_0_6">NA()</definedName>
    <definedName name="__shared_4_5_0">+(2000000+1658000)*0.909091+1658000*1.2483</definedName>
    <definedName name="__shared_4_6_0">NA()</definedName>
    <definedName name="__shared_4_6_0_1">NA()</definedName>
    <definedName name="__shared_4_6_0_2">NA()</definedName>
    <definedName name="__shared_4_6_0_3">NA()</definedName>
    <definedName name="__shared_4_6_0_4">NA()</definedName>
    <definedName name="__shared_4_6_0_5">NA()</definedName>
    <definedName name="__shared_4_6_0_6">NA()</definedName>
    <definedName name="__shared_4_7_0">NA()</definedName>
    <definedName name="__shared_4_7_0_1">NA()</definedName>
    <definedName name="__shared_4_7_0_2">NA()</definedName>
    <definedName name="__shared_4_7_0_3">NA()</definedName>
    <definedName name="__shared_4_7_0_4">NA()</definedName>
    <definedName name="__shared_4_7_0_5">NA()</definedName>
    <definedName name="__shared_4_7_0_6">NA()</definedName>
    <definedName name="__shared_4_8_0">NA()</definedName>
    <definedName name="__shared_4_8_0_1">NA()</definedName>
    <definedName name="__shared_4_8_0_2">NA()</definedName>
    <definedName name="__shared_4_8_0_3">NA()</definedName>
    <definedName name="__shared_4_8_0_4">NA()</definedName>
    <definedName name="__shared_4_8_0_5">NA()</definedName>
    <definedName name="__shared_4_8_0_6">NA()</definedName>
    <definedName name="__shared_4_9_0">+(5500000+4395604)*1.2483</definedName>
    <definedName name="__shared_6_0_0">+SUM("$#REF!.A1:A2)))))))))))))))))))))))))))))")</definedName>
    <definedName name="__shared_6_1_0">+SUM("$#REF!.A1:A4)))))))))))))))))))))))))))))")</definedName>
    <definedName name="__shared_6_10_0">NA()</definedName>
    <definedName name="__shared_6_10_0_1">NA()</definedName>
    <definedName name="__shared_6_10_0_2">NA()</definedName>
    <definedName name="__shared_6_10_0_3">NA()</definedName>
    <definedName name="__shared_6_10_0_4">NA()</definedName>
    <definedName name="__shared_6_10_0_5">NA()</definedName>
    <definedName name="__shared_6_10_0_6">NA()</definedName>
    <definedName name="__shared_6_2_0">NA()</definedName>
    <definedName name="__shared_6_2_0_1">NA()</definedName>
    <definedName name="__shared_6_2_0_2">NA()</definedName>
    <definedName name="__shared_6_2_0_3">NA()</definedName>
    <definedName name="__shared_6_2_0_4">NA()</definedName>
    <definedName name="__shared_6_2_0_5">NA()</definedName>
    <definedName name="__shared_6_2_0_6">NA()</definedName>
    <definedName name="__shared_6_3_0">NA()</definedName>
    <definedName name="__shared_6_3_0_1">NA()</definedName>
    <definedName name="__shared_6_3_0_2">NA()</definedName>
    <definedName name="__shared_6_3_0_3">NA()</definedName>
    <definedName name="__shared_6_3_0_4">NA()</definedName>
    <definedName name="__shared_6_3_0_5">NA()</definedName>
    <definedName name="__shared_6_3_0_6">NA()</definedName>
    <definedName name="__shared_6_4_0">NA()</definedName>
    <definedName name="__shared_6_4_0_1">NA()</definedName>
    <definedName name="__shared_6_4_0_2">NA()</definedName>
    <definedName name="__shared_6_4_0_3">NA()</definedName>
    <definedName name="__shared_6_4_0_4">NA()</definedName>
    <definedName name="__shared_6_4_0_5">NA()</definedName>
    <definedName name="__shared_6_4_0_6">NA()</definedName>
    <definedName name="__shared_6_5_0">NA()</definedName>
    <definedName name="__shared_6_5_0_1">NA()</definedName>
    <definedName name="__shared_6_5_0_2">NA()</definedName>
    <definedName name="__shared_6_5_0_3">NA()</definedName>
    <definedName name="__shared_6_5_0_4">NA()</definedName>
    <definedName name="__shared_6_5_0_5">NA()</definedName>
    <definedName name="__shared_6_5_0_6">NA()</definedName>
    <definedName name="__shared_6_6_0">+SUM("$#REF!.A1:A4)))))))))))))))))))))))))))))")</definedName>
    <definedName name="__shared_6_7_0">NA()</definedName>
    <definedName name="__shared_6_7_0_1">NA()</definedName>
    <definedName name="__shared_6_7_0_2">NA()</definedName>
    <definedName name="__shared_6_7_0_3">NA()</definedName>
    <definedName name="__shared_6_7_0_4">NA()</definedName>
    <definedName name="__shared_6_7_0_5">NA()</definedName>
    <definedName name="__shared_6_7_0_6">NA()</definedName>
    <definedName name="__shared_6_8_0">5000000*4</definedName>
    <definedName name="__shared_6_9_0">7500000*4</definedName>
    <definedName name="__shared_7_0_0">("$#REF!.F1-$#REF!.A1)/6))))))))))))))))))))))))))))")</definedName>
    <definedName name="__shared_7_1_0">NA()</definedName>
    <definedName name="__shared_7_1_0_1">NA()</definedName>
    <definedName name="__shared_7_1_0_2">NA()</definedName>
    <definedName name="__shared_7_1_0_3">NA()</definedName>
    <definedName name="__shared_7_1_0_4">NA()</definedName>
    <definedName name="__shared_7_1_0_5">NA()</definedName>
    <definedName name="__shared_7_1_0_6">NA()</definedName>
    <definedName name="__shared_7_2_0">NA()</definedName>
    <definedName name="__shared_7_2_0_1">NA()</definedName>
    <definedName name="__shared_7_2_0_2">NA()</definedName>
    <definedName name="__shared_7_2_0_3">NA()</definedName>
    <definedName name="__shared_7_2_0_4">NA()</definedName>
    <definedName name="__shared_7_2_0_5">NA()</definedName>
    <definedName name="__shared_7_2_0_6">NA()</definedName>
    <definedName name="__xlnm.Print_Area_1">#REF!</definedName>
    <definedName name="__xlnm__FilterDatabase">NA()</definedName>
    <definedName name="_xlnm._FilterDatabase" localSheetId="1" hidden="1">'DETALLE PARA NOTAS SET'!$C$1:$C$406</definedName>
    <definedName name="_FilterDatabase_1">NA()</definedName>
    <definedName name="Años_préstamo">#REF!</definedName>
    <definedName name="_xlnm.Print_Area" localSheetId="6">AB!$B$1:$K$39</definedName>
    <definedName name="_xlnm.Print_Area" localSheetId="7">AC!$A$1:$M$46</definedName>
    <definedName name="_xlnm.Print_Area" localSheetId="8">AD!$A$1:$F$65</definedName>
    <definedName name="_xlnm.Print_Area" localSheetId="9">AE!$A$1:$I$34</definedName>
    <definedName name="_xlnm.Print_Area" localSheetId="10">AF!$A$1:$G$54</definedName>
    <definedName name="_xlnm.Print_Area" localSheetId="11">AG!$A$1:$F$145</definedName>
    <definedName name="_xlnm.Print_Area" localSheetId="13">AI!$B$1:$D$46</definedName>
    <definedName name="_xlnm.Print_Area" localSheetId="14">AJ!$A$1:$D$39</definedName>
    <definedName name="_xlnm.Print_Area" localSheetId="1">'DETALLE PARA NOTAS SET'!$B$176:$D$319</definedName>
    <definedName name="area1">#REF!</definedName>
    <definedName name="area7">#REF!</definedName>
    <definedName name="Capital">#REF!</definedName>
    <definedName name="Datos">#REF!</definedName>
    <definedName name="Día_de_pago" localSheetId="2">DATE(YEAR(Inicio_prestamo),MONTH(Inicio_prestamo)+Payment_Number,DAY(Inicio_prestamo))</definedName>
    <definedName name="Día_de_pago">DATE(YEAR(Inicio_prestamo),MONTH(Inicio_prestamo)+Payment_Number,DAY(Inicio_prestamo))</definedName>
    <definedName name="Excel_BuiltIn__FilterDatabase_5" localSheetId="1">'DETALLE PARA NOTAS SET'!$F$4:$F$361</definedName>
    <definedName name="Excel_BuiltIn__FilterDatabase_5" localSheetId="0">#REF!</definedName>
    <definedName name="Excel_BuiltIn__FilterDatabase_5">#REF!</definedName>
    <definedName name="Excel_BuiltIn_Print_Area" localSheetId="11">AG!$A$1:$F$136</definedName>
    <definedName name="Excel_BuiltIn_Print_Area_1">NA()</definedName>
    <definedName name="Excel_BuiltIn_Print_Area_13" localSheetId="1">[1]P4_EV!#REF!</definedName>
    <definedName name="Excel_BuiltIn_Print_Area_13" localSheetId="0">[1]P4_EV!#REF!</definedName>
    <definedName name="Excel_BuiltIn_Print_Area_13">#REF!</definedName>
    <definedName name="Excel_BuiltIn_Print_Area_7" localSheetId="1">[1]AH!#REF!</definedName>
    <definedName name="Excel_BuiltIn_Print_Area_7" localSheetId="0">[1]AH!#REF!</definedName>
    <definedName name="Excel_BuiltIn_Print_Area_7">[2]AH!#REF!</definedName>
    <definedName name="Fecha_de_pago">#REF!</definedName>
    <definedName name="Fila_de_encabezado">ROW(#REF!)</definedName>
    <definedName name="filter13">[3]P4_EV!#REF!</definedName>
    <definedName name="filter5">#REF!</definedName>
    <definedName name="Importe_del_préstamo">#REF!</definedName>
    <definedName name="Impresión_completa">#REF!</definedName>
    <definedName name="Inicio_prestamo">#REF!</definedName>
    <definedName name="Int">#REF!</definedName>
    <definedName name="Int_acum">#REF!</definedName>
    <definedName name="Interés_total">#REF!</definedName>
    <definedName name="month">[4]SB!$B$11:$B$22</definedName>
    <definedName name="Núm_de_pago">#REF!</definedName>
    <definedName name="Núm_pagos_al_año">#REF!</definedName>
    <definedName name="Número_de_pagos" localSheetId="2">MATCH(0.01,Saldo_final,-1)+1</definedName>
    <definedName name="Número_de_pagos">MATCH(0.01,Saldo_final,-1)+1</definedName>
    <definedName name="Pago_adicional">#REF!</definedName>
    <definedName name="Pago_mensual_programado">#REF!</definedName>
    <definedName name="Pago_progr">#REF!</definedName>
    <definedName name="Pago_total">#REF!</definedName>
    <definedName name="Pagos_adicionales_programados">#REF!</definedName>
    <definedName name="Restablecer_área_de_impresión" localSheetId="2">OFFSET(Impresión_completa,0,0,'EE_RR '!Última_fila)</definedName>
    <definedName name="Restablecer_área_de_impresión">OFFSET(Impresión_completa,0,0,Última_fila)</definedName>
    <definedName name="Saldo_final">#REF!</definedName>
    <definedName name="Saldo_inicial">#REF!</definedName>
    <definedName name="SHARED_FORMULA_1_30_1_30_3">+#REF!/#REF!</definedName>
    <definedName name="SHARED_FORMULA_1_31_1_31_3">+#REF!/#REF!</definedName>
    <definedName name="SHARED_FORMULA_1_32_1_32_3">+#REF!/#REF!</definedName>
    <definedName name="SHARED_FORMULA_1_33_1_33_3">+#REF!/#REF!</definedName>
    <definedName name="SHARED_FORMULA_1_34_1_34_3">+#REF!/#REF!</definedName>
    <definedName name="SHARED_FORMULA_1_35_1_35_3">+#REF!/#REF!</definedName>
    <definedName name="SHARED_FORMULA_1_36_1_36_3">+#REF!/#REF!</definedName>
    <definedName name="SHARED_FORMULA_11_110_11_110_0">#REF!</definedName>
    <definedName name="SHARED_FORMULA_11_16_11_16_3">+(#REF!-#REF!)/#REF!</definedName>
    <definedName name="SHARED_FORMULA_11_9_11_9_3">+(#REF!-#REF!)/#REF!</definedName>
    <definedName name="SHARED_FORMULA_12_164_12_164_0">+SUM(#REF!)</definedName>
    <definedName name="SHARED_FORMULA_12_79_12_79_0">-#REF!*#REF!</definedName>
    <definedName name="SHARED_FORMULA_12_88_12_88_0">+#REF!*#REF!/12</definedName>
    <definedName name="SHARED_FORMULA_13_171_13_171_0">-#REF!/#REF!</definedName>
    <definedName name="SHARED_FORMULA_13_175_13_175_0">+#REF!/#REF!*12</definedName>
    <definedName name="SHARED_FORMULA_13_179_13_179_0">-0.125*#REF!</definedName>
    <definedName name="SHARED_FORMULA_13_186_13_186_0">+#REF!/#REF!</definedName>
    <definedName name="SHARED_FORMULA_13_82_13_82_0">+#REF!*#REF!</definedName>
    <definedName name="SHARED_FORMULA_13_86_13_86_0">+#REF!-#REF!</definedName>
    <definedName name="SHARED_FORMULA_15_111_15_111_0">+SUM(#REF!)</definedName>
    <definedName name="SHARED_FORMULA_15_14_15_14_0">+SUM(#REF!)</definedName>
    <definedName name="SHARED_FORMULA_15_141_15_141_0">+SUM(#REF!)</definedName>
    <definedName name="SHARED_FORMULA_15_143_15_143_0">+#REF!+#REF!+#REF!+#REF!+#REF!+#REF!+#REF!+#REF!</definedName>
    <definedName name="SHARED_FORMULA_15_169_15_169_0">+#REF!+#REF!+#REF!</definedName>
    <definedName name="SHARED_FORMULA_15_172_15_172_0">+#REF!+#REF!+#REF!</definedName>
    <definedName name="SHARED_FORMULA_15_176_15_176_0">+#REF!+#REF!+#REF!</definedName>
    <definedName name="SHARED_FORMULA_15_69_15_69_0">+SUM(#REF!)</definedName>
    <definedName name="SHARED_FORMULA_16_25_16_25_0">+#REF!/#REF!</definedName>
    <definedName name="SHARED_FORMULA_16_31_16_31_0">+#REF!/#REF!</definedName>
    <definedName name="SHARED_FORMULA_16_69_16_69_0">+#REF!/#REF!</definedName>
    <definedName name="SHARED_FORMULA_17_25_17_25_0">+#REF!/#REF!</definedName>
    <definedName name="SHARED_FORMULA_17_35_17_35_0">+#REF!/#REF!</definedName>
    <definedName name="SHARED_FORMULA_2_1_2_1_3">+#REF!-#REF!</definedName>
    <definedName name="SHARED_FORMULA_2_114_2_114_0">+#REF!/(1-#REF!-#REF!)*#REF!</definedName>
    <definedName name="SHARED_FORMULA_2_127_2_127_0">+SUM(#REF!)</definedName>
    <definedName name="SHARED_FORMULA_2_132_2_132_0">-#REF!/#REF!</definedName>
    <definedName name="SHARED_FORMULA_2_14_2_14_0">+SUM(#REF!)</definedName>
    <definedName name="SHARED_FORMULA_2_140_2_140_0">+#REF!/#REF!*12</definedName>
    <definedName name="SHARED_FORMULA_2_145_2_145_0">+#REF!+#REF!</definedName>
    <definedName name="SHARED_FORMULA_2_146_2_146_0">+#REF!/#REF!</definedName>
    <definedName name="SHARED_FORMULA_2_152_2_152_0">+#REF!/#REF!</definedName>
    <definedName name="SHARED_FORMULA_2_155_2_155_0">+#REF!/#REF!</definedName>
    <definedName name="SHARED_FORMULA_2_157_2_157_0">+#REF!/#REF!</definedName>
    <definedName name="SHARED_FORMULA_2_163_2_163_0">+SUM(#REF!)</definedName>
    <definedName name="SHARED_FORMULA_2_175_2_175_0">+#REF!/#REF!*12</definedName>
    <definedName name="SHARED_FORMULA_2_178_2_178_0">+#REF!+#REF!+#REF!+#REF!+#REF!+#REF!+#REF!+#REF!+#REF!</definedName>
    <definedName name="SHARED_FORMULA_2_179_2_179_0">-0.125*#REF!</definedName>
    <definedName name="SHARED_FORMULA_2_18_2_18_0">-#REF!*#REF!</definedName>
    <definedName name="SHARED_FORMULA_2_180_2_180_0">+#REF!+#REF!</definedName>
    <definedName name="SHARED_FORMULA_2_19_2_19_0">-#REF!*#REF!</definedName>
    <definedName name="SHARED_FORMULA_2_2_2_2_3">+#REF!/#REF!</definedName>
    <definedName name="SHARED_FORMULA_2_21_2_21_0">-30*#REF!</definedName>
    <definedName name="SHARED_FORMULA_2_22_2_22_0">+#REF!*#REF!</definedName>
    <definedName name="SHARED_FORMULA_2_28_2_28_0">+#REF!*#REF!/12</definedName>
    <definedName name="SHARED_FORMULA_2_33_2_33_0">+#REF!+#REF!+#REF!+#REF!+#REF!+#REF!+#REF!+#REF!+#REF!</definedName>
    <definedName name="SHARED_FORMULA_2_34_2_34_0">-0.125*#REF!</definedName>
    <definedName name="SHARED_FORMULA_2_35_2_35_0">+#REF!+#REF!</definedName>
    <definedName name="SHARED_FORMULA_2_36_2_36_0">+#REF!/#REF!</definedName>
    <definedName name="SHARED_FORMULA_2_40_2_40_0">+#REF!/#REF!</definedName>
    <definedName name="SHARED_FORMULA_2_41_2_41_0">+#REF!/28</definedName>
    <definedName name="SHARED_FORMULA_2_42_2_42_0">+#REF!/#REF!</definedName>
    <definedName name="SHARED_FORMULA_2_48_2_48_0">+#REF!-#REF!-#REF!-#REF!</definedName>
    <definedName name="SHARED_FORMULA_2_50_2_50_0">#REF!</definedName>
    <definedName name="SHARED_FORMULA_2_51_2_51_0">+#REF!+#REF!+#REF!+#REF!+#REF!+#REF!</definedName>
    <definedName name="SHARED_FORMULA_2_52_2_52_0">+#REF!+#REF!</definedName>
    <definedName name="SHARED_FORMULA_2_53_2_53_0">-#REF!/#REF!</definedName>
    <definedName name="SHARED_FORMULA_2_54_2_54_0">+#REF!/(1-#REF!-#REF!)*#REF!</definedName>
    <definedName name="SHARED_FORMULA_2_55_2_55_0">-#REF!/#REF!</definedName>
    <definedName name="SHARED_FORMULA_2_56_2_56_0">-(-#REF!*#REF!-#REF!-#REF!+#REF!)</definedName>
    <definedName name="SHARED_FORMULA_2_57_2_57_0">+#REF!+#REF!</definedName>
    <definedName name="SHARED_FORMULA_2_80_2_80_0">+#REF!/#REF!</definedName>
    <definedName name="SHARED_FORMULA_2_83_2_83_0">+#REF!/#REF!</definedName>
    <definedName name="SHARED_FORMULA_2_90_2_90_0">+#REF!/#REF!*12</definedName>
    <definedName name="SHARED_FORMULA_2_93_2_93_0">+#REF!+#REF!+#REF!+#REF!+#REF!+#REF!+#REF!+#REF!+#REF!</definedName>
    <definedName name="SHARED_FORMULA_2_94_2_94_0">-0.125*#REF!</definedName>
    <definedName name="SHARED_FORMULA_2_95_2_95_0">+#REF!+#REF!</definedName>
    <definedName name="SHARED_FORMULA_2_96_2_96_0">+#REF!/#REF!</definedName>
    <definedName name="SHARED_FORMULA_2_99_2_99_0">+#REF!/#REF!</definedName>
    <definedName name="SHARED_FORMULA_3_0_3_0_3">+#REF!-#REF!</definedName>
    <definedName name="SHARED_FORMULA_3_100_3_100_0">+#REF!/#REF!</definedName>
    <definedName name="SHARED_FORMULA_3_101_3_101_0">+#REF!/28</definedName>
    <definedName name="SHARED_FORMULA_3_102_3_102_0">+#REF!/#REF!</definedName>
    <definedName name="SHARED_FORMULA_3_108_3_108_0">+#REF!-#REF!-#REF!-#REF!</definedName>
    <definedName name="SHARED_FORMULA_3_110_3_110_0">-#REF!</definedName>
    <definedName name="SHARED_FORMULA_3_111_3_111_0">+#REF!+#REF!+#REF!+#REF!+#REF!+#REF!</definedName>
    <definedName name="SHARED_FORMULA_3_112_3_112_0">+#REF!+#REF!</definedName>
    <definedName name="SHARED_FORMULA_3_113_3_113_0">-#REF!/#REF!</definedName>
    <definedName name="SHARED_FORMULA_3_115_3_115_0">-#REF!/#REF!</definedName>
    <definedName name="SHARED_FORMULA_3_116_3_116_0">-(-#REF!*#REF!-#REF!-#REF!+#REF!)</definedName>
    <definedName name="SHARED_FORMULA_3_117_3_117_0">+#REF!+#REF!</definedName>
    <definedName name="SHARED_FORMULA_3_135_3_135_0">+#REF!/#REF!</definedName>
    <definedName name="SHARED_FORMULA_3_137_3_137_0">-#REF!/#REF!</definedName>
    <definedName name="SHARED_FORMULA_3_143_3_143_0">+#REF!+#REF!+#REF!+#REF!+#REF!+#REF!+#REF!+#REF!+#REF!</definedName>
    <definedName name="SHARED_FORMULA_3_168_3_168_0">-#REF!/#REF!</definedName>
    <definedName name="SHARED_FORMULA_3_171_3_171_0">-#REF!/#REF!</definedName>
    <definedName name="SHARED_FORMULA_3_183_3_183_0">+#REF!/#REF!</definedName>
    <definedName name="SHARED_FORMULA_3_186_3_186_0">+#REF!/#REF!</definedName>
    <definedName name="SHARED_FORMULA_3_203_3_203_0">+#REF!/#REF!</definedName>
    <definedName name="SHARED_FORMULA_3_25_3_25_0">-12*#REF!</definedName>
    <definedName name="SHARED_FORMULA_3_26_3_26_0">+#REF!-#REF!</definedName>
    <definedName name="SHARED_FORMULA_3_27_3_27_0">+#REF!/#REF!</definedName>
    <definedName name="SHARED_FORMULA_3_29_3_29_0">+#REF!*1.018</definedName>
    <definedName name="SHARED_FORMULA_3_29_3_29_3">+(#REF!-#REF!)/#REF!</definedName>
    <definedName name="SHARED_FORMULA_3_37_3_37_0">+(1+#REF!)*#REF!</definedName>
    <definedName name="SHARED_FORMULA_3_37_3_37_3">+(#REF!-#REF!)/#REF!</definedName>
    <definedName name="SHARED_FORMULA_3_38_3_38_3">+(#REF!-#REF!)/#REF!</definedName>
    <definedName name="SHARED_FORMULA_3_63_3_63_0">+#REF!/#REF!</definedName>
    <definedName name="SHARED_FORMULA_3_64_3_64_0">+#REF!/#REF!</definedName>
    <definedName name="SHARED_FORMULA_3_68_3_68_0">+#REF!+#REF!</definedName>
    <definedName name="SHARED_FORMULA_3_74_3_74_0">+SUM(#REF!)</definedName>
    <definedName name="SHARED_FORMULA_3_87_3_87_0">+#REF!/#REF!</definedName>
    <definedName name="SHARED_FORMULA_3_98_3_98_0">+(#REF!-#REF!)/#REF!</definedName>
    <definedName name="SHARED_FORMULA_4_13_4_13_1">+#REF!*#REF!</definedName>
    <definedName name="SHARED_FORMULA_4_151_4_151_0">+#REF!/#REF!</definedName>
    <definedName name="SHARED_FORMULA_4_156_4_156_0">+(#REF!-#REF!)/#REF!</definedName>
    <definedName name="SHARED_FORMULA_4_18_4_18_1">SUM(#REF!)</definedName>
    <definedName name="SHARED_FORMULA_4_187_4_187_0">+(#REF!-#REF!)/#REF!</definedName>
    <definedName name="SHARED_FORMULA_4_207_4_207_0">+#REF!-#REF!+#REF!-#REF!+#REF!-#REF!</definedName>
    <definedName name="SHARED_FORMULA_4_23_4_23_1">+#REF!*#REF!</definedName>
    <definedName name="SHARED_FORMULA_4_26_4_26_1">SUM(#REF!)</definedName>
    <definedName name="SHARED_FORMULA_4_31_4_31_0">+#REF!*#REF!</definedName>
    <definedName name="SHARED_FORMULA_4_31_4_31_1">+#REF!*#REF!</definedName>
    <definedName name="SHARED_FORMULA_4_35_4_35_1">SUM(#REF!)</definedName>
    <definedName name="SHARED_FORMULA_4_4_4_4_1">+#REF!*#REF!</definedName>
    <definedName name="SHARED_FORMULA_4_40_4_40_1">+#REF!*#REF!</definedName>
    <definedName name="SHARED_FORMULA_4_45_4_45_1">SUM(#REF!)</definedName>
    <definedName name="SHARED_FORMULA_4_53_4_53_1">SUM(#REF!)</definedName>
    <definedName name="SHARED_FORMULA_4_60_4_60_1">SUM(#REF!)</definedName>
    <definedName name="SHARED_FORMULA_4_68_4_68_1">SUM(#REF!)</definedName>
    <definedName name="SHARED_FORMULA_4_71_4_71_1">+AVERAGE(#REF!,#REF!,#REF!,#REF!,#REF!,#REF!,#REF!,#REF!)</definedName>
    <definedName name="SHARED_FORMULA_4_73_4_73_1">+#REF!*#REF!</definedName>
    <definedName name="SHARED_FORMULA_4_74_4_74_1">SUM(#REF!)</definedName>
    <definedName name="SHARED_FORMULA_4_76_4_76_1">+#REF!+#REF!+#REF!+#REF!+#REF!+#REF!</definedName>
    <definedName name="SHARED_FORMULA_4_77_4_77_1">+#REF!+#REF!</definedName>
    <definedName name="SHARED_FORMULA_4_8_4_8_0">+#REF!+#REF!+#REF!</definedName>
    <definedName name="SHARED_FORMULA_4_80_4_80_1">+#REF!+#REF!+#REF!</definedName>
    <definedName name="SHARED_FORMULA_4_81_4_81_1">+#REF!/#REF!</definedName>
    <definedName name="SHARED_FORMULA_4_84_4_84_0">+#REF!+#REF!</definedName>
    <definedName name="SHARED_FORMULA_4_9_4_9_1">SUM(#REF!)</definedName>
    <definedName name="SHARED_FORMULA_4_96_4_96_1">+AVERAGE(#REF!)</definedName>
    <definedName name="SHARED_FORMULA_5_11_5_11_0">+IF(#REF!="si",#REF!,0)</definedName>
    <definedName name="SHARED_FORMULA_5_12_5_12_0">+IF(#REF!="si",#REF!,0)</definedName>
    <definedName name="SHARED_FORMULA_5_13_5_13_0">+#REF!+#REF!</definedName>
    <definedName name="SHARED_FORMULA_5_22_5_22_1">+#REF!*#REF!</definedName>
    <definedName name="SHARED_FORMULA_5_30_5_30_1">+#REF!*#REF!</definedName>
    <definedName name="SHARED_FORMULA_5_49_5_49_1">+#REF!*#REF!</definedName>
    <definedName name="SHARED_FORMULA_5_57_5_57_1">+#REF!*#REF!</definedName>
    <definedName name="SHARED_FORMULA_5_64_5_64_1">+#REF!*#REF!</definedName>
    <definedName name="SHARED_FORMULA_5_72_5_72_1">+#REF!*#REF!</definedName>
    <definedName name="SHARED_FORMULA_6_179_6_179_0">-0.125*#REF!</definedName>
    <definedName name="SHARED_FORMULA_6_94_6_94_0">-0.125*#REF!</definedName>
    <definedName name="SHARED_FORMULA_7_39_7_39_3">+(#REF!-#REF!)/#REF!</definedName>
    <definedName name="shared11">+(#REF!-#REF!)/#REF!</definedName>
    <definedName name="shared15">+#REF!+#REF!+#REF!+#REF!+#REF!+#REF!+#REF!+#REF!</definedName>
    <definedName name="shared178">+#REF!+#REF!+#REF!+#REF!+#REF!+#REF!+#REF!+#REF!+#REF!</definedName>
    <definedName name="shared2">+#REF!/(1-#REF!-#REF!)*#REF!</definedName>
    <definedName name="Tasa_de_interés">#REF!</definedName>
    <definedName name="Tasa_de_interés_programada">#REF!</definedName>
    <definedName name="Última_fila" localSheetId="2">IF('EE_RR '!Valores_especificados,Fila_de_encabezado+'EE_RR '!Número_de_pagos,Fila_de_encabezado)</definedName>
    <definedName name="Última_fila">IF(Valores_especificados,Fila_de_encabezado+Número_de_pagos,Fila_de_encabezado)</definedName>
    <definedName name="Valores_especificados" localSheetId="2">IF(Importe_del_préstamo*Tasa_de_interés*Años_préstamo*Inicio_prestamo&gt;0,1,0)</definedName>
    <definedName name="Valores_especificados">IF(Importe_del_préstamo*Tasa_de_interés*Años_préstamo*Inicio_prestamo&gt;0,1,0)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1" i="57" l="1"/>
  <c r="I23" i="58" l="1"/>
  <c r="H23" i="58"/>
  <c r="G23" i="58"/>
  <c r="F23" i="58"/>
  <c r="E62" i="57" l="1"/>
  <c r="E30" i="57"/>
  <c r="E20" i="57"/>
  <c r="E13" i="57"/>
  <c r="F100" i="57"/>
  <c r="F76" i="57"/>
  <c r="E101" i="57"/>
  <c r="E73" i="57"/>
  <c r="E64" i="57"/>
  <c r="E63" i="57"/>
  <c r="H32" i="57"/>
  <c r="E25" i="57"/>
  <c r="E22" i="57"/>
  <c r="E23" i="57"/>
  <c r="E24" i="57"/>
  <c r="E26" i="57"/>
  <c r="E27" i="57"/>
  <c r="E28" i="57"/>
  <c r="E29" i="57"/>
  <c r="D29" i="57"/>
  <c r="D28" i="57"/>
  <c r="D27" i="57"/>
  <c r="D26" i="57"/>
  <c r="D25" i="57"/>
  <c r="D24" i="57"/>
  <c r="D23" i="57"/>
  <c r="D22" i="57"/>
  <c r="D21" i="57"/>
  <c r="E21" i="57"/>
  <c r="D37" i="28" l="1"/>
  <c r="D23" i="28"/>
  <c r="D24" i="28"/>
  <c r="G38" i="56"/>
  <c r="M24" i="51"/>
  <c r="E37" i="28"/>
  <c r="B53" i="54" l="1"/>
  <c r="D53" i="54" s="1"/>
  <c r="E53" i="54" s="1"/>
  <c r="B35" i="54" l="1"/>
  <c r="D35" i="54" s="1"/>
  <c r="E35" i="54" s="1"/>
  <c r="D16" i="59" l="1"/>
  <c r="C16" i="59"/>
  <c r="E11" i="56"/>
  <c r="E38" i="56" s="1"/>
  <c r="B18" i="60" l="1"/>
  <c r="D133" i="57"/>
  <c r="E133" i="57" s="1"/>
  <c r="D132" i="57"/>
  <c r="E132" i="57" s="1"/>
  <c r="D131" i="57"/>
  <c r="E131" i="57" s="1"/>
  <c r="D130" i="57"/>
  <c r="E130" i="57" s="1"/>
  <c r="D129" i="57"/>
  <c r="E129" i="57" s="1"/>
  <c r="D128" i="57"/>
  <c r="E128" i="57" s="1"/>
  <c r="D127" i="57"/>
  <c r="E127" i="57" s="1"/>
  <c r="D126" i="57"/>
  <c r="E126" i="57" s="1"/>
  <c r="D125" i="57"/>
  <c r="E125" i="57" s="1"/>
  <c r="F121" i="57"/>
  <c r="C121" i="57"/>
  <c r="F114" i="57"/>
  <c r="E114" i="57"/>
  <c r="F111" i="57"/>
  <c r="C111" i="57"/>
  <c r="D105" i="57"/>
  <c r="E105" i="57" s="1"/>
  <c r="C100" i="57"/>
  <c r="D98" i="57"/>
  <c r="E98" i="57" s="1"/>
  <c r="D96" i="57"/>
  <c r="E96" i="57" s="1"/>
  <c r="D95" i="57"/>
  <c r="E95" i="57" s="1"/>
  <c r="D94" i="57"/>
  <c r="E94" i="57" s="1"/>
  <c r="D93" i="57"/>
  <c r="E93" i="57" s="1"/>
  <c r="D91" i="57"/>
  <c r="E91" i="57" s="1"/>
  <c r="D90" i="57"/>
  <c r="E90" i="57" s="1"/>
  <c r="D89" i="57"/>
  <c r="E89" i="57" s="1"/>
  <c r="D88" i="57"/>
  <c r="E88" i="57" s="1"/>
  <c r="E87" i="57"/>
  <c r="E86" i="57"/>
  <c r="E85" i="57"/>
  <c r="E84" i="57"/>
  <c r="E83" i="57"/>
  <c r="E82" i="57"/>
  <c r="E81" i="57"/>
  <c r="B80" i="57"/>
  <c r="C76" i="57"/>
  <c r="F71" i="57"/>
  <c r="C71" i="57"/>
  <c r="D68" i="57"/>
  <c r="D67" i="57"/>
  <c r="D66" i="57"/>
  <c r="D72" i="57" s="1"/>
  <c r="E72" i="57" s="1"/>
  <c r="D65" i="57"/>
  <c r="D64" i="57"/>
  <c r="D123" i="57" s="1"/>
  <c r="E123" i="57" s="1"/>
  <c r="D63" i="57"/>
  <c r="F62" i="57"/>
  <c r="F107" i="57" s="1"/>
  <c r="C62" i="57"/>
  <c r="E56" i="57"/>
  <c r="C56" i="57"/>
  <c r="E43" i="57"/>
  <c r="C43" i="57"/>
  <c r="F35" i="57"/>
  <c r="E35" i="57"/>
  <c r="C35" i="57"/>
  <c r="D32" i="57"/>
  <c r="E32" i="57" s="1"/>
  <c r="D31" i="57"/>
  <c r="E31" i="57" s="1"/>
  <c r="F30" i="57"/>
  <c r="C30" i="57"/>
  <c r="D19" i="57"/>
  <c r="C20" i="57"/>
  <c r="D17" i="57"/>
  <c r="D16" i="57"/>
  <c r="D15" i="57"/>
  <c r="D14" i="57"/>
  <c r="F13" i="57"/>
  <c r="C13" i="57"/>
  <c r="H19" i="55"/>
  <c r="E19" i="55"/>
  <c r="D19" i="55"/>
  <c r="C19" i="55"/>
  <c r="F17" i="55"/>
  <c r="F16" i="55"/>
  <c r="F15" i="55"/>
  <c r="F14" i="55"/>
  <c r="C54" i="54"/>
  <c r="D52" i="54"/>
  <c r="E52" i="54" s="1"/>
  <c r="D51" i="54"/>
  <c r="E51" i="54" s="1"/>
  <c r="D50" i="54"/>
  <c r="E50" i="54" s="1"/>
  <c r="E48" i="54"/>
  <c r="D48" i="54"/>
  <c r="D47" i="54"/>
  <c r="E47" i="54" s="1"/>
  <c r="D46" i="54"/>
  <c r="E46" i="54" s="1"/>
  <c r="D45" i="54"/>
  <c r="E45" i="54" s="1"/>
  <c r="D44" i="54"/>
  <c r="E44" i="54" s="1"/>
  <c r="D43" i="54"/>
  <c r="E43" i="54" s="1"/>
  <c r="D42" i="54"/>
  <c r="E42" i="54" s="1"/>
  <c r="D41" i="54"/>
  <c r="E41" i="54" s="1"/>
  <c r="E40" i="54"/>
  <c r="D40" i="54"/>
  <c r="D39" i="54"/>
  <c r="E39" i="54" s="1"/>
  <c r="D38" i="54"/>
  <c r="E38" i="54" s="1"/>
  <c r="D37" i="54"/>
  <c r="E37" i="54" s="1"/>
  <c r="F37" i="54" s="1"/>
  <c r="F36" i="54"/>
  <c r="D30" i="54"/>
  <c r="E30" i="54" s="1"/>
  <c r="D28" i="54"/>
  <c r="E28" i="54" s="1"/>
  <c r="D27" i="54"/>
  <c r="E27" i="54" s="1"/>
  <c r="D26" i="54"/>
  <c r="E26" i="54" s="1"/>
  <c r="D25" i="54"/>
  <c r="E25" i="54" s="1"/>
  <c r="D24" i="54"/>
  <c r="E24" i="54" s="1"/>
  <c r="D23" i="54"/>
  <c r="E23" i="54" s="1"/>
  <c r="D22" i="54"/>
  <c r="E22" i="54" s="1"/>
  <c r="D21" i="54"/>
  <c r="E21" i="54" s="1"/>
  <c r="D20" i="54"/>
  <c r="E20" i="54" s="1"/>
  <c r="F19" i="54"/>
  <c r="F15" i="54"/>
  <c r="E15" i="54"/>
  <c r="D15" i="54"/>
  <c r="C15" i="54"/>
  <c r="B15" i="54"/>
  <c r="E29" i="53"/>
  <c r="G29" i="53" s="1"/>
  <c r="E27" i="53"/>
  <c r="E31" i="53" s="1"/>
  <c r="K24" i="52"/>
  <c r="I23" i="52"/>
  <c r="H23" i="52"/>
  <c r="G23" i="52"/>
  <c r="E23" i="52"/>
  <c r="C23" i="52"/>
  <c r="J14" i="52"/>
  <c r="K14" i="52" s="1"/>
  <c r="F14" i="52"/>
  <c r="J13" i="52"/>
  <c r="F13" i="52"/>
  <c r="K13" i="52" s="1"/>
  <c r="K22" i="51"/>
  <c r="J22" i="51"/>
  <c r="I22" i="51"/>
  <c r="H22" i="51"/>
  <c r="G22" i="51"/>
  <c r="E22" i="51"/>
  <c r="D22" i="51"/>
  <c r="C22" i="51"/>
  <c r="B22" i="51"/>
  <c r="J43" i="49"/>
  <c r="M43" i="49" s="1"/>
  <c r="H41" i="49"/>
  <c r="D41" i="49"/>
  <c r="C41" i="49"/>
  <c r="B41" i="49"/>
  <c r="I41" i="49"/>
  <c r="J41" i="49" l="1"/>
  <c r="F22" i="51"/>
  <c r="F54" i="54"/>
  <c r="K23" i="52"/>
  <c r="I29" i="53"/>
  <c r="H29" i="53"/>
  <c r="F23" i="52"/>
  <c r="J23" i="52"/>
  <c r="G41" i="49"/>
  <c r="G27" i="53"/>
  <c r="F19" i="55"/>
  <c r="C135" i="57"/>
  <c r="D119" i="57"/>
  <c r="D33" i="57"/>
  <c r="D34" i="57" s="1"/>
  <c r="C40" i="57"/>
  <c r="C10" i="57" s="1"/>
  <c r="C107" i="57"/>
  <c r="C59" i="57" s="1"/>
  <c r="D101" i="57"/>
  <c r="D102" i="57" s="1"/>
  <c r="D77" i="57"/>
  <c r="E77" i="57" s="1"/>
  <c r="D116" i="57"/>
  <c r="D73" i="57"/>
  <c r="D118" i="57"/>
  <c r="D36" i="57"/>
  <c r="D37" i="57" s="1"/>
  <c r="F135" i="57"/>
  <c r="F40" i="57"/>
  <c r="F10" i="57" s="1"/>
  <c r="L22" i="51"/>
  <c r="E71" i="57"/>
  <c r="D122" i="57"/>
  <c r="E122" i="57" s="1"/>
  <c r="D124" i="57"/>
  <c r="E124" i="57" s="1"/>
  <c r="D103" i="57" l="1"/>
  <c r="D112" i="57"/>
  <c r="E112" i="57" s="1"/>
  <c r="E111" i="57" s="1"/>
  <c r="M22" i="51"/>
  <c r="F59" i="57"/>
  <c r="E33" i="57"/>
  <c r="E40" i="57" s="1"/>
  <c r="E10" i="57" s="1"/>
  <c r="G31" i="53"/>
  <c r="I27" i="53"/>
  <c r="H27" i="53"/>
  <c r="H31" i="53" s="1"/>
  <c r="E121" i="57"/>
  <c r="D78" i="57"/>
  <c r="D79" i="57" s="1"/>
  <c r="D104" i="57"/>
  <c r="E104" i="57" s="1"/>
  <c r="E100" i="57" s="1"/>
  <c r="D106" i="57"/>
  <c r="E106" i="57" s="1"/>
  <c r="E135" i="57" l="1"/>
  <c r="E78" i="57"/>
  <c r="E79" i="57"/>
  <c r="D80" i="57"/>
  <c r="E80" i="57" s="1"/>
  <c r="E76" i="57" l="1"/>
  <c r="E107" i="57" s="1"/>
  <c r="E59" i="57" s="1"/>
  <c r="D22" i="28" l="1"/>
  <c r="J37" i="3" l="1"/>
  <c r="M37" i="3" s="1"/>
  <c r="B31" i="54" l="1"/>
  <c r="B49" i="54"/>
  <c r="B33" i="54" l="1"/>
  <c r="D33" i="54" s="1"/>
  <c r="B32" i="54"/>
  <c r="B36" i="54"/>
  <c r="D49" i="54"/>
  <c r="D31" i="54"/>
  <c r="E31" i="54" s="1"/>
  <c r="B34" i="54"/>
  <c r="D34" i="54" s="1"/>
  <c r="E34" i="54" s="1"/>
  <c r="B19" i="54" l="1"/>
  <c r="D36" i="54"/>
  <c r="E49" i="54"/>
  <c r="E36" i="54" s="1"/>
  <c r="E33" i="54"/>
  <c r="B54" i="54"/>
  <c r="D32" i="54"/>
  <c r="K42" i="3"/>
  <c r="D49" i="3"/>
  <c r="E32" i="54" l="1"/>
  <c r="E19" i="54" s="1"/>
  <c r="E54" i="54" s="1"/>
  <c r="D19" i="54"/>
  <c r="D54" i="54" s="1"/>
  <c r="K40" i="3" l="1"/>
  <c r="K39" i="3"/>
  <c r="K38" i="3"/>
  <c r="K36" i="3"/>
  <c r="K35" i="3"/>
  <c r="K15" i="3"/>
  <c r="K24" i="3"/>
  <c r="D30" i="3"/>
  <c r="D29" i="3"/>
  <c r="K19" i="3" l="1"/>
  <c r="K17" i="3"/>
  <c r="K18" i="3" l="1"/>
  <c r="K16" i="3"/>
  <c r="K25" i="3"/>
  <c r="K14" i="3"/>
  <c r="D31" i="3"/>
  <c r="D16" i="3"/>
  <c r="D25" i="3"/>
  <c r="D15" i="3"/>
  <c r="D14" i="3"/>
  <c r="D17" i="3" l="1"/>
  <c r="D24" i="3"/>
  <c r="D18" i="3"/>
  <c r="E32" i="28" l="1"/>
  <c r="D32" i="28"/>
  <c r="E29" i="28"/>
  <c r="D29" i="28"/>
  <c r="E27" i="28"/>
  <c r="E22" i="28"/>
  <c r="E18" i="28"/>
  <c r="D18" i="28"/>
  <c r="E15" i="28"/>
  <c r="D15" i="28"/>
  <c r="AA44" i="3"/>
  <c r="AA43" i="3"/>
  <c r="AA41" i="3"/>
  <c r="AA27" i="3"/>
  <c r="C49" i="3"/>
  <c r="D53" i="3"/>
  <c r="C53" i="3"/>
  <c r="J11" i="3"/>
  <c r="C26" i="3"/>
  <c r="AA28" i="3"/>
  <c r="K11" i="3"/>
  <c r="K29" i="3"/>
  <c r="K21" i="3"/>
  <c r="D45" i="3"/>
  <c r="D21" i="3"/>
  <c r="C30" i="3"/>
  <c r="L30" i="3" s="1"/>
  <c r="C13" i="60" l="1"/>
  <c r="D26" i="28"/>
  <c r="D46" i="3"/>
  <c r="J35" i="3"/>
  <c r="M35" i="3" s="1"/>
  <c r="J33" i="3"/>
  <c r="J38" i="3"/>
  <c r="M38" i="3" s="1"/>
  <c r="J36" i="3"/>
  <c r="M36" i="3" s="1"/>
  <c r="J39" i="3"/>
  <c r="M39" i="3" s="1"/>
  <c r="AA26" i="3"/>
  <c r="C15" i="3"/>
  <c r="L15" i="3" s="1"/>
  <c r="C29" i="3"/>
  <c r="L29" i="3" s="1"/>
  <c r="J24" i="3"/>
  <c r="AA30" i="3"/>
  <c r="AC30" i="3"/>
  <c r="E26" i="28"/>
  <c r="E42" i="28" s="1"/>
  <c r="K30" i="3"/>
  <c r="D27" i="28"/>
  <c r="D29" i="56" l="1"/>
  <c r="D22" i="56" s="1"/>
  <c r="J18" i="3"/>
  <c r="D42" i="28"/>
  <c r="J16" i="3"/>
  <c r="M16" i="3" s="1"/>
  <c r="AA33" i="3"/>
  <c r="AA34" i="3"/>
  <c r="M34" i="3"/>
  <c r="C17" i="3"/>
  <c r="L17" i="3" s="1"/>
  <c r="J17" i="3"/>
  <c r="M17" i="3" s="1"/>
  <c r="J42" i="3"/>
  <c r="AA39" i="3"/>
  <c r="AA35" i="3"/>
  <c r="AA38" i="3"/>
  <c r="C16" i="3"/>
  <c r="L16" i="3" s="1"/>
  <c r="AA36" i="3"/>
  <c r="AC15" i="3"/>
  <c r="AC29" i="3"/>
  <c r="C18" i="3"/>
  <c r="L18" i="3" s="1"/>
  <c r="K33" i="3"/>
  <c r="K45" i="3" s="1"/>
  <c r="C15" i="60" s="1"/>
  <c r="AA29" i="3"/>
  <c r="J19" i="3"/>
  <c r="M19" i="3" s="1"/>
  <c r="C24" i="3"/>
  <c r="L24" i="3" s="1"/>
  <c r="J15" i="3"/>
  <c r="M15" i="3" s="1"/>
  <c r="J14" i="3"/>
  <c r="M14" i="3" s="1"/>
  <c r="AA24" i="3"/>
  <c r="C25" i="3"/>
  <c r="L25" i="3" s="1"/>
  <c r="C14" i="3"/>
  <c r="L14" i="3" s="1"/>
  <c r="C31" i="3"/>
  <c r="L31" i="3" s="1"/>
  <c r="M42" i="3" l="1"/>
  <c r="M33" i="3"/>
  <c r="AA18" i="3"/>
  <c r="M18" i="3"/>
  <c r="AA42" i="3"/>
  <c r="AA14" i="3"/>
  <c r="AA15" i="3"/>
  <c r="AF17" i="3"/>
  <c r="AC14" i="3"/>
  <c r="AA16" i="3"/>
  <c r="AC24" i="3"/>
  <c r="AC18" i="3"/>
  <c r="AC25" i="3"/>
  <c r="AF19" i="3"/>
  <c r="AA17" i="3"/>
  <c r="AC16" i="3"/>
  <c r="AF16" i="3"/>
  <c r="K46" i="3"/>
  <c r="K47" i="3" s="1"/>
  <c r="AC17" i="3"/>
  <c r="AA19" i="3"/>
  <c r="C21" i="3"/>
  <c r="J21" i="3"/>
  <c r="AC31" i="3"/>
  <c r="C45" i="3"/>
  <c r="AA31" i="3"/>
  <c r="B13" i="60" l="1"/>
  <c r="K41" i="49"/>
  <c r="L41" i="49" s="1"/>
  <c r="J40" i="3"/>
  <c r="M40" i="3" s="1"/>
  <c r="C46" i="3"/>
  <c r="J25" i="3"/>
  <c r="M25" i="3" s="1"/>
  <c r="J45" i="3" l="1"/>
  <c r="AA40" i="3"/>
  <c r="AA25" i="3"/>
  <c r="J29" i="3"/>
  <c r="J30" i="3" l="1"/>
  <c r="B15" i="60" s="1"/>
  <c r="AA45" i="3"/>
  <c r="J46" i="3" l="1"/>
  <c r="AD3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Hugo Villalba</author>
  </authors>
  <commentList>
    <comment ref="B18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Ingresos por Vta Cartera, Ingresos Moratorios, unificacion</t>
        </r>
      </text>
    </comment>
    <comment ref="B29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Ingresos por recupero de servicios, venta activo fijo</t>
        </r>
      </text>
    </comment>
  </commentList>
</comments>
</file>

<file path=xl/sharedStrings.xml><?xml version="1.0" encoding="utf-8"?>
<sst xmlns="http://schemas.openxmlformats.org/spreadsheetml/2006/main" count="1006" uniqueCount="743">
  <si>
    <t>Comparativo con cifras del mismo período anterior</t>
  </si>
  <si>
    <t>(Expresado en Guaraníes)</t>
  </si>
  <si>
    <t>ACTIVO</t>
  </si>
  <si>
    <t>PASIVO</t>
  </si>
  <si>
    <t>ACTIVO CORRIENTE</t>
  </si>
  <si>
    <t>PASIVO CORRIENTE</t>
  </si>
  <si>
    <t>Disponibilidades</t>
  </si>
  <si>
    <t>(Nota 3)</t>
  </si>
  <si>
    <t>Deudas Comerciales</t>
  </si>
  <si>
    <t>(Nota   9)</t>
  </si>
  <si>
    <t>(Nota 4)</t>
  </si>
  <si>
    <t>Deudas por Bienes y Servicios</t>
  </si>
  <si>
    <t>(Nota  10)</t>
  </si>
  <si>
    <t>Créditos</t>
  </si>
  <si>
    <t>(Nota 5)</t>
  </si>
  <si>
    <t>Deudas Financieras</t>
  </si>
  <si>
    <t>(Nota  11)</t>
  </si>
  <si>
    <t>Otros Créditos</t>
  </si>
  <si>
    <t>(Nota 6)</t>
  </si>
  <si>
    <t>Deudas Fiscales</t>
  </si>
  <si>
    <t>(Nota  12)</t>
  </si>
  <si>
    <t>Bienes de Cambio</t>
  </si>
  <si>
    <t>(Nota 7)</t>
  </si>
  <si>
    <t>Deudas Sociales</t>
  </si>
  <si>
    <t>(Nota  13)</t>
  </si>
  <si>
    <t>Otros Pasivos</t>
  </si>
  <si>
    <t>(Nota  14)</t>
  </si>
  <si>
    <t>Total del Activo Corriente</t>
  </si>
  <si>
    <t>Total del Pasivo Corriente</t>
  </si>
  <si>
    <t>ACTIVO NO CORRIENTE</t>
  </si>
  <si>
    <t>PASIVO NO CORRIENTE</t>
  </si>
  <si>
    <t>(Nota 8)</t>
  </si>
  <si>
    <t>Bienes de Uso</t>
  </si>
  <si>
    <t>(Anexo A)</t>
  </si>
  <si>
    <t>Total del Pasivo No Corriente</t>
  </si>
  <si>
    <t>Activos Intangibles</t>
  </si>
  <si>
    <t>(Anexo B)</t>
  </si>
  <si>
    <t>Total del Pasivo</t>
  </si>
  <si>
    <t>Cargos Diferidos</t>
  </si>
  <si>
    <t>PATRIMONIO NETO</t>
  </si>
  <si>
    <t>Capital Social</t>
  </si>
  <si>
    <t>Reserva Legal</t>
  </si>
  <si>
    <t>Reserva Facultativa</t>
  </si>
  <si>
    <t>Reserva Revaluo Ley 125/91</t>
  </si>
  <si>
    <t>Resultado de Ejercicios Anteriores</t>
  </si>
  <si>
    <t>Utilidades Asignadas para Capitalización</t>
  </si>
  <si>
    <t>Resultado del Actual</t>
  </si>
  <si>
    <t>Total del Activo No Cte.</t>
  </si>
  <si>
    <t>Total del Patrimonio Neto</t>
  </si>
  <si>
    <t>Total del ACTIVO</t>
  </si>
  <si>
    <t>Total PASIVO y PATRIMONIO NETO</t>
  </si>
  <si>
    <t>CUENTAS DE ORDEN DEUDORAS</t>
  </si>
  <si>
    <t>CUENTAS DE ORDEN ACREEDORAS</t>
  </si>
  <si>
    <t>Fideicomiso de Garantía y Pago/ Banco Continental</t>
  </si>
  <si>
    <t xml:space="preserve">Fideicomiso de Garantía y Pago/Electroban </t>
  </si>
  <si>
    <t>Total Cuentas De Orden Deudoras</t>
  </si>
  <si>
    <t>Total Cuentas De Orden Acreedoras</t>
  </si>
  <si>
    <t>Ref</t>
  </si>
  <si>
    <t>CUENTAS</t>
  </si>
  <si>
    <t>T.C. ACTIVO:</t>
  </si>
  <si>
    <t>T.C. PASIVO:</t>
  </si>
  <si>
    <t>Caja Moneda Nacional</t>
  </si>
  <si>
    <t>Caja Moneda Extranjera - Dólares</t>
  </si>
  <si>
    <t>Recaudaciones a Depositar</t>
  </si>
  <si>
    <t>Fondo Fijo</t>
  </si>
  <si>
    <t>Bancos Cta. Cte.</t>
  </si>
  <si>
    <t>Bancos Moneda Nacional</t>
  </si>
  <si>
    <t>Bancos Moneda Extranjera</t>
  </si>
  <si>
    <t>TOTALES</t>
  </si>
  <si>
    <t>NOTA 4: INVERSIONES</t>
  </si>
  <si>
    <t>Banco Regional CDA M/E Cte.</t>
  </si>
  <si>
    <t>Intereses a Cobrar por CDA Bco. Regional M/E Cte.</t>
  </si>
  <si>
    <t>Intereses a Devengar por CDA M/E Cte. Bco Regional</t>
  </si>
  <si>
    <t>Intereses a Cobrar por CDA M/E No Cte.</t>
  </si>
  <si>
    <t>Intereses a Devengar por CDA M/E No Cte.</t>
  </si>
  <si>
    <t>Bco. Familiar CDA M/E C/P</t>
  </si>
  <si>
    <t>Intereses a Cobrar CDA Bco. Familiar M/E C/P</t>
  </si>
  <si>
    <t>(-) Intereses a Dev.por CDA M/E C/P Familiar</t>
  </si>
  <si>
    <t>Banco Continental CDA M/E C/P</t>
  </si>
  <si>
    <t>Intereses a Cobrar por CDA M/E C/P</t>
  </si>
  <si>
    <t>(-) Intereses a Devengar por CDA M/E C/P</t>
  </si>
  <si>
    <t>Acciones en Otras Empresas - Banco Regional Acciones Preferidas</t>
  </si>
  <si>
    <t>Acciones en Otras Empresas - Compañía Administradora de Riesgos S.A.</t>
  </si>
  <si>
    <t>Fondo para Futura Capitalizacion en Otras Empresas</t>
  </si>
  <si>
    <t>Dividendos a Vencer por Acciones Cte.</t>
  </si>
  <si>
    <t/>
  </si>
  <si>
    <t>A - Activo Corriente</t>
  </si>
  <si>
    <t>B - Activo No Corriente</t>
  </si>
  <si>
    <t>NOTA 5: CRÉDITOS</t>
  </si>
  <si>
    <t>Documentos a Cobrar Cte.</t>
  </si>
  <si>
    <t>Documentos a Cobrar M/E Cte.</t>
  </si>
  <si>
    <t>Documentos a Cobrar No Cte.</t>
  </si>
  <si>
    <t>(-) Previsión 1 M/N</t>
  </si>
  <si>
    <t xml:space="preserve">Derechos en Fideicomiso </t>
  </si>
  <si>
    <t>Otras cuentas a Cobrar Diversas</t>
  </si>
  <si>
    <t>Otras cuentas a Cobrar Diversas M/E</t>
  </si>
  <si>
    <t>Deudores por Cartera Cedida Cte.</t>
  </si>
  <si>
    <t>Deudores por Cartera Cedida No Cte.</t>
  </si>
  <si>
    <t>NOTA 6: OTROS CRÉDITOS</t>
  </si>
  <si>
    <t>Débitos a Regularizar M/E</t>
  </si>
  <si>
    <t>Débitos a Regularizar</t>
  </si>
  <si>
    <t>Faltantes de Caja a Regularizar</t>
  </si>
  <si>
    <t>Anticipos al Personal</t>
  </si>
  <si>
    <t>Anticipos a Comisionistas</t>
  </si>
  <si>
    <t>Prestamos al Personal</t>
  </si>
  <si>
    <t>Prestamos a Directores M/E</t>
  </si>
  <si>
    <t>Garantía de Alquiler</t>
  </si>
  <si>
    <t>Seguros a Vencer M/N</t>
  </si>
  <si>
    <t>Tasas y Patentes Pagados por Adelantado</t>
  </si>
  <si>
    <t>Alquileres Pagados por Adelantado</t>
  </si>
  <si>
    <t>Gastos de GPS pagados por adelantado</t>
  </si>
  <si>
    <t>Gtos.de Seguridad y Vigilancia pag.por Adelantado</t>
  </si>
  <si>
    <t>IVA Crédito Fiscal</t>
  </si>
  <si>
    <t>Anticipo Impto. a la Renta</t>
  </si>
  <si>
    <t>Retenciones de IVA a Favor</t>
  </si>
  <si>
    <t>Retenciones de Imp. A la Renta a Favor</t>
  </si>
  <si>
    <t>Anticipos Varios M/N</t>
  </si>
  <si>
    <t>Anticipos a Rendir M/N</t>
  </si>
  <si>
    <t>Anticipos a Rendir M/E</t>
  </si>
  <si>
    <t>Pagos Emitidos</t>
  </si>
  <si>
    <t>Anticipos a Proveedores M/N</t>
  </si>
  <si>
    <t>Anticipos a Rendir Gastos de la Empresa</t>
  </si>
  <si>
    <t>Anticipos Obras en Curso</t>
  </si>
  <si>
    <t>Reclamos a Terceros (Seguros)</t>
  </si>
  <si>
    <t>Giros TIGO</t>
  </si>
  <si>
    <t>Impresos y Formularios a Devengar M/N</t>
  </si>
  <si>
    <t>Cheques Rechazados</t>
  </si>
  <si>
    <t>Bancard M/C</t>
  </si>
  <si>
    <t>Anticipo a Proveedores del Exterior</t>
  </si>
  <si>
    <t>Tarjetas de Créditos</t>
  </si>
  <si>
    <t>Anticipo al Despachante M/E</t>
  </si>
  <si>
    <t>Anticipo al Despachante</t>
  </si>
  <si>
    <t>Cargos Diferidos M/N</t>
  </si>
  <si>
    <t>Deudores Varios</t>
  </si>
  <si>
    <t>NOTA 7: BIENES DE CAMBIO</t>
  </si>
  <si>
    <t>Mercaderías</t>
  </si>
  <si>
    <t>Mercaderías Usadas</t>
  </si>
  <si>
    <t>Mercaderías en Tránsito</t>
  </si>
  <si>
    <t>Mercaderías Dañadas - Utilizables</t>
  </si>
  <si>
    <t>Previsiones p/Obsolescencia Com.o Técnica</t>
  </si>
  <si>
    <t>NOTA 8: CARGOS DIFERIDOS</t>
  </si>
  <si>
    <t>Gastos de Constitucion Diferidos</t>
  </si>
  <si>
    <t>Amortizacion Gastos de Constitución Diferidos</t>
  </si>
  <si>
    <t>Gastos de Organización Diferidos - Suc</t>
  </si>
  <si>
    <t>Amortizacion Acumulada Gastos de Organización</t>
  </si>
  <si>
    <t>Gastos de Organización Sector Microempresas BID</t>
  </si>
  <si>
    <t>(-) Amortizacion Acumuladada Gtos. de Organiz. BID</t>
  </si>
  <si>
    <t>Gastos de Colocacion de Bonos y Emisiones</t>
  </si>
  <si>
    <t>(-) Amortizacion Acumulada Gastos de Colocacion de Bonos</t>
  </si>
  <si>
    <t>Gastos de RRHH a Diferir</t>
  </si>
  <si>
    <t>Amortización Gastos de RRHH a Diferir</t>
  </si>
  <si>
    <t>NOTA 9:DEUDAS COMERCIALES</t>
  </si>
  <si>
    <t>Proveedores Comerciales M/N Cte.</t>
  </si>
  <si>
    <t>Cheques Diferidos Banco Continental M/N</t>
  </si>
  <si>
    <t>Cheques Diferidos Bco. Regional</t>
  </si>
  <si>
    <t>Proveedores Comerciales M/E Cte.</t>
  </si>
  <si>
    <t>Cheques Diferidos Banco Continental M/E</t>
  </si>
  <si>
    <t>Proveedores del Exterior  Cte.M/E</t>
  </si>
  <si>
    <t>Anticipos de Clientes</t>
  </si>
  <si>
    <t>Descuentos a Proveedores a Rendir</t>
  </si>
  <si>
    <t>A - En Moneda Nacional</t>
  </si>
  <si>
    <t>B - En Moneda Extranjera</t>
  </si>
  <si>
    <t>NOTA 10: DEUDAS POR BIENES Y SERVICIOS</t>
  </si>
  <si>
    <t>Proveedores de Bienes y Servicios M/N Cte.</t>
  </si>
  <si>
    <t>Seguros a Vencer</t>
  </si>
  <si>
    <t>Proveedores de Bienes y Servicios M/E Cte.</t>
  </si>
  <si>
    <t>Proveedores de Bienes y Servicios M/E No Cte.</t>
  </si>
  <si>
    <t>Anticipo de Clientes</t>
  </si>
  <si>
    <t>Fondos a Reponer M/N Cte.</t>
  </si>
  <si>
    <t>NOTA 11: DEUDAS FINANCIERAS</t>
  </si>
  <si>
    <t>Documentos a Pagar a Bcos. M/N Cte.</t>
  </si>
  <si>
    <t>Intereses a Pagar a Bancos M/N Cte.</t>
  </si>
  <si>
    <t>Intereses a Vencer M/N Cte.</t>
  </si>
  <si>
    <t>Documentos a Pagar a Bcos. M/E Cte.</t>
  </si>
  <si>
    <t>Intereses a Pagar a Bancos M/E Cte.</t>
  </si>
  <si>
    <t>(-) Intereses a Vencer - BID M/E - CP</t>
  </si>
  <si>
    <t>Documentos a Pagar a Bcos. M/N No Cte.</t>
  </si>
  <si>
    <t>Documentos a Pagar a Bcos. M/E No Cte.</t>
  </si>
  <si>
    <t>Intereses a Pagar a Bancos M/N No Cte.</t>
  </si>
  <si>
    <t>Intereses a Vencer M/N No Cte.</t>
  </si>
  <si>
    <t>Intereses a Vencer M/E  No Cte.</t>
  </si>
  <si>
    <t>Intereses a Pagar a Bancos M/E No Cte.</t>
  </si>
  <si>
    <t>Intereses a Vencer M/E No Cte.</t>
  </si>
  <si>
    <t>Banco Continental C.D.A. M/E L/P</t>
  </si>
  <si>
    <t>Intereses a Cobrar por C.D.A. M/E L/P</t>
  </si>
  <si>
    <t>(-) Intereses a Devengar por C.D.A. M/E L/P</t>
  </si>
  <si>
    <t>Bco. Familiar C.D.A. M/E L/P</t>
  </si>
  <si>
    <t>Intereses a Cobrar por C.D.A. M/E L/P Familiar</t>
  </si>
  <si>
    <t>(-) Intereses a Dev. C.D.A. Bco. Familiar M/E L/P</t>
  </si>
  <si>
    <t>Banco Regional C.D.A. M/E L/P</t>
  </si>
  <si>
    <t>Intereses a Cobrar C.D.A. M/E L/P Regional</t>
  </si>
  <si>
    <t>(-) Intereses a Dev. C.D.A. M/E L/P Regional</t>
  </si>
  <si>
    <t>Bonos a Pagar M/N</t>
  </si>
  <si>
    <t>Intereses por Bonos a Pagar M/N Cte.</t>
  </si>
  <si>
    <t>Intereses a Vencer por Bonos  M/N Cte.</t>
  </si>
  <si>
    <t>Constitucion de Pat.Autónomo a Pagar Cte.</t>
  </si>
  <si>
    <t>Colocacion de Bonos Fideicomiso Cte.</t>
  </si>
  <si>
    <t>Intereses a Pagar por Títulos Fiduciarios M/N Cte.</t>
  </si>
  <si>
    <t>Intereses a Vencer por Bonos M/N Cte.</t>
  </si>
  <si>
    <t>Tarjeta de Credito-Bco. Continental Gs.</t>
  </si>
  <si>
    <t>Bonos a Pagar  M/N No Cte.</t>
  </si>
  <si>
    <t>Bonos pendientes de Colocacion M/N No Cte.</t>
  </si>
  <si>
    <t>Constitucion de Pat.Autónomo a Pagar No Cte.</t>
  </si>
  <si>
    <t>Colocacion de Bonos Fideicomiso No Cte.</t>
  </si>
  <si>
    <t>Intereses por Bonos a Pagar M/N No Cte.</t>
  </si>
  <si>
    <t>Intereses a Vencer por Bonos  M/N No Cte.</t>
  </si>
  <si>
    <t>Banco Regional Cta. Cte. Sobregiro</t>
  </si>
  <si>
    <t>A -  Deudas Financieras Cte.</t>
  </si>
  <si>
    <t>B -  Deudas Financieras No Cte.</t>
  </si>
  <si>
    <t>NOTA 12: DEUDAS FISCALES</t>
  </si>
  <si>
    <t>Retenciones a Pagar</t>
  </si>
  <si>
    <t>Dirección Gral. Recaudaciones</t>
  </si>
  <si>
    <t>Tasas y Patentes a Pagar</t>
  </si>
  <si>
    <t>IVA a Pagar</t>
  </si>
  <si>
    <t>NOTA 13: DEUDAS SOCIALES</t>
  </si>
  <si>
    <t>Sueldos a Pagar</t>
  </si>
  <si>
    <t>Comisiones a Pagar</t>
  </si>
  <si>
    <t>Aguinaldo a Pagar</t>
  </si>
  <si>
    <t>I.P.S. a Pagar</t>
  </si>
  <si>
    <t>Indemnizaciones y Preavisos a Pagar</t>
  </si>
  <si>
    <t>Descuentos a Funcionarios por Compras y Préstamos</t>
  </si>
  <si>
    <t>NOTA 14: OTROS PASIVOS</t>
  </si>
  <si>
    <t>Fondos en Custodia</t>
  </si>
  <si>
    <t>Cheques emitidos</t>
  </si>
  <si>
    <t>Prestamos de Directores M/E Cte.</t>
  </si>
  <si>
    <t>Prestamos a Pagar-Terceros M/E</t>
  </si>
  <si>
    <t>Intereses a Pagar-Ptmo. Terceros M/E</t>
  </si>
  <si>
    <t>Intereses a Vencer-Ptmo. Terceros M/E</t>
  </si>
  <si>
    <t>Acreedores Varios</t>
  </si>
  <si>
    <t>Agua, Luz y Comunicación  a Pagar</t>
  </si>
  <si>
    <t>Cuentas a Reembolsar - Pronet</t>
  </si>
  <si>
    <t>Cobranzas de Terceros</t>
  </si>
  <si>
    <t>Deudas por Cartera Adquirida - CP001</t>
  </si>
  <si>
    <t>Deudas por Cartera Adquirida - CARSA 004</t>
  </si>
  <si>
    <t>Activo Fijo</t>
  </si>
  <si>
    <t>TOTAL ACTIVO</t>
  </si>
  <si>
    <t>INTANGIBLE</t>
  </si>
  <si>
    <t>ACTIVO FIJO</t>
  </si>
  <si>
    <t>SUMA NOTAS ACTIVO</t>
  </si>
  <si>
    <t>Capital Integrado</t>
  </si>
  <si>
    <t>Aporte para Capital</t>
  </si>
  <si>
    <t>Cobertura Cambiaria</t>
  </si>
  <si>
    <t>Resultado del Ejercicio Anterior</t>
  </si>
  <si>
    <t>TOTAL</t>
  </si>
  <si>
    <t>TOTAL PASIVO</t>
  </si>
  <si>
    <t>(-) Fondos a Reponer</t>
  </si>
  <si>
    <t>Cheques Diferidos a Depositar M/N</t>
  </si>
  <si>
    <t>Tigo Money</t>
  </si>
  <si>
    <t>Anticipos por Servicios de Cobranzas</t>
  </si>
  <si>
    <t>Cheques Diferidos Bco. GNB</t>
  </si>
  <si>
    <t>Cheques Diferidos Bco. Regional - (M/E)</t>
  </si>
  <si>
    <t>Comisiones por Servicios Cootrafe a pagar</t>
  </si>
  <si>
    <t>Proveedores del Exterior - Bienes y Servicios</t>
  </si>
  <si>
    <t>Ingresos Varios</t>
  </si>
  <si>
    <t>Anticipos de Aguinaldo al Personal</t>
  </si>
  <si>
    <t>Reservas constituidas en otras Empresas</t>
  </si>
  <si>
    <t>Gastos de Implementación PAEX (FDC)</t>
  </si>
  <si>
    <t>(-) Amortización Gastos de Implementaxión PAEX (FDC)</t>
  </si>
  <si>
    <t>Acciones en Otras Empresas - Solución Efectiva S.A.</t>
  </si>
  <si>
    <t>CONCEPTOS</t>
  </si>
  <si>
    <t>INGRESOS OPERATIVOS</t>
  </si>
  <si>
    <t>Ventas de Mercaderías y Servicios</t>
  </si>
  <si>
    <t>Menos:</t>
  </si>
  <si>
    <t>Costo de Mercaderias y Servicios</t>
  </si>
  <si>
    <t>Utilidad Operativa BRUTA</t>
  </si>
  <si>
    <t>Mas:</t>
  </si>
  <si>
    <t>OTROS INGRESOS OPERATIVOS</t>
  </si>
  <si>
    <t>GASTOS OPERATIVOS - Anexo H</t>
  </si>
  <si>
    <t>Gastos de Ventas</t>
  </si>
  <si>
    <t>Gastos Financieros</t>
  </si>
  <si>
    <t>Utilidad Operativa NETA</t>
  </si>
  <si>
    <t>INGRESOS NO OPERATIVOS</t>
  </si>
  <si>
    <t>Menos - Anexo H</t>
  </si>
  <si>
    <t>Gastos No Operativos</t>
  </si>
  <si>
    <t>Gastos No Deducibles</t>
  </si>
  <si>
    <t>Utilidad antes del IMPUESTO</t>
  </si>
  <si>
    <t>Impuesto a la Renta</t>
  </si>
  <si>
    <t>UTILIDAD DEL EJERCICIO</t>
  </si>
  <si>
    <t>Honorarios Fiduciarios pagados por Adelantado</t>
  </si>
  <si>
    <t>Aporte para Futura Capitalización</t>
  </si>
  <si>
    <t xml:space="preserve">Tarjetas  </t>
  </si>
  <si>
    <r>
      <t xml:space="preserve">Inversiones </t>
    </r>
    <r>
      <rPr>
        <sz val="8"/>
        <color indexed="9"/>
        <rFont val="Arial"/>
        <family val="2"/>
      </rPr>
      <t>(Anexo D) y</t>
    </r>
  </si>
  <si>
    <r>
      <t xml:space="preserve">Cobertura Cambiaria </t>
    </r>
    <r>
      <rPr>
        <sz val="8"/>
        <color indexed="9"/>
        <rFont val="Arial"/>
        <family val="2"/>
      </rPr>
      <t>(Nota 17)</t>
    </r>
  </si>
  <si>
    <t xml:space="preserve"> </t>
  </si>
  <si>
    <t>Deudas por Cartera Adquirida - CARSA</t>
  </si>
  <si>
    <t>Cheques Diferidos Banco Continental Bolsa</t>
  </si>
  <si>
    <t>Gratificaciones a Pagar</t>
  </si>
  <si>
    <t>Bonificaciones a Pagar</t>
  </si>
  <si>
    <t>(Fiduciario) (Nota 5)</t>
  </si>
  <si>
    <t>(Fideicomitente) (Nota 5)</t>
  </si>
  <si>
    <t>Documentos a Pagar Otros Financieros M/N Cte.</t>
  </si>
  <si>
    <t>localiza a un año a ser devengado</t>
  </si>
  <si>
    <t xml:space="preserve">sta rita </t>
  </si>
  <si>
    <t>se recupera con el termino del contrato caso contrario se reconoce el gasto</t>
  </si>
  <si>
    <t>anticipo extraordinarios pendientes de descuentos por funcionarios liquidados</t>
  </si>
  <si>
    <t>transaccion con tarjeta pendiente de desembolso</t>
  </si>
  <si>
    <t>cheques diferidos helacor</t>
  </si>
  <si>
    <t>Dividendos a Pagar</t>
  </si>
  <si>
    <t xml:space="preserve"> Prestamos al Personal</t>
  </si>
  <si>
    <t>Feme</t>
  </si>
  <si>
    <t xml:space="preserve">en 12 meses comisiones diciembre </t>
  </si>
  <si>
    <t>PRELIMINAR</t>
  </si>
  <si>
    <t>Derechos Adquiridos Cte</t>
  </si>
  <si>
    <t>Derechos Adquiridos No Cte</t>
  </si>
  <si>
    <t>Otros Ingresos</t>
  </si>
  <si>
    <t>Gastos de Administración</t>
  </si>
  <si>
    <t>factura intereses Cliente mostrador de solucion a regul. (IVA)Con rendicion de cobranzas</t>
  </si>
  <si>
    <t>cheque emitidos pendientes de entrega al proveedor</t>
  </si>
  <si>
    <t xml:space="preserve">Pagos a Terceros por inversion en CP </t>
  </si>
  <si>
    <t>Reclamos al seguro pendiente de facturacion</t>
  </si>
  <si>
    <t>Recibos, Contratos</t>
  </si>
  <si>
    <t>Anticipo despachante pendiente a rendir</t>
  </si>
  <si>
    <t>Reestructuracion de pagare y Liq. Espeche</t>
  </si>
  <si>
    <t>Fact caja chica pend. De reposicion</t>
  </si>
  <si>
    <t>Vehiculos</t>
  </si>
  <si>
    <t>Neotel</t>
  </si>
  <si>
    <t>IVA VV-Gastos de capital 2013</t>
  </si>
  <si>
    <t>Situación</t>
  </si>
  <si>
    <t>Monto (En G.)</t>
  </si>
  <si>
    <t>Previsiones</t>
  </si>
  <si>
    <t>Observaciones</t>
  </si>
  <si>
    <t>Criterios de Clasificación utilizados</t>
  </si>
  <si>
    <t>Normal</t>
  </si>
  <si>
    <t>En Gestión de Cobro</t>
  </si>
  <si>
    <t>En Gestión de Cobro Judicial</t>
  </si>
  <si>
    <t>N/A</t>
  </si>
  <si>
    <t>Venancio Godoy/Marco Pereira</t>
  </si>
  <si>
    <t>CDA-Banco Visión SAECA</t>
  </si>
  <si>
    <t>Gastos de Organización - London</t>
  </si>
  <si>
    <t xml:space="preserve"> (-) Amortización Acumulada Gtos. de Org. London</t>
  </si>
  <si>
    <t>A - Pasivo Corriente</t>
  </si>
  <si>
    <t>B - Pasivo No Corriente</t>
  </si>
  <si>
    <t>NOTA 3: DISPONIBILIDADES</t>
  </si>
  <si>
    <t>Venta de Mercaderías Nuevas, Usadas y Dañadas</t>
  </si>
  <si>
    <t>Costo de Mercaderias Nuevas, Usadas y Dañadas</t>
  </si>
  <si>
    <t>Remuneración de RRHH Comercial, MKT,Gasto de Logistica, Gtos de Análisis y Cobranzas</t>
  </si>
  <si>
    <t>Remuneración RRH Adm.de Sucursales, Viaticos, Serv.Básicos, Alquileres , Seguros, Insumos de Oficina, Gtos. De Tecnología de Sucursales y Casa Matriz</t>
  </si>
  <si>
    <t>Intereses pagados a Entidades Financieras y Gastos Bancarios</t>
  </si>
  <si>
    <t>Ingresos por recupero de servicios, venta activo fijo</t>
  </si>
  <si>
    <t>Previsiones, Perdida por Cesión de Cartera, Amortizaciones y Previsiones</t>
  </si>
  <si>
    <t>Premios a Fuerza Comercial, Faltante de Mercaderias, Gastos sin Comprobante Legal</t>
  </si>
  <si>
    <t>Ingresos por Vta Cartera, Ingresos Moratorios, Gastos Administrativos, unificacion de deudas</t>
  </si>
  <si>
    <t>Carteras Adquiridas-Purpura</t>
  </si>
  <si>
    <t>Carteras Adquiridas-Miguel Villanueva</t>
  </si>
  <si>
    <t>Carteras Adquiridas-CARSA</t>
  </si>
  <si>
    <t>(-) Previsiones No Cte.</t>
  </si>
  <si>
    <t>Rendiciones a Cobrar</t>
  </si>
  <si>
    <t>Carteras Adquiridas-Ruben Velazquez</t>
  </si>
  <si>
    <t>Fondo para Futura Capitalizacion en Otras Empresas-BICSA</t>
  </si>
  <si>
    <t>Dividendos a Cobrar por Acciones Cte.CARSA</t>
  </si>
  <si>
    <t>Carteras Adquiridas</t>
  </si>
  <si>
    <t>en G.</t>
  </si>
  <si>
    <t>% Prev. s/Cartera</t>
  </si>
  <si>
    <t>A. Total Cartera no Vencida</t>
  </si>
  <si>
    <t>Composición Cartera Vencida</t>
  </si>
  <si>
    <t>B. Total Cartera Vencida</t>
  </si>
  <si>
    <t>Otros Créditos a Cobrar No Cte.</t>
  </si>
  <si>
    <t>(-) Intereses a Vencer CDA - Visión Banco SAECA CP</t>
  </si>
  <si>
    <t>Codeudores s/Prestamos Bancarios (Nota 15)</t>
  </si>
  <si>
    <t>Banco- Acreedores por Codeudoría (Nota 15)</t>
  </si>
  <si>
    <t>de 91 días en adelante</t>
  </si>
  <si>
    <t>de 1 a 90 días de atraso</t>
  </si>
  <si>
    <t>CUENTA</t>
  </si>
  <si>
    <t>Acciones en Otras Empresas - BICSA</t>
  </si>
  <si>
    <t>(-) Intereses Doc.a devengar CP</t>
  </si>
  <si>
    <t>(-) Intereses Doc.a devengar LP</t>
  </si>
  <si>
    <t>Reserva Facultativa para Previsiones</t>
  </si>
  <si>
    <t>Libros Contables</t>
  </si>
  <si>
    <t>Software en Proceso</t>
  </si>
  <si>
    <t>Fondos a Recuperar- Retiros WU</t>
  </si>
  <si>
    <t>Banco Cta. Cte. Sobregiro</t>
  </si>
  <si>
    <t>Cobranzas de Terceros 2</t>
  </si>
  <si>
    <t>Correspondiente al período acumulado entre el 01 de enero de 2019</t>
  </si>
  <si>
    <t xml:space="preserve">ESTADO DE VARIACION DEL PATRIMONIO NETO </t>
  </si>
  <si>
    <t xml:space="preserve">      Ejercicio finalizado el:</t>
  </si>
  <si>
    <t>APORTES DE LOS SOCIOS</t>
  </si>
  <si>
    <t>GANANCIAS RESERVADAS</t>
  </si>
  <si>
    <t>RESULTADOS</t>
  </si>
  <si>
    <t>TOTAL  DEL</t>
  </si>
  <si>
    <t>RUBROS</t>
  </si>
  <si>
    <t xml:space="preserve">CAPITAL </t>
  </si>
  <si>
    <t xml:space="preserve">APORTE </t>
  </si>
  <si>
    <t>CAPITAL</t>
  </si>
  <si>
    <t>REVA-</t>
  </si>
  <si>
    <t>RESULT.</t>
  </si>
  <si>
    <t>RESERVA</t>
  </si>
  <si>
    <t>OTRAS</t>
  </si>
  <si>
    <t xml:space="preserve">ACUMULADOS </t>
  </si>
  <si>
    <t>PATRIMONIO</t>
  </si>
  <si>
    <t xml:space="preserve">                                                                                                                                                                       </t>
  </si>
  <si>
    <t>SOCIAL</t>
  </si>
  <si>
    <t>SUSCRIPTO</t>
  </si>
  <si>
    <t>LUOS</t>
  </si>
  <si>
    <t>ACUMUL.</t>
  </si>
  <si>
    <t>LEGAL</t>
  </si>
  <si>
    <t>RESERVAS</t>
  </si>
  <si>
    <t>NETO</t>
  </si>
  <si>
    <t>Saldos al inicio del ejercicio</t>
  </si>
  <si>
    <t>* Según Estados Contables del Ejerc. Anterior</t>
  </si>
  <si>
    <t>Integración de 9.500.- acciones</t>
  </si>
  <si>
    <t>Clase  "A" 5 votos G. 1,000,000,- valor nominal</t>
  </si>
  <si>
    <t>Clase  "B" 1 votos G. 1,000,000,- valor nominal</t>
  </si>
  <si>
    <t>Clase  "C" 1 voto G. 1,000,000,- valor nominal</t>
  </si>
  <si>
    <t xml:space="preserve">Capitalización del Revaluo </t>
  </si>
  <si>
    <t xml:space="preserve">Capitalización de compromiso de aportes </t>
  </si>
  <si>
    <t>Distribución de Dividendos</t>
  </si>
  <si>
    <t xml:space="preserve">   * Reserva Legal</t>
  </si>
  <si>
    <t xml:space="preserve">   * Otras Reservas</t>
  </si>
  <si>
    <t xml:space="preserve">   * Reserva Facultativa p/Previsiones</t>
  </si>
  <si>
    <t xml:space="preserve">   * Reserva Facultativa p/Indemnizaciones</t>
  </si>
  <si>
    <t xml:space="preserve">   * Primas de Emisión</t>
  </si>
  <si>
    <t xml:space="preserve">   * Dividendos</t>
  </si>
  <si>
    <t>Integración de Capital</t>
  </si>
  <si>
    <t>Suscripcion de Capital</t>
  </si>
  <si>
    <t>Aporte para Capitalización</t>
  </si>
  <si>
    <t>Acciones Suscriptas a Integrar</t>
  </si>
  <si>
    <t xml:space="preserve">Revaluo (Anexo A) </t>
  </si>
  <si>
    <t xml:space="preserve">Afectación a reservas </t>
  </si>
  <si>
    <t>Ajustes</t>
  </si>
  <si>
    <t>Ganancia del Ejercicio s/ el Estado de Resultados</t>
  </si>
  <si>
    <t>Saldos al cierre del ejercicio</t>
  </si>
  <si>
    <t>Saldos al cierre del ejercicio anterior</t>
  </si>
  <si>
    <t>Las notas y los anexos que se acompañan son parte integrante de los estados contables.</t>
  </si>
  <si>
    <t>,</t>
  </si>
  <si>
    <t xml:space="preserve">ESTADO DE ORIGEN Y APLICACION DE FONDOS </t>
  </si>
  <si>
    <t>Comparativo con cifras del período intermedio a la misma fecha del año anterior</t>
  </si>
  <si>
    <t>ORIGEN DE FONDOS</t>
  </si>
  <si>
    <t>Flujo de Efectivo por Actividades Operativas</t>
  </si>
  <si>
    <t>Ventas Netas (Cobro Neto)</t>
  </si>
  <si>
    <t>Costo de Ventas (Pago Neto)</t>
  </si>
  <si>
    <t>Pago de Impuestos</t>
  </si>
  <si>
    <t>Efectivo pagado a Empleados</t>
  </si>
  <si>
    <t>Efectivo (usado) generado por otras actividades</t>
  </si>
  <si>
    <t>Total Efectivo de las actividades Operativas antes de cambios en los activos operacionales</t>
  </si>
  <si>
    <t>Aumento (disminución) en los Activos de Operación</t>
  </si>
  <si>
    <t>Fondos colocados a Corto Plazo</t>
  </si>
  <si>
    <t>Fondos Anticipados a Clientes</t>
  </si>
  <si>
    <t xml:space="preserve">Cobro a Deudores </t>
  </si>
  <si>
    <t>Aumento (disminución) en Pasivos de Operación</t>
  </si>
  <si>
    <t>Pagos a Proveedores</t>
  </si>
  <si>
    <t>Efectivo Neto de Actividades de Operación antes de Impuestos</t>
  </si>
  <si>
    <t xml:space="preserve">Impuesto </t>
  </si>
  <si>
    <t>Efectivo Neto de Actividades de Operación (A)</t>
  </si>
  <si>
    <t>Flujo de Efectivo por Actividades de Inversión</t>
  </si>
  <si>
    <t>Inversiones en otras Empresas</t>
  </si>
  <si>
    <t>Inversiones Temporarias</t>
  </si>
  <si>
    <t>Fondos con Destino Especial</t>
  </si>
  <si>
    <t>Compra de Propiedad, Planta y Equipo</t>
  </si>
  <si>
    <t>Efectivo Neto (usado) en Actividades de Inversión (B)</t>
  </si>
  <si>
    <t>Flujo de Efectivo por Actividades de Financiamiento</t>
  </si>
  <si>
    <t>Aportes de Capital</t>
  </si>
  <si>
    <t>Préstamos</t>
  </si>
  <si>
    <t>Sobregiros Bancarios</t>
  </si>
  <si>
    <t>Dividendos Pagados</t>
  </si>
  <si>
    <t>Intereses y  Comisiones Bancarios</t>
  </si>
  <si>
    <t>Efectivo Neto en Actividades de Financiamiento (C )</t>
  </si>
  <si>
    <t>Efecto de las ganancias o pérdidas de cambio en el efectivo y sus equivalentes</t>
  </si>
  <si>
    <t xml:space="preserve">Aumento (o disminunción) neto de efectivos y sus equivalentes (A+B+C) </t>
  </si>
  <si>
    <t>Efectivo y sus equivalentes al comienzo del período</t>
  </si>
  <si>
    <t>Efectivo y su equivalente al cierre del período</t>
  </si>
  <si>
    <t>BALANCE GENERAL</t>
  </si>
  <si>
    <t>BIENES DE USO</t>
  </si>
  <si>
    <t>ANEX0 A</t>
  </si>
  <si>
    <t>VALORES DE ORIGEN</t>
  </si>
  <si>
    <t>AMORTIZACIONES</t>
  </si>
  <si>
    <t>INICIO DEL</t>
  </si>
  <si>
    <t>ALTAS DEL</t>
  </si>
  <si>
    <t>BAJAS DEL</t>
  </si>
  <si>
    <t>REVALUO</t>
  </si>
  <si>
    <t>AL CIERRE DEL</t>
  </si>
  <si>
    <t>ACUMULADAS</t>
  </si>
  <si>
    <t>%</t>
  </si>
  <si>
    <t>PERIODO</t>
  </si>
  <si>
    <t>DEL PERIODO</t>
  </si>
  <si>
    <t>INICIO PERIOD.</t>
  </si>
  <si>
    <t>CIERRE PERIODO</t>
  </si>
  <si>
    <t>RESULTANTE</t>
  </si>
  <si>
    <t>MUEBLES Y UTILES</t>
  </si>
  <si>
    <t>EQUIPOS DE OFICINA</t>
  </si>
  <si>
    <t>RODADOS</t>
  </si>
  <si>
    <t>INMUEBLES E INSTALACIONES</t>
  </si>
  <si>
    <t>EQUIPOS DE INFORMATICA</t>
  </si>
  <si>
    <t>CARTELES Y LETREROS</t>
  </si>
  <si>
    <t>MEJORAS PROPIEDAD DE TERCEROS</t>
  </si>
  <si>
    <t>TOTALES EJERC. ACTUAL</t>
  </si>
  <si>
    <t>TOTALES EJERC. ANTERIOR</t>
  </si>
  <si>
    <t>A C T I V O S    I N T A N G I B L E S</t>
  </si>
  <si>
    <t>ANEXO B</t>
  </si>
  <si>
    <t>NETO RESULTANTE</t>
  </si>
  <si>
    <t>AL INICIO</t>
  </si>
  <si>
    <t>AUMENTOS</t>
  </si>
  <si>
    <t>DISMINUCION</t>
  </si>
  <si>
    <t>AL CIERRE</t>
  </si>
  <si>
    <t>BAJAS</t>
  </si>
  <si>
    <t>1- Registro de Marca</t>
  </si>
  <si>
    <t>2- Llave de Negocio</t>
  </si>
  <si>
    <t>TOTALES EJERCICIO ACTUAL</t>
  </si>
  <si>
    <t>TOTALES EJERCIO ANTERIOR</t>
  </si>
  <si>
    <t xml:space="preserve">INVERSIONES, ACCIONES, DEBENTURES Y OTROS TITULOS EMITIDOS EN SERIE </t>
  </si>
  <si>
    <t>PARTICIPACION EN OTRAS SOCIEDADES</t>
  </si>
  <si>
    <t>(En guaraníes)</t>
  </si>
  <si>
    <t>ANEXO C</t>
  </si>
  <si>
    <t>DENOMINACION Y CARACTERISTICA      DE LOS VALORES                                             EMISOR</t>
  </si>
  <si>
    <t>CLASE</t>
  </si>
  <si>
    <t>VALOR NOMINAL UNITARIO</t>
  </si>
  <si>
    <t>CANT.</t>
  </si>
  <si>
    <t>VALOR NOMINAL TOTAL</t>
  </si>
  <si>
    <t>VALOR PATRIMONIAL PROPORC.</t>
  </si>
  <si>
    <t>VALOR DE LIBROS</t>
  </si>
  <si>
    <t>VALOR DE COTIZACION</t>
  </si>
  <si>
    <t>INFORMACION SOBRE EL EMISOR</t>
  </si>
  <si>
    <t>%   DE PARTICIPAC.</t>
  </si>
  <si>
    <t>ACTIVIDAD PRINCIPAL</t>
  </si>
  <si>
    <t>S/ULTIMO BALANCE</t>
  </si>
  <si>
    <t>RTADO.</t>
  </si>
  <si>
    <t>PAT. NETO</t>
  </si>
  <si>
    <t>INVERSIONES</t>
  </si>
  <si>
    <t>TEMPORARIAS</t>
  </si>
  <si>
    <t>(DETALLAR)</t>
  </si>
  <si>
    <t>TOTAL EJERCICIO ACTUAL</t>
  </si>
  <si>
    <t>TOTAL EJERCICIO ANTERIOR</t>
  </si>
  <si>
    <t>BURO DE INFORMACIÓN COMERCIAL S.A.</t>
  </si>
  <si>
    <t>ORD</t>
  </si>
  <si>
    <t>BASE DE DATOS</t>
  </si>
  <si>
    <t>SOLUCIÓN EFECTIVA S.A.</t>
  </si>
  <si>
    <t>COBRANZAS</t>
  </si>
  <si>
    <t>O T R A S    I N V E R S I O N E S</t>
  </si>
  <si>
    <t>ANEXO D</t>
  </si>
  <si>
    <t>VALOR DE COSTO</t>
  </si>
  <si>
    <t>AMORTIZAC.</t>
  </si>
  <si>
    <t>INVERSIONES CORRIENTES</t>
  </si>
  <si>
    <t>SUBTOTAL</t>
  </si>
  <si>
    <t>Banco Regional  C.D.A. M/E</t>
  </si>
  <si>
    <t>Intereses a Cobrar por C.D.A. M/E Bco.Regional</t>
  </si>
  <si>
    <t>Intereses a Devengar por C.D.A. M/E</t>
  </si>
  <si>
    <t>Intereses a Dev.por C.D.A. M/E C.P. Familiar</t>
  </si>
  <si>
    <t>Intereses a Dev.por C.D.A. M/E C.P. Regional</t>
  </si>
  <si>
    <t>Dividendos a Cobrar por Acciones -</t>
  </si>
  <si>
    <t>Banco Regional Acciones Preferidas</t>
  </si>
  <si>
    <t>Dividendos a Vencer por Acciones -</t>
  </si>
  <si>
    <t>Dividendos a Cobrar por Acciones - Compañía Administradora de Riesgos S.A</t>
  </si>
  <si>
    <t>INVERSIONES NO  CORRIENTES</t>
  </si>
  <si>
    <t>Banco Continental C.D.A. M/E</t>
  </si>
  <si>
    <t>Intereses a Cobrar por C.D.A. M/E</t>
  </si>
  <si>
    <t>Intereses a Dev.C.D.A. Bco. Familiar M/E L/P</t>
  </si>
  <si>
    <t>Bco. Regional C.D.A. M/E L/P Regional</t>
  </si>
  <si>
    <t>Intereses a Dev. C.D.A. M/E L/P Regional</t>
  </si>
  <si>
    <t>Acciones en Otras Empresas - Banco</t>
  </si>
  <si>
    <t>Regional Acciones Preferidas</t>
  </si>
  <si>
    <t>Reservas constituidas en otras empresas Acta Nº 25/2015</t>
  </si>
  <si>
    <t>Fondo para Futura Capitalización en Otras Empresas</t>
  </si>
  <si>
    <t>Acciones en Otras Empresas - Compañía Administradora de Riesgos</t>
  </si>
  <si>
    <t>TOTALES EJERCICIO</t>
  </si>
  <si>
    <t>PREVISIONES</t>
  </si>
  <si>
    <t>(Expresado en guaraníes)</t>
  </si>
  <si>
    <t>ANEX0 E</t>
  </si>
  <si>
    <t>SALDOS AL INICIO</t>
  </si>
  <si>
    <t>SALDOS CIERRE AL</t>
  </si>
  <si>
    <t>DEL EJERCICIO</t>
  </si>
  <si>
    <t>(*)</t>
  </si>
  <si>
    <t>DEDUCIDAS DEL ACTIVO (*)</t>
  </si>
  <si>
    <t xml:space="preserve">Previsiones </t>
  </si>
  <si>
    <t xml:space="preserve">Obsolescencia de Merc. </t>
  </si>
  <si>
    <t xml:space="preserve">Exceso Tenencia Merc. </t>
  </si>
  <si>
    <t xml:space="preserve">Fondo Averías de Merc. </t>
  </si>
  <si>
    <t>(**) Corresponde a previsiones por Obsolescencia de Existencias.</t>
  </si>
  <si>
    <t>COSTO DE MERCADERIAS  VENDIDAS Y SERVICIOS PRESTADOS</t>
  </si>
  <si>
    <t>ANEX0 F</t>
  </si>
  <si>
    <t>DETALLE</t>
  </si>
  <si>
    <t>EJERCICIO</t>
  </si>
  <si>
    <t>I.</t>
  </si>
  <si>
    <t>COSTO DE MERCADERIAS VENDIDAS</t>
  </si>
  <si>
    <t>Existencias al Comienzo del Período</t>
  </si>
  <si>
    <t>Mercaderías de reventa</t>
  </si>
  <si>
    <t>Compras y Costos de Producción del Ejercicio</t>
  </si>
  <si>
    <r>
      <rPr>
        <sz val="11"/>
        <color rgb="FF000000"/>
        <rFont val="Calibri"/>
        <family val="2"/>
      </rPr>
      <t xml:space="preserve">a) Compras                       </t>
    </r>
    <r>
      <rPr>
        <sz val="10"/>
        <color indexed="9"/>
        <rFont val="Arial"/>
        <family val="2"/>
      </rPr>
      <t>B</t>
    </r>
  </si>
  <si>
    <t>Existencia al cierre del ejercicio</t>
  </si>
  <si>
    <t>Mercaderias de reventa</t>
  </si>
  <si>
    <t>PASO 3</t>
  </si>
  <si>
    <t>PASO 4</t>
  </si>
  <si>
    <t>5 PASO 5</t>
  </si>
  <si>
    <t>II.</t>
  </si>
  <si>
    <t>COSTO DE SERVICIOS PRESTADOS</t>
  </si>
  <si>
    <t>Y SERVICIOS PRESTADOS</t>
  </si>
  <si>
    <t xml:space="preserve"> BALANCE GENERAL</t>
  </si>
  <si>
    <t>ACTIVOS Y PASIVOS EN MONEDA EXTRANJERA</t>
  </si>
  <si>
    <t>(Expresado en Dólares y  Guaraníes)</t>
  </si>
  <si>
    <t>ANEXO G</t>
  </si>
  <si>
    <t>MON.EXTRANJERA</t>
  </si>
  <si>
    <t>CAMBIO</t>
  </si>
  <si>
    <t>MONEDA LOCAL</t>
  </si>
  <si>
    <t>MONTO</t>
  </si>
  <si>
    <t>VIGENTE</t>
  </si>
  <si>
    <t>DISPONIBILIDADES (Nota 3)</t>
  </si>
  <si>
    <t xml:space="preserve">  Caja</t>
  </si>
  <si>
    <t>U$S</t>
  </si>
  <si>
    <t xml:space="preserve">  Caja - Euros</t>
  </si>
  <si>
    <t>EURO</t>
  </si>
  <si>
    <t xml:space="preserve">  Caja - Pesos</t>
  </si>
  <si>
    <t>PESO</t>
  </si>
  <si>
    <t>Bancos Cta. Cte. M/E</t>
  </si>
  <si>
    <t>INVERSIONES (Nota 4)</t>
  </si>
  <si>
    <t>Fondos en Administración U$S</t>
  </si>
  <si>
    <t>CREDITOS (Nota 5 y 6)</t>
  </si>
  <si>
    <t>Anticipos a proveedores del exterior M/E</t>
  </si>
  <si>
    <t>Alquileres Pagados por Adelantado M/E</t>
  </si>
  <si>
    <t>OTROS CREDITOS (Nota 6)</t>
  </si>
  <si>
    <t>Anticipos Varios M/E</t>
  </si>
  <si>
    <t>Otras Cuentas por Cobrar M/E</t>
  </si>
  <si>
    <t>Prestamo a Directores M/E</t>
  </si>
  <si>
    <t xml:space="preserve">Total del Activo Corriente </t>
  </si>
  <si>
    <t>INVERSIONES (Nota  4)</t>
  </si>
  <si>
    <t xml:space="preserve">Total del Activo No Corriente </t>
  </si>
  <si>
    <t>Deudas Comerciales (Nota 9)</t>
  </si>
  <si>
    <t xml:space="preserve">  Proveedores Comerciales M/E</t>
  </si>
  <si>
    <t xml:space="preserve">  Cheques Diferidos Banco Regional  M/E</t>
  </si>
  <si>
    <t xml:space="preserve">  Cheques Emitidos M/E</t>
  </si>
  <si>
    <t xml:space="preserve">  Proveedores del Exterior M/E</t>
  </si>
  <si>
    <t>REAL</t>
  </si>
  <si>
    <t>YEN</t>
  </si>
  <si>
    <t>Deudas de Bienes y Servicios (Nota 10)</t>
  </si>
  <si>
    <t xml:space="preserve">  Proveedores de Bienes y Servicios  M/E</t>
  </si>
  <si>
    <t xml:space="preserve">  Proveedores del Exterior - Bienes y Servicios  M/E</t>
  </si>
  <si>
    <t>Deudas Financieras (Nota 11)</t>
  </si>
  <si>
    <t xml:space="preserve">   Prestamos Bancarios US$ BID - Cte.</t>
  </si>
  <si>
    <t xml:space="preserve">   Intereses Pagar s/ Prestamos US$ BID - Cte.</t>
  </si>
  <si>
    <t>(-) Intereses a vencer s/Prestamos U$S BID -Cte.</t>
  </si>
  <si>
    <t>Bco. Continental U$S - Sobregiro</t>
  </si>
  <si>
    <t>Banco Continental CDA M/E Cte.</t>
  </si>
  <si>
    <t>Banco Familiar CDA M/E Cte.</t>
  </si>
  <si>
    <t>Intereses a Cobrar C.D.A. Bco. Regional M/E</t>
  </si>
  <si>
    <t>Intereses a Cobrar C.D.A. M/E Cte.</t>
  </si>
  <si>
    <t>Intereses a Cobrar CDA M/E Cte. Bco. Continental</t>
  </si>
  <si>
    <t>Intereses a Cobrar CDA M/E Bco. Familiar</t>
  </si>
  <si>
    <t>( - ) Intereses a Devengar por CDA M/E C/P Bco. Familiar</t>
  </si>
  <si>
    <t>( - ) Intereses a Devengar por CDA M/E C/P Bco.Regional</t>
  </si>
  <si>
    <t xml:space="preserve">( - ) Intereses a Devengar por CDA M/E Cte.  </t>
  </si>
  <si>
    <t>( - ) Intereses a Devengar por CDA M/E Cte. Bco.Continental</t>
  </si>
  <si>
    <t>Sobregiro Bancario - Bco. Regional U$S</t>
  </si>
  <si>
    <t>Otros Pasivos (Nota 14)</t>
  </si>
  <si>
    <t>Prestamos a Pagar - Terceros M/E</t>
  </si>
  <si>
    <t>Intereses a Pagar - Terceros M/E</t>
  </si>
  <si>
    <t>(-)Intereses a Vencer - Terceros M/E</t>
  </si>
  <si>
    <t>Cheques emitidos U$S</t>
  </si>
  <si>
    <t>Prestamos de Directores M/E</t>
  </si>
  <si>
    <t xml:space="preserve">Total del Pasivo Corriente </t>
  </si>
  <si>
    <t>OTROS PASIVOS M/E (Nota 13)</t>
  </si>
  <si>
    <t>Préstamos de Directores M/E</t>
  </si>
  <si>
    <t>Intereses a Pagar Accionistas US$</t>
  </si>
  <si>
    <t>Intereses a Vencer Accionistas US$</t>
  </si>
  <si>
    <t>Bonos a Pagar US$</t>
  </si>
  <si>
    <t>Intereses a Pagar por Bonos US$</t>
  </si>
  <si>
    <t>Intereses a Vencer por Bonos US$</t>
  </si>
  <si>
    <t xml:space="preserve">   Prestamos Bancarios US$ BID - No Cte.</t>
  </si>
  <si>
    <t xml:space="preserve">   Intereses Pagar s/ Prestamos US$ BID - No Cte.</t>
  </si>
  <si>
    <t>(-) Intereses a vencer s/Prestamos U$S BID - No Cte.</t>
  </si>
  <si>
    <t xml:space="preserve">  Bancos Continental CDA. M/E No Cte.</t>
  </si>
  <si>
    <t xml:space="preserve">  Intereses por Cobrar CDA M/E No Cte.</t>
  </si>
  <si>
    <t xml:space="preserve">  Intereses a Devengar por CDA. M/E No Cte.</t>
  </si>
  <si>
    <t xml:space="preserve">  Bancos Familiar CDA. M/E No Cte.</t>
  </si>
  <si>
    <t xml:space="preserve">  Intereses por Cobrar CDA M/E No Cte. Familiar</t>
  </si>
  <si>
    <t>(-)Intereses a Devengar por CDA. M/E No Cte. Familiar</t>
  </si>
  <si>
    <t xml:space="preserve">  Bancos Regional CDA. M/E No Cte.</t>
  </si>
  <si>
    <t xml:space="preserve">  Intereses por Cobrar CDA M/E No Cte. Regional</t>
  </si>
  <si>
    <t>(-)Intereses a Devengar por CDA. M/E No Cte. Regional</t>
  </si>
  <si>
    <t xml:space="preserve">Total del Pasivo No Corriente </t>
  </si>
  <si>
    <t>BALANCE GENERAL INTERMEDIO</t>
  </si>
  <si>
    <t>INFORMACION REQUERIDA SOBRE COSTOS Y GASTOS</t>
  </si>
  <si>
    <t>ANEXO H</t>
  </si>
  <si>
    <t>COSTOS DE</t>
  </si>
  <si>
    <t>GASTOS DE</t>
  </si>
  <si>
    <t>BIENES DE CAMBIO</t>
  </si>
  <si>
    <t>OTROS ACTIVOS</t>
  </si>
  <si>
    <t>ADMINISTRACIÓN</t>
  </si>
  <si>
    <t>COMERCIALIZACIÓN</t>
  </si>
  <si>
    <t>OTROS GASTOS</t>
  </si>
  <si>
    <t>Remuneraciones de Administradores, Directores, Síndicos y Consejo de Vigilancia.</t>
  </si>
  <si>
    <t>Honorarios y Remuneraciones por Servicios</t>
  </si>
  <si>
    <t>Beneficios al Personal</t>
  </si>
  <si>
    <t>Sueldos y Jornales</t>
  </si>
  <si>
    <t>Contribuciones Sociales</t>
  </si>
  <si>
    <t>Gastos de Publicidad y Propaganda</t>
  </si>
  <si>
    <t>Intereses, Multas y Recargos Impositivos</t>
  </si>
  <si>
    <t>Impuestos, Tasas y Contribuciones Impuesto a la Renta</t>
  </si>
  <si>
    <t>Intereses a Bancos e Instituciones Financieras</t>
  </si>
  <si>
    <t>Diferencia de Cambio</t>
  </si>
  <si>
    <t>Amortización de  Bienes de Uso</t>
  </si>
  <si>
    <t>Previsiones/Perdida por Cesión de Cartera</t>
  </si>
  <si>
    <t>Otros Gastos</t>
  </si>
  <si>
    <t>TOTALES EJERCICIO ANTERIOR</t>
  </si>
  <si>
    <t>DATOS ESTADISTICOS</t>
  </si>
  <si>
    <t>ANEXO I</t>
  </si>
  <si>
    <t>INDICADORES ACTIVOS</t>
  </si>
  <si>
    <t>ACUMULADO AL FIN DEL PERIODO</t>
  </si>
  <si>
    <t>Volumen de Ventas (En unidades)</t>
  </si>
  <si>
    <t>Volumen de Ventas (En guaraníes)</t>
  </si>
  <si>
    <t>Cantidad de Empleados y Obreros</t>
  </si>
  <si>
    <t>Consumo de Energia (En guaraníes)</t>
  </si>
  <si>
    <t>Cantidad de Sucursales</t>
  </si>
  <si>
    <t>(Otros)</t>
  </si>
  <si>
    <t>INDICES ECONOMICOS - FINANCIEROS</t>
  </si>
  <si>
    <t>ANEXO J</t>
  </si>
  <si>
    <t>INDICES</t>
  </si>
  <si>
    <t>LIQUIDEZ (1)</t>
  </si>
  <si>
    <t>ENDEUDAMIENTO (2)</t>
  </si>
  <si>
    <t>RENTABILIDAD (3)</t>
  </si>
  <si>
    <t>(Se calcula al final del ejercicio)</t>
  </si>
  <si>
    <t xml:space="preserve">       Resultado antes del </t>
  </si>
  <si>
    <t>(1)    Activo Corriente</t>
  </si>
  <si>
    <t>(2)   Total del Pasivo</t>
  </si>
  <si>
    <t>(3)   Impuesto. a la Renta</t>
  </si>
  <si>
    <t xml:space="preserve">        Pasivo Corriente</t>
  </si>
  <si>
    <t xml:space="preserve">       Patrimonio Neto</t>
  </si>
  <si>
    <t xml:space="preserve">      Patrimonio Neto</t>
  </si>
  <si>
    <t xml:space="preserve">     Excluido el Resultado</t>
  </si>
  <si>
    <t xml:space="preserve">     del Periodo</t>
  </si>
  <si>
    <t xml:space="preserve">ESTADO DE RESULTADOS </t>
  </si>
  <si>
    <t>CDA-Banco Continental SAECA</t>
  </si>
  <si>
    <t>CDA-Banco Regional SA</t>
  </si>
  <si>
    <t>CDA-Banco Familiar SA</t>
  </si>
  <si>
    <t>Judicializados</t>
  </si>
  <si>
    <t xml:space="preserve">CDA-Financiera El Comercio </t>
  </si>
  <si>
    <t>Acciones en Tesoreria</t>
  </si>
  <si>
    <t>BALANCE GENERAL AL 30 DE SETIEMBRE DE 2019</t>
  </si>
  <si>
    <t>al 30 de Setiembre de 2019, comparativo  con cifras del mismo período anterior</t>
  </si>
  <si>
    <t>AL 30 DE SETIEMBRE DE 2019 Y 2018</t>
  </si>
  <si>
    <t>Por el perído intermedio comprendido entre el 01 de Enero al 30 de Setiembre de 2019</t>
  </si>
  <si>
    <t>AL 30 DE SETIEMBRE DE 2019 y 30 DE SETIEMBRE DE 2018</t>
  </si>
  <si>
    <t>BALANCE GENERAL AL 30 DE SETIEMBRE DE 2019 Y 2018</t>
  </si>
  <si>
    <t>ACUMULADOS AL 30/09/2019</t>
  </si>
  <si>
    <t>ACUMULADOS AL 30/09/2018</t>
  </si>
  <si>
    <t>AL 30 DE SETIEMBRE DE 2019</t>
  </si>
  <si>
    <t>AL 30 DE  SETIEMBRE DE 2019 y AL 30 DE SETIEMBRE DE 2018</t>
  </si>
  <si>
    <t>CDA-Financiera El Comercio</t>
  </si>
  <si>
    <t>AL 30 DE SETIEMBRE DE 2019 Y 30 DE SETIEMBRE DE 2018</t>
  </si>
  <si>
    <t>AL 30 DE SETIEMBRE DE 2019 Y AL 30 DE SETIEMBRE DE 2018</t>
  </si>
  <si>
    <t>AL 30 DE SETIEMBRE DE 2019 y AL 30 DE SETIEMBRE DE 2018</t>
  </si>
  <si>
    <t>TOTAL DE LA CARTERA DE CREDITOS AL 30/09/2019 (A + B)</t>
  </si>
  <si>
    <t>(-) TOTAL PREVISIONES AL 30/09/2019</t>
  </si>
  <si>
    <t>TOTAL NETO CARTERA DE CREDITOS AL 30/09/2019</t>
  </si>
  <si>
    <t>Prestamos Bancarios US$ Regional -Cte.</t>
  </si>
  <si>
    <t>AL 30 DE SETIEMBRE 2019 Y 30 DE SETIEMBRE 2018</t>
  </si>
  <si>
    <t>Inversiones (Anexo C y 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</si>
</sst>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44" formatCode="_-* #,##0.00\ &quot;€&quot;_-;\-* #,##0.00\ &quot;€&quot;_-;_-* &quot;-&quot;??\ &quot;€&quot;_-;_-@_-"/>
    <numFmt numFmtId="164" formatCode="_ * #,##0.00_ ;_ * \-#,##0.00_ ;_ * &quot;-&quot;??_ ;_ @_ "/>
    <numFmt numFmtId="165" formatCode="_-* #,##0.00\ _€_-;\-* #,##0.00\ _€_-;_-* &quot;-&quot;??\ _€_-;_-@_-"/>
    <numFmt numFmtId="166" formatCode="_(* #,##0_);_(* \(#,##0\);_(* &quot;-&quot;_);_(@_)"/>
    <numFmt numFmtId="167" formatCode="_(* #,##0.00_);_(* \(#,##0.00\);_(* &quot;-&quot;??_);_(@_)"/>
    <numFmt numFmtId="168" formatCode="_ &quot;Gs &quot;* #,##0.00_ ;_ &quot;Gs &quot;* \-#,##0.00_ ;_ &quot;Gs &quot;* \-??_ ;_ @_ "/>
    <numFmt numFmtId="169" formatCode="#,##0\ ;\(#,##0\)"/>
    <numFmt numFmtId="170" formatCode="_ * #,##0.00_ ;_ * \-#,##0.00_ ;_ * \-??_ ;_ @_ "/>
    <numFmt numFmtId="171" formatCode="_ * #,##0_ ;_ * \-#,##0_ ;_ * \-??_ ;_ @_ "/>
    <numFmt numFmtId="172" formatCode="#,##0_ ;\(#,##0&quot;) &quot;"/>
    <numFmt numFmtId="173" formatCode="#,##0.00_ ;\(#,##0.00&quot;) &quot;"/>
    <numFmt numFmtId="174" formatCode="_-* #,##0\ _€_-;\-* #,##0\ _€_-;_-* &quot;-&quot;??\ _€_-;_-@_-"/>
    <numFmt numFmtId="175" formatCode="_(* #,##0_);_(* \(#,##0\);_(* \-_);_(@_)"/>
    <numFmt numFmtId="176" formatCode="_-* #,##0\ _P_t_s_-;\-* #,##0\ _P_t_s_-;_-* &quot;- &quot;_P_t_s_-;_-@_-"/>
    <numFmt numFmtId="177" formatCode="0.0%"/>
    <numFmt numFmtId="178" formatCode="_ [$€-2]\ * #,##0.00_ ;_ [$€-2]\ * \-#,##0.00_ ;_ [$€-2]\ * &quot;-&quot;??_ "/>
    <numFmt numFmtId="179" formatCode="[$€]\ * #,##0.00\ ;[$€]\ * \-#,##0.00\ ;[$€]\ * \-#\ "/>
    <numFmt numFmtId="180" formatCode="_-* #,##0.00\ _€_-;\-* #,##0.00\ _€_-;_-* \-??\ _€_-;_-@_-"/>
    <numFmt numFmtId="181" formatCode="* #,##0\ ;* \(#,##0\);* &quot;- &quot;;@\ "/>
    <numFmt numFmtId="182" formatCode="_(* #,##0.00_);_(* \(#,##0.00\);_(* \-??_);_(@_)"/>
    <numFmt numFmtId="183" formatCode="#,##0.00\ ;\(#,##0.00\);\-#\ ;@\ "/>
    <numFmt numFmtId="184" formatCode="[$-C0A]General"/>
    <numFmt numFmtId="185" formatCode="[$-3C0A]General"/>
    <numFmt numFmtId="186" formatCode="#,##0.00&quot;    &quot;;&quot;-&quot;#,##0.00&quot;    &quot;;&quot;-&quot;#&quot;    &quot;;@&quot; &quot;"/>
    <numFmt numFmtId="187" formatCode="_ * #,##0_ ;_ * \-#,##0_ ;_ * \-_ ;_ @_ "/>
    <numFmt numFmtId="188" formatCode="* #,##0.00\ ;* \(#,##0.00\);* \-#\ ;@\ "/>
    <numFmt numFmtId="189" formatCode="* #,##0.00&quot;    &quot;;\-* #,##0.00&quot;    &quot;;* \-#&quot;    &quot;;@\ "/>
    <numFmt numFmtId="190" formatCode="#,##0.00&quot;    &quot;;\-#,##0.00&quot;    &quot;;\-#&quot;    &quot;;@\ "/>
    <numFmt numFmtId="191" formatCode="&quot; &quot;[$R$]&quot; &quot;#,##0.00&quot; &quot;;&quot;-&quot;[$R$]&quot; &quot;#,##0.00&quot; &quot;;&quot; &quot;[$R$]&quot; -&quot;00&quot; &quot;;&quot; &quot;@&quot; &quot;"/>
    <numFmt numFmtId="192" formatCode="#,##0.00&quot; &quot;[$€-C0A];[Red]&quot;-&quot;#,##0.00&quot; &quot;[$€-C0A]"/>
    <numFmt numFmtId="193" formatCode="[$G-3C0A]#,##0.00;[Red]&quot;(&quot;[$G-3C0A]#,##0.00&quot;)&quot;"/>
    <numFmt numFmtId="194" formatCode="_ [$€-2]\ * #,##0.00_ ;_ [$€-2]\ * \-#,##0.00_ ;_ [$€-2]\ * \-??_ "/>
    <numFmt numFmtId="195" formatCode="* #,##0.00\ ;* \-#,##0.00\ ;* \-#\ ;@\ "/>
    <numFmt numFmtId="196" formatCode="* #,##0\ ;* \-#,##0\ ;* &quot;- &quot;;@\ "/>
    <numFmt numFmtId="198" formatCode="* #,##0\ ;* \-#,##0\ ;* \-#\ ;@\ "/>
    <numFmt numFmtId="199" formatCode="#,##0\ ;\(#,##0&quot;) &quot;"/>
    <numFmt numFmtId="200" formatCode="* #,##0&quot;       &quot;;\-* #,##0&quot;       &quot;;* &quot;-       &quot;;@\ "/>
    <numFmt numFmtId="201" formatCode="0.0"/>
    <numFmt numFmtId="202" formatCode="#,##0.00\ ;\(#,##0.00&quot;) &quot;"/>
    <numFmt numFmtId="203" formatCode="#,##0\ ;&quot; -&quot;#,##0\ ;&quot; - &quot;;@\ "/>
    <numFmt numFmtId="204" formatCode="* #,##0.00&quot;       &quot;;\-* #,##0.00&quot;       &quot;;* &quot;-       &quot;;@\ "/>
  </numFmts>
  <fonts count="106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9"/>
      <name val="Arial"/>
      <family val="2"/>
    </font>
    <font>
      <b/>
      <sz val="8"/>
      <name val="Tahoma"/>
      <family val="2"/>
    </font>
    <font>
      <sz val="8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1"/>
      <color indexed="8"/>
      <name val="Calibri"/>
      <family val="2"/>
    </font>
    <font>
      <sz val="10"/>
      <color indexed="8"/>
      <name val="MS Sans Serif"/>
      <family val="2"/>
    </font>
    <font>
      <b/>
      <sz val="9"/>
      <color indexed="81"/>
      <name val="Tahoma"/>
      <family val="2"/>
    </font>
    <font>
      <sz val="11"/>
      <color indexed="8"/>
      <name val="Arial"/>
      <family val="2"/>
    </font>
    <font>
      <sz val="11"/>
      <color indexed="20"/>
      <name val="Arial1"/>
    </font>
    <font>
      <b/>
      <sz val="11"/>
      <color indexed="9"/>
      <name val="Calibri"/>
      <family val="2"/>
    </font>
    <font>
      <sz val="10"/>
      <name val="Microsoft YaHei"/>
      <family val="2"/>
    </font>
    <font>
      <sz val="10"/>
      <name val="Calibri"/>
      <family val="2"/>
      <charset val="1"/>
    </font>
    <font>
      <sz val="11"/>
      <color indexed="8"/>
      <name val="Arial1"/>
    </font>
    <font>
      <sz val="10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8"/>
      <name val="Calibri"/>
      <family val="2"/>
    </font>
    <font>
      <b/>
      <sz val="11"/>
      <color indexed="8"/>
      <name val="Arial"/>
      <family val="2"/>
    </font>
    <font>
      <b/>
      <sz val="10"/>
      <name val="Arial"/>
      <family val="2"/>
    </font>
    <font>
      <sz val="10"/>
      <name val="Mangal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name val="Microsoft YaHei"/>
      <family val="2"/>
      <charset val="1"/>
    </font>
    <font>
      <sz val="10"/>
      <color indexed="8"/>
      <name val="Arial"/>
      <family val="2"/>
    </font>
    <font>
      <sz val="12"/>
      <name val="Arial"/>
      <family val="2"/>
    </font>
    <font>
      <b/>
      <sz val="8"/>
      <name val="Arial"/>
      <family val="2"/>
      <charset val="1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b/>
      <i/>
      <sz val="8"/>
      <name val="Arial"/>
      <family val="2"/>
      <charset val="1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gency FB"/>
      <family val="2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FA7D00"/>
      <name val="Agency FB"/>
      <family val="2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3F3F76"/>
      <name val="Agency FB"/>
      <family val="2"/>
    </font>
    <font>
      <u/>
      <sz val="10.4"/>
      <color rgb="FF0000FF"/>
      <name val="Calibri"/>
      <family val="2"/>
    </font>
    <font>
      <sz val="10"/>
      <color theme="1"/>
      <name val="Arial"/>
      <family val="2"/>
    </font>
    <font>
      <b/>
      <i/>
      <sz val="16"/>
      <color rgb="FF000000"/>
      <name val="Arial"/>
      <family val="2"/>
    </font>
    <font>
      <b/>
      <i/>
      <sz val="16"/>
      <color theme="1"/>
      <name val="Liberation Sans"/>
      <family val="2"/>
    </font>
    <font>
      <u/>
      <sz val="10"/>
      <color rgb="FF0000FF"/>
      <name val="Arial"/>
      <family val="2"/>
    </font>
    <font>
      <sz val="11"/>
      <color rgb="FF9C0006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Liberation Sans"/>
      <family val="2"/>
    </font>
    <font>
      <b/>
      <i/>
      <u/>
      <sz val="11"/>
      <color rgb="FF000000"/>
      <name val="Arial"/>
      <family val="2"/>
    </font>
    <font>
      <b/>
      <i/>
      <u/>
      <sz val="11"/>
      <color theme="1"/>
      <name val="Liberation Sans"/>
      <family val="2"/>
    </font>
    <font>
      <b/>
      <sz val="11"/>
      <color rgb="FF3F3F3F"/>
      <name val="Calibri"/>
      <family val="2"/>
      <scheme val="minor"/>
    </font>
    <font>
      <sz val="11"/>
      <color rgb="FF000000"/>
      <name val="Mangal"/>
      <family val="2"/>
    </font>
    <font>
      <sz val="11"/>
      <color rgb="FF000000"/>
      <name val="Microsoft YaHei"/>
      <family val="2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color rgb="FFFFFFFF"/>
      <name val="Arial"/>
      <family val="2"/>
    </font>
    <font>
      <b/>
      <sz val="8"/>
      <color rgb="FFFFFFFF"/>
      <name val="Arial"/>
      <family val="2"/>
    </font>
    <font>
      <sz val="8"/>
      <color rgb="FFFFFFFF"/>
      <name val="Tahoma"/>
      <family val="2"/>
    </font>
    <font>
      <b/>
      <sz val="8"/>
      <color rgb="FFFF0000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sz val="8"/>
      <color theme="0"/>
      <name val="Arial"/>
      <family val="2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u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u/>
      <sz val="11"/>
      <color theme="0"/>
      <name val="Arial"/>
      <family val="2"/>
    </font>
    <font>
      <b/>
      <sz val="11"/>
      <color rgb="FF000000"/>
      <name val="Calibri"/>
      <family val="2"/>
    </font>
    <font>
      <b/>
      <sz val="12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0"/>
      <color indexed="9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6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u/>
      <sz val="8"/>
      <name val="Arial"/>
      <family val="2"/>
    </font>
    <font>
      <sz val="8"/>
      <color indexed="22"/>
      <name val="Arial"/>
      <family val="2"/>
    </font>
    <font>
      <u/>
      <sz val="10"/>
      <color indexed="12"/>
      <name val="Arial"/>
      <family val="2"/>
    </font>
    <font>
      <b/>
      <sz val="10"/>
      <color indexed="9"/>
      <name val="Arial"/>
      <family val="2"/>
    </font>
    <font>
      <sz val="11"/>
      <name val="Calibri"/>
      <family val="2"/>
      <scheme val="minor"/>
    </font>
  </fonts>
  <fills count="51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45"/>
        <bgColor indexed="47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</fills>
  <borders count="1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hair">
        <color indexed="23"/>
      </bottom>
      <diagonal/>
    </border>
    <border>
      <left/>
      <right style="thin">
        <color indexed="8"/>
      </right>
      <top/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hair">
        <color rgb="FF808080"/>
      </bottom>
      <diagonal/>
    </border>
    <border>
      <left/>
      <right style="thin">
        <color indexed="64"/>
      </right>
      <top/>
      <bottom style="hair">
        <color rgb="FF808080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22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 style="medium">
        <color indexed="22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22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medium">
        <color indexed="22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888">
    <xf numFmtId="0" fontId="0" fillId="0" borderId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4" fillId="11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6" fillId="27" borderId="61" applyNumberFormat="0" applyAlignment="0" applyProtection="0"/>
    <xf numFmtId="0" fontId="47" fillId="27" borderId="61" applyNumberFormat="0" applyAlignment="0" applyProtection="0"/>
    <xf numFmtId="0" fontId="3" fillId="0" borderId="0" applyBorder="0" applyProtection="0"/>
    <xf numFmtId="0" fontId="48" fillId="0" borderId="0"/>
    <xf numFmtId="0" fontId="3" fillId="0" borderId="0" applyBorder="0" applyProtection="0">
      <alignment horizontal="left"/>
    </xf>
    <xf numFmtId="0" fontId="48" fillId="0" borderId="0">
      <alignment horizontal="left"/>
    </xf>
    <xf numFmtId="0" fontId="18" fillId="0" borderId="0" applyNumberFormat="0" applyFill="0" applyBorder="0" applyProtection="0">
      <alignment horizontal="left"/>
    </xf>
    <xf numFmtId="0" fontId="49" fillId="28" borderId="62" applyNumberFormat="0" applyAlignment="0" applyProtection="0"/>
    <xf numFmtId="0" fontId="50" fillId="0" borderId="63" applyNumberFormat="0" applyFill="0" applyAlignment="0" applyProtection="0"/>
    <xf numFmtId="0" fontId="19" fillId="5" borderId="0" applyBorder="0" applyProtection="0"/>
    <xf numFmtId="0" fontId="19" fillId="5" borderId="0" applyBorder="0" applyProtection="0"/>
    <xf numFmtId="0" fontId="20" fillId="4" borderId="2" applyNumberFormat="0" applyAlignment="0" applyProtection="0"/>
    <xf numFmtId="0" fontId="51" fillId="0" borderId="0" applyNumberFormat="0" applyFill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52" fillId="35" borderId="61" applyNumberFormat="0" applyAlignment="0" applyProtection="0"/>
    <xf numFmtId="0" fontId="53" fillId="35" borderId="61" applyNumberFormat="0" applyAlignment="0" applyProtection="0"/>
    <xf numFmtId="0" fontId="3" fillId="0" borderId="0" applyBorder="0" applyProtection="0"/>
    <xf numFmtId="178" fontId="3" fillId="0" borderId="0" applyFont="0" applyFill="0" applyBorder="0" applyAlignment="0" applyProtection="0"/>
    <xf numFmtId="179" fontId="15" fillId="0" borderId="0"/>
    <xf numFmtId="178" fontId="3" fillId="0" borderId="0" applyFont="0" applyFill="0" applyBorder="0" applyAlignment="0" applyProtection="0"/>
    <xf numFmtId="179" fontId="15" fillId="0" borderId="0"/>
    <xf numFmtId="178" fontId="3" fillId="0" borderId="0" applyFont="0" applyFill="0" applyBorder="0" applyAlignment="0" applyProtection="0"/>
    <xf numFmtId="194" fontId="3" fillId="0" borderId="0" applyFill="0" applyBorder="0" applyAlignment="0" applyProtection="0"/>
    <xf numFmtId="180" fontId="3" fillId="0" borderId="0"/>
    <xf numFmtId="0" fontId="3" fillId="0" borderId="0"/>
    <xf numFmtId="181" fontId="15" fillId="0" borderId="0"/>
    <xf numFmtId="0" fontId="3" fillId="0" borderId="0"/>
    <xf numFmtId="182" fontId="15" fillId="0" borderId="0"/>
    <xf numFmtId="182" fontId="15" fillId="0" borderId="0"/>
    <xf numFmtId="183" fontId="21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2" fillId="0" borderId="0"/>
    <xf numFmtId="184" fontId="54" fillId="0" borderId="0"/>
    <xf numFmtId="0" fontId="3" fillId="0" borderId="0"/>
    <xf numFmtId="0" fontId="3" fillId="0" borderId="0"/>
    <xf numFmtId="185" fontId="42" fillId="0" borderId="0" applyBorder="0" applyProtection="0"/>
    <xf numFmtId="0" fontId="23" fillId="0" borderId="0"/>
    <xf numFmtId="0" fontId="24" fillId="0" borderId="0"/>
    <xf numFmtId="185" fontId="15" fillId="0" borderId="0"/>
    <xf numFmtId="0" fontId="24" fillId="0" borderId="0"/>
    <xf numFmtId="0" fontId="15" fillId="0" borderId="0"/>
    <xf numFmtId="0" fontId="3" fillId="0" borderId="0"/>
    <xf numFmtId="185" fontId="24" fillId="0" borderId="0"/>
    <xf numFmtId="0" fontId="24" fillId="0" borderId="0"/>
    <xf numFmtId="185" fontId="24" fillId="0" borderId="0"/>
    <xf numFmtId="0" fontId="15" fillId="0" borderId="0"/>
    <xf numFmtId="0" fontId="55" fillId="0" borderId="0"/>
    <xf numFmtId="0" fontId="3" fillId="0" borderId="0"/>
    <xf numFmtId="9" fontId="3" fillId="0" borderId="0"/>
    <xf numFmtId="9" fontId="15" fillId="0" borderId="0"/>
    <xf numFmtId="9" fontId="3" fillId="0" borderId="0"/>
    <xf numFmtId="186" fontId="42" fillId="0" borderId="0"/>
    <xf numFmtId="0" fontId="25" fillId="2" borderId="0" applyNumberFormat="0" applyBorder="0" applyAlignment="0" applyProtection="0"/>
    <xf numFmtId="0" fontId="56" fillId="0" borderId="0">
      <alignment horizontal="center"/>
    </xf>
    <xf numFmtId="0" fontId="57" fillId="0" borderId="0">
      <alignment horizontal="center"/>
    </xf>
    <xf numFmtId="0" fontId="26" fillId="0" borderId="0" applyNumberFormat="0" applyFill="0" applyBorder="0" applyAlignment="0" applyProtection="0"/>
    <xf numFmtId="0" fontId="56" fillId="0" borderId="0">
      <alignment horizontal="center" textRotation="90"/>
    </xf>
    <xf numFmtId="0" fontId="57" fillId="0" borderId="0">
      <alignment horizontal="center" textRotation="90"/>
    </xf>
    <xf numFmtId="0" fontId="58" fillId="0" borderId="0" applyBorder="0" applyAlignment="0" applyProtection="0"/>
    <xf numFmtId="0" fontId="59" fillId="36" borderId="0" applyNumberFormat="0" applyBorder="0" applyAlignment="0" applyProtection="0"/>
    <xf numFmtId="0" fontId="27" fillId="3" borderId="1" applyNumberFormat="0" applyAlignment="0" applyProtection="0"/>
    <xf numFmtId="0" fontId="27" fillId="3" borderId="1" applyNumberFormat="0" applyAlignment="0" applyProtection="0"/>
    <xf numFmtId="0" fontId="28" fillId="0" borderId="3" applyNumberFormat="0" applyFill="0" applyAlignment="0" applyProtection="0"/>
    <xf numFmtId="170" fontId="3" fillId="0" borderId="0" applyBorder="0" applyAlignment="0" applyProtection="0"/>
    <xf numFmtId="166" fontId="42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3" fillId="0" borderId="0" applyBorder="0" applyAlignment="0" applyProtection="0"/>
    <xf numFmtId="166" fontId="4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15" fillId="0" borderId="0" applyFont="0" applyFill="0" applyBorder="0" applyAlignment="0" applyProtection="0"/>
    <xf numFmtId="187" fontId="3" fillId="0" borderId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66" fontId="43" fillId="0" borderId="0" applyFont="0" applyFill="0" applyBorder="0" applyAlignment="0" applyProtection="0"/>
    <xf numFmtId="176" fontId="3" fillId="0" borderId="0" applyFill="0" applyBorder="0" applyAlignment="0" applyProtection="0"/>
    <xf numFmtId="167" fontId="1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7" fontId="1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70" fontId="3" fillId="0" borderId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88" fontId="15" fillId="0" borderId="0"/>
    <xf numFmtId="188" fontId="15" fillId="0" borderId="0"/>
    <xf numFmtId="167" fontId="1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82" fontId="3" fillId="0" borderId="0" applyFill="0" applyBorder="0" applyAlignment="0" applyProtection="0"/>
    <xf numFmtId="174" fontId="3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3" fillId="0" borderId="0" applyFont="0" applyFill="0" applyBorder="0" applyAlignment="0" applyProtection="0"/>
    <xf numFmtId="188" fontId="15" fillId="0" borderId="0"/>
    <xf numFmtId="188" fontId="15" fillId="0" borderId="0"/>
    <xf numFmtId="167" fontId="60" fillId="0" borderId="0" applyFont="0" applyFill="0" applyBorder="0" applyAlignment="0" applyProtection="0"/>
    <xf numFmtId="174" fontId="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13" fillId="0" borderId="0" applyFont="0" applyFill="0" applyBorder="0" applyAlignment="0" applyProtection="0"/>
    <xf numFmtId="165" fontId="61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80" fontId="15" fillId="0" borderId="0" applyFill="0" applyBorder="0" applyAlignment="0" applyProtection="0"/>
    <xf numFmtId="167" fontId="21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15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43" fillId="0" borderId="0" applyFont="0" applyFill="0" applyBorder="0" applyAlignment="0" applyProtection="0"/>
    <xf numFmtId="167" fontId="13" fillId="0" borderId="0" applyFont="0" applyFill="0" applyBorder="0" applyAlignment="0" applyProtection="0"/>
    <xf numFmtId="165" fontId="43" fillId="0" borderId="0" applyFont="0" applyFill="0" applyBorder="0" applyAlignment="0" applyProtection="0"/>
    <xf numFmtId="189" fontId="15" fillId="0" borderId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82" fontId="34" fillId="0" borderId="0"/>
    <xf numFmtId="188" fontId="15" fillId="0" borderId="0"/>
    <xf numFmtId="164" fontId="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70" fontId="3" fillId="0" borderId="0" applyBorder="0" applyAlignment="0" applyProtection="0"/>
    <xf numFmtId="190" fontId="15" fillId="0" borderId="0"/>
    <xf numFmtId="165" fontId="62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4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70" fontId="3" fillId="0" borderId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88" fontId="15" fillId="0" borderId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82" fontId="3" fillId="0" borderId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70" fontId="3" fillId="0" borderId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70" fontId="3" fillId="0" borderId="0" applyFill="0" applyBorder="0" applyAlignment="0" applyProtection="0"/>
    <xf numFmtId="165" fontId="4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5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70" fontId="3" fillId="0" borderId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70" fontId="3" fillId="0" borderId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7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91" fontId="42" fillId="0" borderId="0" applyFont="0" applyFill="0" applyBorder="0" applyAlignment="0" applyProtection="0"/>
    <xf numFmtId="168" fontId="3" fillId="0" borderId="0" applyBorder="0" applyAlignment="0" applyProtection="0"/>
    <xf numFmtId="168" fontId="3" fillId="0" borderId="0" applyFill="0" applyBorder="0" applyAlignment="0" applyProtection="0"/>
    <xf numFmtId="44" fontId="3" fillId="0" borderId="0" applyFont="0" applyFill="0" applyBorder="0" applyAlignment="0" applyProtection="0"/>
    <xf numFmtId="168" fontId="3" fillId="0" borderId="0" applyBorder="0" applyAlignment="0" applyProtection="0"/>
    <xf numFmtId="0" fontId="64" fillId="37" borderId="0" applyNumberFormat="0" applyBorder="0" applyAlignment="0" applyProtection="0"/>
    <xf numFmtId="0" fontId="43" fillId="0" borderId="0"/>
    <xf numFmtId="0" fontId="16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5" fillId="0" borderId="0"/>
    <xf numFmtId="0" fontId="43" fillId="0" borderId="0"/>
    <xf numFmtId="0" fontId="63" fillId="0" borderId="0"/>
    <xf numFmtId="0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63" fillId="0" borderId="0"/>
    <xf numFmtId="0" fontId="43" fillId="0" borderId="0"/>
    <xf numFmtId="0" fontId="43" fillId="0" borderId="0"/>
    <xf numFmtId="0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1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6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0" fontId="43" fillId="0" borderId="0"/>
    <xf numFmtId="0" fontId="43" fillId="0" borderId="0"/>
    <xf numFmtId="0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1" fillId="0" borderId="0"/>
    <xf numFmtId="185" fontId="15" fillId="0" borderId="0"/>
    <xf numFmtId="185" fontId="15" fillId="0" borderId="0"/>
    <xf numFmtId="0" fontId="43" fillId="0" borderId="0"/>
    <xf numFmtId="0" fontId="3" fillId="0" borderId="0"/>
    <xf numFmtId="0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6" fillId="0" borderId="0"/>
    <xf numFmtId="0" fontId="16" fillId="0" borderId="0"/>
    <xf numFmtId="0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5" fillId="0" borderId="0"/>
    <xf numFmtId="0" fontId="34" fillId="0" borderId="0"/>
    <xf numFmtId="0" fontId="43" fillId="0" borderId="0"/>
    <xf numFmtId="0" fontId="36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8" fillId="0" borderId="0"/>
    <xf numFmtId="0" fontId="6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63" fillId="0" borderId="0"/>
    <xf numFmtId="0" fontId="3" fillId="0" borderId="0"/>
    <xf numFmtId="0" fontId="16" fillId="0" borderId="0"/>
    <xf numFmtId="0" fontId="16" fillId="0" borderId="0"/>
    <xf numFmtId="0" fontId="3" fillId="0" borderId="0"/>
    <xf numFmtId="0" fontId="29" fillId="0" borderId="0"/>
    <xf numFmtId="0" fontId="16" fillId="0" borderId="0"/>
    <xf numFmtId="0" fontId="3" fillId="0" borderId="0"/>
    <xf numFmtId="0" fontId="6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65" fillId="0" borderId="0"/>
    <xf numFmtId="0" fontId="43" fillId="0" borderId="0"/>
    <xf numFmtId="0" fontId="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8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6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24" fillId="0" borderId="0"/>
    <xf numFmtId="0" fontId="3" fillId="0" borderId="0"/>
    <xf numFmtId="185" fontId="3" fillId="0" borderId="0"/>
    <xf numFmtId="0" fontId="24" fillId="0" borderId="0"/>
    <xf numFmtId="0" fontId="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6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3" fillId="0" borderId="0"/>
    <xf numFmtId="0" fontId="16" fillId="0" borderId="0"/>
    <xf numFmtId="184" fontId="4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6" fillId="0" borderId="0"/>
    <xf numFmtId="0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5" fillId="0" borderId="0"/>
    <xf numFmtId="0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185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43" fillId="38" borderId="64" applyNumberFormat="0" applyFont="0" applyAlignment="0" applyProtection="0"/>
    <xf numFmtId="0" fontId="3" fillId="6" borderId="4" applyNumberFormat="0" applyFont="0" applyAlignment="0" applyProtection="0"/>
    <xf numFmtId="0" fontId="3" fillId="6" borderId="4" applyNumberFormat="0" applyFon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Protection="0">
      <alignment horizontal="left"/>
    </xf>
    <xf numFmtId="0" fontId="18" fillId="0" borderId="0" applyNumberForma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3" fillId="0" borderId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5" fillId="0" borderId="0"/>
    <xf numFmtId="9" fontId="15" fillId="0" borderId="0"/>
    <xf numFmtId="9" fontId="15" fillId="0" borderId="0" applyFont="0" applyFill="0" applyBorder="0" applyAlignment="0" applyProtection="0"/>
    <xf numFmtId="9" fontId="15" fillId="0" borderId="0"/>
    <xf numFmtId="9" fontId="15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66" fillId="0" borderId="0"/>
    <xf numFmtId="0" fontId="67" fillId="0" borderId="0"/>
    <xf numFmtId="192" fontId="66" fillId="0" borderId="0"/>
    <xf numFmtId="193" fontId="67" fillId="0" borderId="0"/>
    <xf numFmtId="0" fontId="31" fillId="0" borderId="0" applyBorder="0" applyProtection="0"/>
    <xf numFmtId="0" fontId="68" fillId="27" borderId="65" applyNumberFormat="0" applyAlignment="0" applyProtection="0"/>
    <xf numFmtId="0" fontId="61" fillId="0" borderId="0"/>
    <xf numFmtId="0" fontId="3" fillId="39" borderId="66" applyAlignment="0" applyProtection="0"/>
    <xf numFmtId="0" fontId="15" fillId="0" borderId="0"/>
    <xf numFmtId="0" fontId="3" fillId="39" borderId="66" applyAlignment="0" applyProtection="0"/>
    <xf numFmtId="0" fontId="42" fillId="0" borderId="0"/>
    <xf numFmtId="0" fontId="3" fillId="39" borderId="66" applyAlignment="0" applyProtection="0"/>
    <xf numFmtId="0" fontId="35" fillId="0" borderId="0"/>
    <xf numFmtId="0" fontId="15" fillId="0" borderId="0"/>
    <xf numFmtId="0" fontId="69" fillId="0" borderId="0"/>
    <xf numFmtId="0" fontId="61" fillId="0" borderId="0"/>
    <xf numFmtId="0" fontId="70" fillId="0" borderId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32" fillId="0" borderId="0" applyBorder="0" applyProtection="0">
      <alignment horizontal="left"/>
    </xf>
    <xf numFmtId="181" fontId="3" fillId="0" borderId="0" applyBorder="0" applyAlignment="0" applyProtection="0"/>
    <xf numFmtId="0" fontId="73" fillId="0" borderId="0" applyNumberFormat="0" applyFill="0" applyBorder="0" applyAlignment="0" applyProtection="0"/>
    <xf numFmtId="0" fontId="74" fillId="0" borderId="67" applyNumberFormat="0" applyFill="0" applyAlignment="0" applyProtection="0"/>
    <xf numFmtId="0" fontId="51" fillId="0" borderId="68" applyNumberFormat="0" applyFill="0" applyAlignment="0" applyProtection="0"/>
    <xf numFmtId="0" fontId="31" fillId="0" borderId="0" applyBorder="0" applyProtection="0">
      <alignment horizontal="left"/>
    </xf>
    <xf numFmtId="0" fontId="75" fillId="0" borderId="69" applyNumberFormat="0" applyFill="0" applyAlignment="0" applyProtection="0"/>
    <xf numFmtId="0" fontId="3" fillId="0" borderId="0" applyBorder="0" applyProtection="0"/>
    <xf numFmtId="0" fontId="33" fillId="0" borderId="0" applyNumberFormat="0" applyFill="0" applyBorder="0" applyAlignment="0" applyProtection="0"/>
    <xf numFmtId="195" fontId="3" fillId="0" borderId="0" applyFill="0" applyBorder="0" applyAlignment="0" applyProtection="0"/>
    <xf numFmtId="196" fontId="3" fillId="0" borderId="0" applyFill="0" applyBorder="0" applyAlignment="0" applyProtection="0"/>
    <xf numFmtId="9" fontId="2" fillId="0" borderId="0" applyFont="0" applyFill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38" borderId="64" applyNumberFormat="0" applyFont="0" applyAlignment="0" applyProtection="0"/>
    <xf numFmtId="0" fontId="2" fillId="38" borderId="64" applyNumberFormat="0" applyFont="0" applyAlignment="0" applyProtection="0"/>
    <xf numFmtId="200" fontId="3" fillId="0" borderId="0" applyFill="0" applyBorder="0" applyAlignment="0" applyProtection="0"/>
    <xf numFmtId="0" fontId="103" fillId="0" borderId="0" applyNumberFormat="0" applyFill="0" applyBorder="0" applyAlignment="0" applyProtection="0"/>
    <xf numFmtId="0" fontId="36" fillId="0" borderId="0"/>
    <xf numFmtId="203" fontId="36" fillId="0" borderId="0" applyFill="0" applyBorder="0" applyAlignment="0" applyProtection="0"/>
    <xf numFmtId="9" fontId="1" fillId="0" borderId="0" applyFont="0" applyFill="0" applyBorder="0" applyAlignment="0" applyProtection="0"/>
  </cellStyleXfs>
  <cellXfs count="812">
    <xf numFmtId="0" fontId="0" fillId="0" borderId="0" xfId="0"/>
    <xf numFmtId="0" fontId="3" fillId="0" borderId="0" xfId="1849"/>
    <xf numFmtId="0" fontId="4" fillId="0" borderId="0" xfId="1849" applyFont="1"/>
    <xf numFmtId="0" fontId="6" fillId="0" borderId="0" xfId="1849" applyFont="1" applyAlignment="1">
      <alignment horizontal="center"/>
    </xf>
    <xf numFmtId="0" fontId="6" fillId="0" borderId="0" xfId="1849" applyFont="1"/>
    <xf numFmtId="0" fontId="6" fillId="0" borderId="9" xfId="1849" applyFont="1" applyBorder="1"/>
    <xf numFmtId="0" fontId="6" fillId="0" borderId="10" xfId="1849" applyFont="1" applyBorder="1"/>
    <xf numFmtId="3" fontId="6" fillId="0" borderId="11" xfId="1849" applyNumberFormat="1" applyFont="1" applyBorder="1"/>
    <xf numFmtId="0" fontId="7" fillId="41" borderId="13" xfId="1849" applyFont="1" applyFill="1" applyBorder="1"/>
    <xf numFmtId="3" fontId="7" fillId="0" borderId="11" xfId="1849" applyNumberFormat="1" applyFont="1" applyBorder="1"/>
    <xf numFmtId="0" fontId="7" fillId="41" borderId="14" xfId="1849" applyFont="1" applyFill="1" applyBorder="1"/>
    <xf numFmtId="169" fontId="6" fillId="0" borderId="11" xfId="1849" applyNumberFormat="1" applyFont="1" applyBorder="1"/>
    <xf numFmtId="0" fontId="7" fillId="0" borderId="70" xfId="1849" applyFont="1" applyBorder="1"/>
    <xf numFmtId="169" fontId="7" fillId="0" borderId="16" xfId="1849" applyNumberFormat="1" applyFont="1" applyBorder="1"/>
    <xf numFmtId="0" fontId="7" fillId="0" borderId="17" xfId="1849" applyFont="1" applyBorder="1"/>
    <xf numFmtId="0" fontId="7" fillId="0" borderId="18" xfId="1849" applyFont="1" applyBorder="1"/>
    <xf numFmtId="0" fontId="7" fillId="0" borderId="19" xfId="1849" applyFont="1" applyBorder="1"/>
    <xf numFmtId="0" fontId="6" fillId="41" borderId="0" xfId="1849" applyFont="1" applyFill="1"/>
    <xf numFmtId="0" fontId="77" fillId="0" borderId="0" xfId="1849" applyFont="1"/>
    <xf numFmtId="171" fontId="6" fillId="0" borderId="11" xfId="402" applyNumberFormat="1" applyFont="1" applyBorder="1"/>
    <xf numFmtId="3" fontId="6" fillId="0" borderId="10" xfId="1849" applyNumberFormat="1" applyFont="1" applyBorder="1"/>
    <xf numFmtId="3" fontId="6" fillId="0" borderId="0" xfId="1849" applyNumberFormat="1" applyFont="1"/>
    <xf numFmtId="3" fontId="6" fillId="0" borderId="9" xfId="1849" applyNumberFormat="1" applyFont="1" applyBorder="1"/>
    <xf numFmtId="14" fontId="6" fillId="0" borderId="10" xfId="1849" applyNumberFormat="1" applyFont="1" applyBorder="1" applyAlignment="1">
      <alignment horizontal="left"/>
    </xf>
    <xf numFmtId="0" fontId="6" fillId="0" borderId="11" xfId="1849" applyFont="1" applyBorder="1"/>
    <xf numFmtId="0" fontId="7" fillId="7" borderId="21" xfId="0" applyFont="1" applyFill="1" applyBorder="1" applyAlignment="1">
      <alignment horizontal="left"/>
    </xf>
    <xf numFmtId="0" fontId="7" fillId="7" borderId="22" xfId="0" applyFont="1" applyFill="1" applyBorder="1" applyAlignment="1">
      <alignment horizontal="center"/>
    </xf>
    <xf numFmtId="14" fontId="7" fillId="7" borderId="23" xfId="0" applyNumberFormat="1" applyFont="1" applyFill="1" applyBorder="1" applyAlignment="1">
      <alignment horizontal="center"/>
    </xf>
    <xf numFmtId="0" fontId="7" fillId="7" borderId="24" xfId="0" applyFont="1" applyFill="1" applyBorder="1" applyAlignment="1">
      <alignment horizontal="center"/>
    </xf>
    <xf numFmtId="0" fontId="6" fillId="0" borderId="0" xfId="0" applyFont="1"/>
    <xf numFmtId="0" fontId="6" fillId="0" borderId="25" xfId="0" applyFont="1" applyBorder="1"/>
    <xf numFmtId="0" fontId="6" fillId="0" borderId="26" xfId="0" applyFont="1" applyBorder="1"/>
    <xf numFmtId="3" fontId="6" fillId="0" borderId="27" xfId="402" applyNumberFormat="1" applyFont="1" applyBorder="1"/>
    <xf numFmtId="0" fontId="6" fillId="0" borderId="28" xfId="0" applyFont="1" applyBorder="1"/>
    <xf numFmtId="0" fontId="6" fillId="0" borderId="29" xfId="0" applyFont="1" applyBorder="1"/>
    <xf numFmtId="0" fontId="8" fillId="0" borderId="30" xfId="0" applyFont="1" applyBorder="1"/>
    <xf numFmtId="169" fontId="6" fillId="0" borderId="31" xfId="0" applyNumberFormat="1" applyFont="1" applyBorder="1"/>
    <xf numFmtId="0" fontId="6" fillId="0" borderId="32" xfId="0" applyFont="1" applyBorder="1"/>
    <xf numFmtId="0" fontId="7" fillId="0" borderId="33" xfId="0" applyFont="1" applyBorder="1"/>
    <xf numFmtId="169" fontId="6" fillId="0" borderId="27" xfId="0" applyNumberFormat="1" applyFont="1" applyBorder="1"/>
    <xf numFmtId="0" fontId="7" fillId="0" borderId="15" xfId="0" applyFont="1" applyBorder="1"/>
    <xf numFmtId="3" fontId="6" fillId="0" borderId="0" xfId="0" applyNumberFormat="1" applyFont="1"/>
    <xf numFmtId="0" fontId="7" fillId="0" borderId="26" xfId="0" applyFont="1" applyBorder="1"/>
    <xf numFmtId="0" fontId="7" fillId="0" borderId="0" xfId="0" applyFont="1"/>
    <xf numFmtId="0" fontId="7" fillId="7" borderId="21" xfId="0" applyFont="1" applyFill="1" applyBorder="1"/>
    <xf numFmtId="0" fontId="7" fillId="7" borderId="22" xfId="0" applyFont="1" applyFill="1" applyBorder="1"/>
    <xf numFmtId="169" fontId="7" fillId="7" borderId="23" xfId="0" applyNumberFormat="1" applyFont="1" applyFill="1" applyBorder="1"/>
    <xf numFmtId="0" fontId="7" fillId="7" borderId="24" xfId="0" applyFont="1" applyFill="1" applyBorder="1"/>
    <xf numFmtId="172" fontId="77" fillId="0" borderId="0" xfId="1849" applyNumberFormat="1" applyFont="1" applyAlignment="1">
      <alignment horizontal="center"/>
    </xf>
    <xf numFmtId="172" fontId="6" fillId="0" borderId="0" xfId="1849" applyNumberFormat="1" applyFont="1"/>
    <xf numFmtId="172" fontId="78" fillId="0" borderId="0" xfId="1849" applyNumberFormat="1" applyFont="1" applyAlignment="1">
      <alignment horizontal="center"/>
    </xf>
    <xf numFmtId="172" fontId="9" fillId="0" borderId="7" xfId="1849" applyNumberFormat="1" applyFont="1" applyBorder="1" applyAlignment="1">
      <alignment horizontal="center" vertical="top" wrapText="1"/>
    </xf>
    <xf numFmtId="14" fontId="7" fillId="0" borderId="7" xfId="1849" applyNumberFormat="1" applyFont="1" applyBorder="1" applyAlignment="1">
      <alignment horizontal="center"/>
    </xf>
    <xf numFmtId="172" fontId="9" fillId="0" borderId="11" xfId="1849" applyNumberFormat="1" applyFont="1" applyBorder="1" applyAlignment="1">
      <alignment horizontal="right" vertical="top" wrapText="1"/>
    </xf>
    <xf numFmtId="172" fontId="7" fillId="0" borderId="11" xfId="1849" applyNumberFormat="1" applyFont="1" applyBorder="1" applyAlignment="1">
      <alignment horizontal="center"/>
    </xf>
    <xf numFmtId="172" fontId="10" fillId="0" borderId="11" xfId="1849" applyNumberFormat="1" applyFont="1" applyBorder="1"/>
    <xf numFmtId="172" fontId="6" fillId="0" borderId="11" xfId="1849" applyNumberFormat="1" applyFont="1" applyBorder="1"/>
    <xf numFmtId="172" fontId="9" fillId="0" borderId="11" xfId="1849" applyNumberFormat="1" applyFont="1" applyBorder="1" applyAlignment="1">
      <alignment horizontal="center" vertical="top" wrapText="1"/>
    </xf>
    <xf numFmtId="172" fontId="10" fillId="0" borderId="11" xfId="1849" applyNumberFormat="1" applyFont="1" applyBorder="1" applyAlignment="1">
      <alignment vertical="top" wrapText="1"/>
    </xf>
    <xf numFmtId="172" fontId="6" fillId="0" borderId="34" xfId="1849" applyNumberFormat="1" applyFont="1" applyBorder="1"/>
    <xf numFmtId="172" fontId="6" fillId="0" borderId="20" xfId="1849" applyNumberFormat="1" applyFont="1" applyBorder="1"/>
    <xf numFmtId="172" fontId="7" fillId="0" borderId="35" xfId="1849" applyNumberFormat="1" applyFont="1" applyBorder="1"/>
    <xf numFmtId="172" fontId="10" fillId="0" borderId="0" xfId="1849" applyNumberFormat="1" applyFont="1"/>
    <xf numFmtId="3" fontId="6" fillId="0" borderId="11" xfId="2830" applyNumberFormat="1" applyFont="1" applyFill="1" applyBorder="1"/>
    <xf numFmtId="172" fontId="9" fillId="0" borderId="7" xfId="1849" applyNumberFormat="1" applyFont="1" applyBorder="1" applyAlignment="1">
      <alignment horizontal="justify" vertical="top" wrapText="1"/>
    </xf>
    <xf numFmtId="172" fontId="9" fillId="0" borderId="0" xfId="1849" applyNumberFormat="1" applyFont="1" applyAlignment="1">
      <alignment horizontal="left"/>
    </xf>
    <xf numFmtId="172" fontId="10" fillId="0" borderId="9" xfId="1849" applyNumberFormat="1" applyFont="1" applyBorder="1" applyAlignment="1">
      <alignment vertical="top" wrapText="1"/>
    </xf>
    <xf numFmtId="172" fontId="9" fillId="0" borderId="7" xfId="1849" applyNumberFormat="1" applyFont="1" applyBorder="1" applyAlignment="1">
      <alignment vertical="top" wrapText="1"/>
    </xf>
    <xf numFmtId="172" fontId="9" fillId="0" borderId="0" xfId="1849" applyNumberFormat="1" applyFont="1"/>
    <xf numFmtId="172" fontId="9" fillId="0" borderId="5" xfId="1849" applyNumberFormat="1" applyFont="1" applyBorder="1" applyAlignment="1">
      <alignment horizontal="center" vertical="top" wrapText="1"/>
    </xf>
    <xf numFmtId="172" fontId="10" fillId="0" borderId="36" xfId="1849" applyNumberFormat="1" applyFont="1" applyBorder="1" applyAlignment="1">
      <alignment vertical="top" wrapText="1"/>
    </xf>
    <xf numFmtId="172" fontId="6" fillId="0" borderId="10" xfId="1849" applyNumberFormat="1" applyFont="1" applyBorder="1"/>
    <xf numFmtId="0" fontId="76" fillId="0" borderId="9" xfId="2830" applyFont="1" applyFill="1" applyBorder="1"/>
    <xf numFmtId="3" fontId="6" fillId="0" borderId="10" xfId="2830" applyNumberFormat="1" applyFont="1" applyFill="1" applyBorder="1"/>
    <xf numFmtId="172" fontId="10" fillId="0" borderId="9" xfId="1849" applyNumberFormat="1" applyFont="1" applyBorder="1" applyAlignment="1">
      <alignment horizontal="justify" vertical="top" wrapText="1"/>
    </xf>
    <xf numFmtId="172" fontId="10" fillId="0" borderId="0" xfId="1849" applyNumberFormat="1" applyFont="1" applyAlignment="1">
      <alignment horizontal="justify" vertical="top" wrapText="1"/>
    </xf>
    <xf numFmtId="172" fontId="10" fillId="0" borderId="36" xfId="1849" applyNumberFormat="1" applyFont="1" applyBorder="1" applyAlignment="1">
      <alignment horizontal="justify" vertical="top" wrapText="1"/>
    </xf>
    <xf numFmtId="172" fontId="9" fillId="0" borderId="0" xfId="1849" applyNumberFormat="1" applyFont="1" applyAlignment="1">
      <alignment horizontal="justify" vertical="top" wrapText="1"/>
    </xf>
    <xf numFmtId="172" fontId="7" fillId="0" borderId="0" xfId="1849" applyNumberFormat="1" applyFont="1"/>
    <xf numFmtId="172" fontId="79" fillId="0" borderId="0" xfId="1849" applyNumberFormat="1" applyFont="1"/>
    <xf numFmtId="172" fontId="9" fillId="0" borderId="5" xfId="1849" applyNumberFormat="1" applyFont="1" applyBorder="1" applyAlignment="1">
      <alignment horizontal="justify" vertical="top" wrapText="1"/>
    </xf>
    <xf numFmtId="172" fontId="6" fillId="0" borderId="9" xfId="1849" applyNumberFormat="1" applyFont="1" applyBorder="1"/>
    <xf numFmtId="172" fontId="7" fillId="0" borderId="37" xfId="1849" applyNumberFormat="1" applyFont="1" applyBorder="1"/>
    <xf numFmtId="3" fontId="6" fillId="0" borderId="34" xfId="2830" applyNumberFormat="1" applyFont="1" applyFill="1" applyBorder="1"/>
    <xf numFmtId="3" fontId="6" fillId="0" borderId="20" xfId="2830" applyNumberFormat="1" applyFont="1" applyFill="1" applyBorder="1"/>
    <xf numFmtId="172" fontId="10" fillId="0" borderId="20" xfId="1849" applyNumberFormat="1" applyFont="1" applyBorder="1" applyAlignment="1">
      <alignment vertical="top" wrapText="1"/>
    </xf>
    <xf numFmtId="172" fontId="10" fillId="0" borderId="7" xfId="1849" applyNumberFormat="1" applyFont="1" applyBorder="1"/>
    <xf numFmtId="172" fontId="9" fillId="0" borderId="38" xfId="1849" applyNumberFormat="1" applyFont="1" applyBorder="1" applyAlignment="1">
      <alignment vertical="top" wrapText="1"/>
    </xf>
    <xf numFmtId="172" fontId="7" fillId="0" borderId="39" xfId="1849" applyNumberFormat="1" applyFont="1" applyBorder="1"/>
    <xf numFmtId="172" fontId="9" fillId="0" borderId="0" xfId="1849" applyNumberFormat="1" applyFont="1" applyAlignment="1">
      <alignment vertical="top" wrapText="1"/>
    </xf>
    <xf numFmtId="172" fontId="9" fillId="0" borderId="40" xfId="1849" applyNumberFormat="1" applyFont="1" applyBorder="1" applyAlignment="1">
      <alignment vertical="top" wrapText="1"/>
    </xf>
    <xf numFmtId="172" fontId="9" fillId="0" borderId="41" xfId="1849" applyNumberFormat="1" applyFont="1" applyBorder="1" applyAlignment="1">
      <alignment vertical="top" wrapText="1"/>
    </xf>
    <xf numFmtId="172" fontId="9" fillId="0" borderId="42" xfId="1849" applyNumberFormat="1" applyFont="1" applyBorder="1" applyAlignment="1">
      <alignment vertical="top" wrapText="1"/>
    </xf>
    <xf numFmtId="172" fontId="80" fillId="0" borderId="0" xfId="1849" applyNumberFormat="1" applyFont="1"/>
    <xf numFmtId="172" fontId="7" fillId="0" borderId="43" xfId="1849" applyNumberFormat="1" applyFont="1" applyBorder="1"/>
    <xf numFmtId="172" fontId="7" fillId="0" borderId="44" xfId="1849" applyNumberFormat="1" applyFont="1" applyBorder="1"/>
    <xf numFmtId="170" fontId="3" fillId="0" borderId="0" xfId="402"/>
    <xf numFmtId="171" fontId="3" fillId="0" borderId="0" xfId="402" applyNumberFormat="1"/>
    <xf numFmtId="0" fontId="6" fillId="0" borderId="45" xfId="1849" applyFont="1" applyBorder="1"/>
    <xf numFmtId="0" fontId="6" fillId="0" borderId="46" xfId="1849" applyFont="1" applyBorder="1"/>
    <xf numFmtId="0" fontId="7" fillId="0" borderId="47" xfId="1849" applyFont="1" applyBorder="1" applyAlignment="1">
      <alignment horizontal="left"/>
    </xf>
    <xf numFmtId="0" fontId="6" fillId="0" borderId="47" xfId="1849" applyFont="1" applyBorder="1"/>
    <xf numFmtId="172" fontId="77" fillId="0" borderId="0" xfId="1849" applyNumberFormat="1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/>
    </xf>
    <xf numFmtId="0" fontId="14" fillId="0" borderId="0" xfId="0" applyFont="1"/>
    <xf numFmtId="175" fontId="6" fillId="0" borderId="0" xfId="0" applyNumberFormat="1" applyFont="1"/>
    <xf numFmtId="176" fontId="6" fillId="0" borderId="0" xfId="676" applyFont="1"/>
    <xf numFmtId="176" fontId="6" fillId="0" borderId="0" xfId="676" applyFont="1" applyAlignment="1">
      <alignment horizontal="right"/>
    </xf>
    <xf numFmtId="169" fontId="6" fillId="0" borderId="10" xfId="1849" applyNumberFormat="1" applyFont="1" applyBorder="1"/>
    <xf numFmtId="169" fontId="7" fillId="0" borderId="48" xfId="1849" applyNumberFormat="1" applyFont="1" applyBorder="1"/>
    <xf numFmtId="169" fontId="7" fillId="0" borderId="13" xfId="1849" applyNumberFormat="1" applyFont="1" applyBorder="1"/>
    <xf numFmtId="171" fontId="6" fillId="0" borderId="10" xfId="402" applyNumberFormat="1" applyFont="1" applyBorder="1"/>
    <xf numFmtId="0" fontId="7" fillId="41" borderId="12" xfId="1849" applyFont="1" applyFill="1" applyBorder="1"/>
    <xf numFmtId="0" fontId="7" fillId="40" borderId="12" xfId="1849" applyFont="1" applyFill="1" applyBorder="1"/>
    <xf numFmtId="169" fontId="7" fillId="40" borderId="20" xfId="1849" applyNumberFormat="1" applyFont="1" applyFill="1" applyBorder="1"/>
    <xf numFmtId="172" fontId="6" fillId="0" borderId="49" xfId="1849" applyNumberFormat="1" applyFont="1" applyBorder="1"/>
    <xf numFmtId="169" fontId="6" fillId="0" borderId="45" xfId="1849" applyNumberFormat="1" applyFont="1" applyBorder="1"/>
    <xf numFmtId="172" fontId="7" fillId="0" borderId="46" xfId="1849" applyNumberFormat="1" applyFont="1" applyBorder="1"/>
    <xf numFmtId="14" fontId="7" fillId="0" borderId="50" xfId="1849" applyNumberFormat="1" applyFont="1" applyBorder="1" applyAlignment="1">
      <alignment horizontal="center"/>
    </xf>
    <xf numFmtId="3" fontId="76" fillId="0" borderId="51" xfId="2830" applyNumberFormat="1" applyFont="1" applyFill="1" applyBorder="1"/>
    <xf numFmtId="172" fontId="6" fillId="0" borderId="52" xfId="1849" applyNumberFormat="1" applyFont="1" applyBorder="1"/>
    <xf numFmtId="3" fontId="76" fillId="0" borderId="45" xfId="2830" applyNumberFormat="1" applyFont="1" applyFill="1" applyBorder="1"/>
    <xf numFmtId="172" fontId="6" fillId="0" borderId="45" xfId="1849" applyNumberFormat="1" applyFont="1" applyBorder="1"/>
    <xf numFmtId="172" fontId="6" fillId="0" borderId="53" xfId="1849" applyNumberFormat="1" applyFont="1" applyBorder="1"/>
    <xf numFmtId="172" fontId="6" fillId="0" borderId="54" xfId="1849" applyNumberFormat="1" applyFont="1" applyBorder="1"/>
    <xf numFmtId="169" fontId="7" fillId="0" borderId="20" xfId="1849" applyNumberFormat="1" applyFont="1" applyBorder="1"/>
    <xf numFmtId="0" fontId="82" fillId="0" borderId="10" xfId="1849" applyFont="1" applyBorder="1"/>
    <xf numFmtId="169" fontId="6" fillId="41" borderId="11" xfId="1849" applyNumberFormat="1" applyFont="1" applyFill="1" applyBorder="1"/>
    <xf numFmtId="171" fontId="76" fillId="0" borderId="11" xfId="402" applyNumberFormat="1" applyFont="1" applyBorder="1"/>
    <xf numFmtId="169" fontId="76" fillId="0" borderId="11" xfId="1849" applyNumberFormat="1" applyFont="1" applyBorder="1"/>
    <xf numFmtId="0" fontId="84" fillId="0" borderId="19" xfId="1849" applyFont="1" applyBorder="1"/>
    <xf numFmtId="0" fontId="6" fillId="41" borderId="9" xfId="1849" applyFont="1" applyFill="1" applyBorder="1"/>
    <xf numFmtId="0" fontId="82" fillId="41" borderId="10" xfId="1849" applyFont="1" applyFill="1" applyBorder="1"/>
    <xf numFmtId="0" fontId="84" fillId="41" borderId="13" xfId="1849" applyFont="1" applyFill="1" applyBorder="1"/>
    <xf numFmtId="0" fontId="77" fillId="0" borderId="9" xfId="1849" applyFont="1" applyBorder="1"/>
    <xf numFmtId="169" fontId="77" fillId="0" borderId="11" xfId="1849" applyNumberFormat="1" applyFont="1" applyBorder="1"/>
    <xf numFmtId="0" fontId="6" fillId="41" borderId="10" xfId="1849" applyFont="1" applyFill="1" applyBorder="1"/>
    <xf numFmtId="172" fontId="3" fillId="0" borderId="0" xfId="1849" applyNumberFormat="1"/>
    <xf numFmtId="0" fontId="81" fillId="0" borderId="0" xfId="1849" applyFont="1"/>
    <xf numFmtId="172" fontId="82" fillId="0" borderId="0" xfId="1849" applyNumberFormat="1" applyFont="1"/>
    <xf numFmtId="172" fontId="83" fillId="0" borderId="0" xfId="1849" applyNumberFormat="1" applyFont="1"/>
    <xf numFmtId="0" fontId="7" fillId="40" borderId="5" xfId="1849" applyFont="1" applyFill="1" applyBorder="1" applyAlignment="1">
      <alignment horizontal="left"/>
    </xf>
    <xf numFmtId="0" fontId="7" fillId="40" borderId="6" xfId="1849" applyFont="1" applyFill="1" applyBorder="1" applyAlignment="1">
      <alignment horizontal="center"/>
    </xf>
    <xf numFmtId="14" fontId="7" fillId="40" borderId="7" xfId="1849" applyNumberFormat="1" applyFont="1" applyFill="1" applyBorder="1" applyAlignment="1">
      <alignment horizontal="center"/>
    </xf>
    <xf numFmtId="0" fontId="7" fillId="40" borderId="13" xfId="1849" applyFont="1" applyFill="1" applyBorder="1"/>
    <xf numFmtId="14" fontId="7" fillId="40" borderId="6" xfId="1849" applyNumberFormat="1" applyFont="1" applyFill="1" applyBorder="1" applyAlignment="1">
      <alignment horizontal="center"/>
    </xf>
    <xf numFmtId="169" fontId="76" fillId="0" borderId="10" xfId="1849" applyNumberFormat="1" applyFont="1" applyBorder="1"/>
    <xf numFmtId="169" fontId="77" fillId="0" borderId="10" xfId="1849" applyNumberFormat="1" applyFont="1" applyBorder="1"/>
    <xf numFmtId="169" fontId="7" fillId="40" borderId="6" xfId="1849" applyNumberFormat="1" applyFont="1" applyFill="1" applyBorder="1"/>
    <xf numFmtId="0" fontId="7" fillId="40" borderId="8" xfId="1849" applyFont="1" applyFill="1" applyBorder="1" applyAlignment="1">
      <alignment horizontal="left"/>
    </xf>
    <xf numFmtId="0" fontId="7" fillId="40" borderId="14" xfId="1849" applyFont="1" applyFill="1" applyBorder="1"/>
    <xf numFmtId="173" fontId="83" fillId="0" borderId="0" xfId="1849" applyNumberFormat="1" applyFont="1"/>
    <xf numFmtId="172" fontId="10" fillId="0" borderId="12" xfId="1849" applyNumberFormat="1" applyFont="1" applyBorder="1" applyAlignment="1">
      <alignment vertical="top" wrapText="1"/>
    </xf>
    <xf numFmtId="172" fontId="10" fillId="44" borderId="9" xfId="1849" applyNumberFormat="1" applyFont="1" applyFill="1" applyBorder="1" applyAlignment="1">
      <alignment vertical="top" wrapText="1"/>
    </xf>
    <xf numFmtId="172" fontId="9" fillId="0" borderId="5" xfId="1849" applyNumberFormat="1" applyFont="1" applyBorder="1" applyAlignment="1">
      <alignment vertical="top" wrapText="1"/>
    </xf>
    <xf numFmtId="172" fontId="7" fillId="0" borderId="7" xfId="1849" applyNumberFormat="1" applyFont="1" applyBorder="1"/>
    <xf numFmtId="172" fontId="6" fillId="0" borderId="10" xfId="1852" applyNumberFormat="1" applyFont="1" applyBorder="1"/>
    <xf numFmtId="14" fontId="7" fillId="0" borderId="6" xfId="1849" applyNumberFormat="1" applyFont="1" applyBorder="1" applyAlignment="1">
      <alignment horizontal="center"/>
    </xf>
    <xf numFmtId="172" fontId="10" fillId="0" borderId="34" xfId="1849" applyNumberFormat="1" applyFont="1" applyBorder="1" applyAlignment="1">
      <alignment vertical="top" wrapText="1"/>
    </xf>
    <xf numFmtId="172" fontId="6" fillId="0" borderId="11" xfId="1852" applyNumberFormat="1" applyFont="1" applyBorder="1"/>
    <xf numFmtId="0" fontId="37" fillId="0" borderId="0" xfId="0" applyFont="1"/>
    <xf numFmtId="0" fontId="38" fillId="40" borderId="5" xfId="0" applyFont="1" applyFill="1" applyBorder="1" applyAlignment="1">
      <alignment horizontal="left"/>
    </xf>
    <xf numFmtId="0" fontId="38" fillId="40" borderId="6" xfId="0" applyFont="1" applyFill="1" applyBorder="1" applyAlignment="1">
      <alignment horizontal="center"/>
    </xf>
    <xf numFmtId="14" fontId="39" fillId="40" borderId="5" xfId="0" applyNumberFormat="1" applyFont="1" applyFill="1" applyBorder="1" applyAlignment="1">
      <alignment horizontal="center"/>
    </xf>
    <xf numFmtId="14" fontId="39" fillId="40" borderId="34" xfId="0" applyNumberFormat="1" applyFont="1" applyFill="1" applyBorder="1" applyAlignment="1">
      <alignment horizontal="center"/>
    </xf>
    <xf numFmtId="0" fontId="40" fillId="0" borderId="36" xfId="0" applyFont="1" applyBorder="1"/>
    <xf numFmtId="0" fontId="40" fillId="0" borderId="10" xfId="0" applyFont="1" applyBorder="1"/>
    <xf numFmtId="187" fontId="40" fillId="0" borderId="36" xfId="0" applyNumberFormat="1" applyFont="1" applyBorder="1" applyAlignment="1">
      <alignment horizontal="center"/>
    </xf>
    <xf numFmtId="187" fontId="40" fillId="0" borderId="34" xfId="0" applyNumberFormat="1" applyFont="1" applyBorder="1" applyAlignment="1">
      <alignment horizontal="center"/>
    </xf>
    <xf numFmtId="0" fontId="38" fillId="41" borderId="9" xfId="0" applyFont="1" applyFill="1" applyBorder="1"/>
    <xf numFmtId="0" fontId="38" fillId="41" borderId="10" xfId="0" applyFont="1" applyFill="1" applyBorder="1"/>
    <xf numFmtId="187" fontId="40" fillId="0" borderId="9" xfId="0" applyNumberFormat="1" applyFont="1" applyBorder="1" applyAlignment="1">
      <alignment horizontal="center"/>
    </xf>
    <xf numFmtId="187" fontId="40" fillId="0" borderId="11" xfId="0" applyNumberFormat="1" applyFont="1" applyBorder="1" applyAlignment="1">
      <alignment horizontal="center"/>
    </xf>
    <xf numFmtId="0" fontId="40" fillId="0" borderId="17" xfId="0" applyFont="1" applyBorder="1"/>
    <xf numFmtId="0" fontId="40" fillId="0" borderId="19" xfId="0" applyFont="1" applyBorder="1"/>
    <xf numFmtId="3" fontId="40" fillId="0" borderId="9" xfId="0" applyNumberFormat="1" applyFont="1" applyBorder="1" applyAlignment="1">
      <alignment horizontal="right"/>
    </xf>
    <xf numFmtId="3" fontId="40" fillId="0" borderId="11" xfId="0" applyNumberFormat="1" applyFont="1" applyBorder="1" applyAlignment="1">
      <alignment horizontal="right"/>
    </xf>
    <xf numFmtId="0" fontId="40" fillId="0" borderId="9" xfId="0" applyFont="1" applyBorder="1"/>
    <xf numFmtId="0" fontId="38" fillId="0" borderId="9" xfId="0" applyFont="1" applyBorder="1"/>
    <xf numFmtId="0" fontId="38" fillId="0" borderId="10" xfId="0" applyFont="1" applyBorder="1"/>
    <xf numFmtId="175" fontId="40" fillId="0" borderId="9" xfId="0" applyNumberFormat="1" applyFont="1" applyBorder="1" applyAlignment="1">
      <alignment horizontal="right"/>
    </xf>
    <xf numFmtId="175" fontId="40" fillId="0" borderId="11" xfId="0" applyNumberFormat="1" applyFont="1" applyBorder="1" applyAlignment="1">
      <alignment horizontal="right"/>
    </xf>
    <xf numFmtId="0" fontId="41" fillId="0" borderId="55" xfId="0" applyFont="1" applyBorder="1"/>
    <xf numFmtId="0" fontId="41" fillId="0" borderId="48" xfId="0" applyFont="1" applyBorder="1"/>
    <xf numFmtId="175" fontId="38" fillId="0" borderId="5" xfId="0" applyNumberFormat="1" applyFont="1" applyBorder="1" applyAlignment="1">
      <alignment horizontal="right"/>
    </xf>
    <xf numFmtId="175" fontId="38" fillId="0" borderId="7" xfId="0" applyNumberFormat="1" applyFont="1" applyBorder="1" applyAlignment="1">
      <alignment horizontal="right"/>
    </xf>
    <xf numFmtId="0" fontId="38" fillId="0" borderId="17" xfId="0" applyFont="1" applyBorder="1"/>
    <xf numFmtId="0" fontId="38" fillId="0" borderId="19" xfId="0" applyFont="1" applyBorder="1"/>
    <xf numFmtId="175" fontId="85" fillId="0" borderId="5" xfId="0" applyNumberFormat="1" applyFont="1" applyBorder="1" applyAlignment="1">
      <alignment horizontal="right"/>
    </xf>
    <xf numFmtId="175" fontId="85" fillId="0" borderId="7" xfId="0" applyNumberFormat="1" applyFont="1" applyBorder="1" applyAlignment="1">
      <alignment horizontal="right"/>
    </xf>
    <xf numFmtId="0" fontId="40" fillId="0" borderId="11" xfId="0" applyFont="1" applyBorder="1"/>
    <xf numFmtId="175" fontId="85" fillId="0" borderId="12" xfId="0" applyNumberFormat="1" applyFont="1" applyBorder="1" applyAlignment="1">
      <alignment horizontal="right"/>
    </xf>
    <xf numFmtId="175" fontId="85" fillId="0" borderId="20" xfId="0" applyNumberFormat="1" applyFont="1" applyBorder="1" applyAlignment="1">
      <alignment horizontal="right"/>
    </xf>
    <xf numFmtId="175" fontId="86" fillId="0" borderId="11" xfId="0" applyNumberFormat="1" applyFont="1" applyBorder="1" applyAlignment="1">
      <alignment horizontal="right"/>
    </xf>
    <xf numFmtId="175" fontId="86" fillId="0" borderId="9" xfId="0" applyNumberFormat="1" applyFont="1" applyBorder="1" applyAlignment="1">
      <alignment horizontal="right"/>
    </xf>
    <xf numFmtId="3" fontId="40" fillId="0" borderId="0" xfId="0" applyNumberFormat="1" applyFont="1"/>
    <xf numFmtId="3" fontId="40" fillId="0" borderId="11" xfId="0" applyNumberFormat="1" applyFont="1" applyBorder="1"/>
    <xf numFmtId="0" fontId="40" fillId="0" borderId="56" xfId="0" applyFont="1" applyBorder="1"/>
    <xf numFmtId="0" fontId="40" fillId="0" borderId="57" xfId="0" applyFont="1" applyBorder="1"/>
    <xf numFmtId="0" fontId="38" fillId="0" borderId="55" xfId="0" applyFont="1" applyBorder="1"/>
    <xf numFmtId="0" fontId="38" fillId="0" borderId="48" xfId="0" applyFont="1" applyBorder="1"/>
    <xf numFmtId="0" fontId="38" fillId="40" borderId="58" xfId="0" applyFont="1" applyFill="1" applyBorder="1"/>
    <xf numFmtId="0" fontId="38" fillId="40" borderId="59" xfId="0" applyFont="1" applyFill="1" applyBorder="1"/>
    <xf numFmtId="175" fontId="38" fillId="40" borderId="58" xfId="0" applyNumberFormat="1" applyFont="1" applyFill="1" applyBorder="1" applyAlignment="1">
      <alignment horizontal="right"/>
    </xf>
    <xf numFmtId="175" fontId="38" fillId="40" borderId="60" xfId="0" applyNumberFormat="1" applyFont="1" applyFill="1" applyBorder="1" applyAlignment="1">
      <alignment horizontal="right"/>
    </xf>
    <xf numFmtId="177" fontId="40" fillId="0" borderId="9" xfId="2338" applyNumberFormat="1" applyFont="1" applyBorder="1" applyAlignment="1">
      <alignment horizontal="right"/>
    </xf>
    <xf numFmtId="0" fontId="75" fillId="0" borderId="7" xfId="0" applyFont="1" applyBorder="1"/>
    <xf numFmtId="0" fontId="0" fillId="0" borderId="7" xfId="0" applyBorder="1"/>
    <xf numFmtId="0" fontId="87" fillId="0" borderId="7" xfId="0" applyFont="1" applyBorder="1"/>
    <xf numFmtId="172" fontId="6" fillId="45" borderId="10" xfId="1849" applyNumberFormat="1" applyFont="1" applyFill="1" applyBorder="1"/>
    <xf numFmtId="177" fontId="40" fillId="0" borderId="34" xfId="2338" applyNumberFormat="1" applyFont="1" applyBorder="1" applyAlignment="1">
      <alignment horizontal="right"/>
    </xf>
    <xf numFmtId="175" fontId="40" fillId="0" borderId="20" xfId="0" applyNumberFormat="1" applyFont="1" applyBorder="1" applyAlignment="1">
      <alignment horizontal="right"/>
    </xf>
    <xf numFmtId="170" fontId="88" fillId="42" borderId="0" xfId="402" applyFont="1" applyFill="1"/>
    <xf numFmtId="14" fontId="39" fillId="40" borderId="44" xfId="0" applyNumberFormat="1" applyFont="1" applyFill="1" applyBorder="1" applyAlignment="1">
      <alignment horizontal="center"/>
    </xf>
    <xf numFmtId="0" fontId="6" fillId="0" borderId="45" xfId="0" applyFont="1" applyBorder="1"/>
    <xf numFmtId="0" fontId="6" fillId="0" borderId="45" xfId="0" applyFont="1" applyBorder="1" applyAlignment="1">
      <alignment horizontal="left" wrapText="1"/>
    </xf>
    <xf numFmtId="0" fontId="14" fillId="0" borderId="45" xfId="0" applyFont="1" applyBorder="1"/>
    <xf numFmtId="0" fontId="6" fillId="0" borderId="46" xfId="0" applyFont="1" applyBorder="1"/>
    <xf numFmtId="0" fontId="6" fillId="0" borderId="10" xfId="0" applyFont="1" applyBorder="1"/>
    <xf numFmtId="0" fontId="84" fillId="0" borderId="71" xfId="1849" applyFont="1" applyBorder="1"/>
    <xf numFmtId="0" fontId="76" fillId="0" borderId="11" xfId="2830" applyFont="1" applyFill="1" applyBorder="1" applyAlignment="1">
      <alignment vertical="center"/>
    </xf>
    <xf numFmtId="3" fontId="6" fillId="0" borderId="10" xfId="2830" applyNumberFormat="1" applyFont="1" applyFill="1" applyBorder="1" applyAlignment="1">
      <alignment vertical="center"/>
    </xf>
    <xf numFmtId="3" fontId="3" fillId="0" borderId="0" xfId="1849" applyNumberFormat="1"/>
    <xf numFmtId="174" fontId="0" fillId="0" borderId="5" xfId="402" applyNumberFormat="1" applyFont="1" applyBorder="1"/>
    <xf numFmtId="174" fontId="0" fillId="43" borderId="7" xfId="402" applyNumberFormat="1" applyFont="1" applyFill="1" applyBorder="1"/>
    <xf numFmtId="0" fontId="0" fillId="43" borderId="7" xfId="0" applyFill="1" applyBorder="1"/>
    <xf numFmtId="174" fontId="0" fillId="0" borderId="0" xfId="402" applyNumberFormat="1" applyFont="1"/>
    <xf numFmtId="0" fontId="75" fillId="43" borderId="34" xfId="0" applyFont="1" applyFill="1" applyBorder="1" applyAlignment="1">
      <alignment vertical="center"/>
    </xf>
    <xf numFmtId="0" fontId="75" fillId="43" borderId="7" xfId="0" applyFont="1" applyFill="1" applyBorder="1" applyAlignment="1">
      <alignment horizontal="center"/>
    </xf>
    <xf numFmtId="174" fontId="0" fillId="0" borderId="7" xfId="402" applyNumberFormat="1" applyFont="1" applyBorder="1"/>
    <xf numFmtId="9" fontId="0" fillId="0" borderId="7" xfId="2338" applyFont="1" applyBorder="1"/>
    <xf numFmtId="174" fontId="0" fillId="0" borderId="7" xfId="402" applyNumberFormat="1" applyFont="1" applyBorder="1" applyAlignment="1">
      <alignment horizontal="right"/>
    </xf>
    <xf numFmtId="177" fontId="0" fillId="0" borderId="7" xfId="2338" applyNumberFormat="1" applyFont="1" applyBorder="1"/>
    <xf numFmtId="174" fontId="75" fillId="0" borderId="7" xfId="402" applyNumberFormat="1" applyFont="1" applyBorder="1"/>
    <xf numFmtId="0" fontId="75" fillId="43" borderId="7" xfId="0" applyFont="1" applyFill="1" applyBorder="1"/>
    <xf numFmtId="9" fontId="75" fillId="43" borderId="7" xfId="2338" applyFont="1" applyFill="1" applyBorder="1"/>
    <xf numFmtId="0" fontId="75" fillId="0" borderId="0" xfId="0" applyFont="1"/>
    <xf numFmtId="9" fontId="0" fillId="0" borderId="0" xfId="2338" applyFont="1"/>
    <xf numFmtId="0" fontId="82" fillId="0" borderId="9" xfId="0" applyFont="1" applyBorder="1"/>
    <xf numFmtId="0" fontId="82" fillId="0" borderId="10" xfId="0" applyFont="1" applyBorder="1"/>
    <xf numFmtId="177" fontId="82" fillId="0" borderId="11" xfId="2338" applyNumberFormat="1" applyFont="1" applyBorder="1"/>
    <xf numFmtId="0" fontId="82" fillId="0" borderId="45" xfId="0" applyFont="1" applyBorder="1"/>
    <xf numFmtId="0" fontId="82" fillId="0" borderId="0" xfId="0" applyFont="1"/>
    <xf numFmtId="0" fontId="11" fillId="46" borderId="0" xfId="1707" applyFont="1" applyFill="1"/>
    <xf numFmtId="0" fontId="82" fillId="0" borderId="0" xfId="1849" applyFont="1"/>
    <xf numFmtId="3" fontId="82" fillId="0" borderId="0" xfId="1849" applyNumberFormat="1" applyFont="1"/>
    <xf numFmtId="169" fontId="82" fillId="0" borderId="0" xfId="1849" applyNumberFormat="1" applyFont="1"/>
    <xf numFmtId="0" fontId="75" fillId="0" borderId="7" xfId="0" applyFont="1" applyBorder="1" applyAlignment="1">
      <alignment horizontal="center"/>
    </xf>
    <xf numFmtId="175" fontId="7" fillId="0" borderId="0" xfId="0" applyNumberFormat="1" applyFont="1"/>
    <xf numFmtId="0" fontId="90" fillId="0" borderId="0" xfId="0" applyFont="1"/>
    <xf numFmtId="9" fontId="90" fillId="0" borderId="0" xfId="2338" applyFont="1"/>
    <xf numFmtId="0" fontId="75" fillId="47" borderId="7" xfId="0" applyFont="1" applyFill="1" applyBorder="1"/>
    <xf numFmtId="170" fontId="83" fillId="0" borderId="0" xfId="402" applyFont="1"/>
    <xf numFmtId="177" fontId="6" fillId="0" borderId="0" xfId="2338" applyNumberFormat="1" applyFont="1"/>
    <xf numFmtId="172" fontId="6" fillId="0" borderId="54" xfId="1849" applyNumberFormat="1" applyFont="1" applyFill="1" applyBorder="1" applyAlignment="1">
      <alignment vertical="center"/>
    </xf>
    <xf numFmtId="172" fontId="6" fillId="0" borderId="10" xfId="1849" applyNumberFormat="1" applyFont="1" applyFill="1" applyBorder="1" applyAlignment="1">
      <alignment vertical="center"/>
    </xf>
    <xf numFmtId="172" fontId="77" fillId="0" borderId="0" xfId="1849" applyNumberFormat="1" applyFont="1" applyFill="1" applyAlignment="1">
      <alignment horizontal="center"/>
    </xf>
    <xf numFmtId="172" fontId="10" fillId="0" borderId="34" xfId="1849" applyNumberFormat="1" applyFont="1" applyFill="1" applyBorder="1" applyAlignment="1">
      <alignment vertical="center" wrapText="1"/>
    </xf>
    <xf numFmtId="172" fontId="6" fillId="0" borderId="54" xfId="1849" applyNumberFormat="1" applyFont="1" applyFill="1" applyBorder="1"/>
    <xf numFmtId="172" fontId="6" fillId="0" borderId="0" xfId="1849" applyNumberFormat="1" applyFont="1" applyFill="1"/>
    <xf numFmtId="0" fontId="3" fillId="0" borderId="0" xfId="1849" applyFill="1"/>
    <xf numFmtId="172" fontId="6" fillId="0" borderId="10" xfId="1849" applyNumberFormat="1" applyFont="1" applyFill="1" applyBorder="1"/>
    <xf numFmtId="172" fontId="10" fillId="0" borderId="11" xfId="1849" applyNumberFormat="1" applyFont="1" applyFill="1" applyBorder="1" applyAlignment="1">
      <alignment vertical="center" wrapText="1"/>
    </xf>
    <xf numFmtId="172" fontId="3" fillId="0" borderId="0" xfId="1849" applyNumberFormat="1" applyFill="1"/>
    <xf numFmtId="172" fontId="77" fillId="0" borderId="0" xfId="1849" applyNumberFormat="1" applyFont="1" applyAlignment="1">
      <alignment horizontal="center" vertical="center"/>
    </xf>
    <xf numFmtId="0" fontId="6" fillId="0" borderId="0" xfId="1707" applyFont="1"/>
    <xf numFmtId="0" fontId="6" fillId="0" borderId="0" xfId="1707" applyFont="1" applyAlignment="1">
      <alignment horizontal="left"/>
    </xf>
    <xf numFmtId="0" fontId="7" fillId="7" borderId="73" xfId="1707" applyFont="1" applyFill="1" applyBorder="1"/>
    <xf numFmtId="0" fontId="7" fillId="7" borderId="74" xfId="1707" applyFont="1" applyFill="1" applyBorder="1"/>
    <xf numFmtId="0" fontId="7" fillId="7" borderId="75" xfId="1707" applyFont="1" applyFill="1" applyBorder="1"/>
    <xf numFmtId="0" fontId="7" fillId="7" borderId="75" xfId="1707" applyFont="1" applyFill="1" applyBorder="1" applyAlignment="1">
      <alignment horizontal="center"/>
    </xf>
    <xf numFmtId="14" fontId="7" fillId="7" borderId="76" xfId="1707" applyNumberFormat="1" applyFont="1" applyFill="1" applyBorder="1" applyAlignment="1">
      <alignment horizontal="center"/>
    </xf>
    <xf numFmtId="14" fontId="7" fillId="7" borderId="77" xfId="1707" applyNumberFormat="1" applyFont="1" applyFill="1" applyBorder="1" applyAlignment="1">
      <alignment horizontal="center"/>
    </xf>
    <xf numFmtId="0" fontId="7" fillId="0" borderId="0" xfId="1707" applyFont="1"/>
    <xf numFmtId="0" fontId="7" fillId="7" borderId="78" xfId="1707" applyFont="1" applyFill="1" applyBorder="1" applyAlignment="1">
      <alignment horizontal="center"/>
    </xf>
    <xf numFmtId="0" fontId="7" fillId="7" borderId="31" xfId="1707" applyFont="1" applyFill="1" applyBorder="1"/>
    <xf numFmtId="0" fontId="7" fillId="7" borderId="31" xfId="1707" applyFont="1" applyFill="1" applyBorder="1" applyAlignment="1">
      <alignment horizontal="center"/>
    </xf>
    <xf numFmtId="0" fontId="7" fillId="7" borderId="79" xfId="1707" applyFont="1" applyFill="1" applyBorder="1" applyAlignment="1">
      <alignment horizontal="center"/>
    </xf>
    <xf numFmtId="0" fontId="7" fillId="7" borderId="27" xfId="1707" applyFont="1" applyFill="1" applyBorder="1" applyAlignment="1">
      <alignment horizontal="center"/>
    </xf>
    <xf numFmtId="0" fontId="7" fillId="7" borderId="80" xfId="1707" applyFont="1" applyFill="1" applyBorder="1" applyAlignment="1">
      <alignment horizontal="center"/>
    </xf>
    <xf numFmtId="0" fontId="7" fillId="7" borderId="81" xfId="1707" applyFont="1" applyFill="1" applyBorder="1"/>
    <xf numFmtId="0" fontId="7" fillId="7" borderId="82" xfId="1707" applyFont="1" applyFill="1" applyBorder="1" applyAlignment="1">
      <alignment horizontal="center"/>
    </xf>
    <xf numFmtId="0" fontId="7" fillId="7" borderId="82" xfId="1707" applyFont="1" applyFill="1" applyBorder="1"/>
    <xf numFmtId="0" fontId="7" fillId="7" borderId="83" xfId="1707" applyFont="1" applyFill="1" applyBorder="1" applyAlignment="1">
      <alignment horizontal="center"/>
    </xf>
    <xf numFmtId="0" fontId="6" fillId="0" borderId="84" xfId="1707" applyFont="1" applyBorder="1"/>
    <xf numFmtId="169" fontId="7" fillId="0" borderId="27" xfId="1707" applyNumberFormat="1" applyFont="1" applyBorder="1"/>
    <xf numFmtId="169" fontId="7" fillId="48" borderId="27" xfId="1707" applyNumberFormat="1" applyFont="1" applyFill="1" applyBorder="1"/>
    <xf numFmtId="169" fontId="7" fillId="48" borderId="80" xfId="1707" applyNumberFormat="1" applyFont="1" applyFill="1" applyBorder="1"/>
    <xf numFmtId="0" fontId="7" fillId="0" borderId="78" xfId="1707" applyFont="1" applyBorder="1"/>
    <xf numFmtId="169" fontId="6" fillId="0" borderId="27" xfId="1707" applyNumberFormat="1" applyFont="1" applyBorder="1"/>
    <xf numFmtId="169" fontId="6" fillId="48" borderId="27" xfId="1707" applyNumberFormat="1" applyFont="1" applyFill="1" applyBorder="1"/>
    <xf numFmtId="169" fontId="6" fillId="48" borderId="80" xfId="1707" applyNumberFormat="1" applyFont="1" applyFill="1" applyBorder="1"/>
    <xf numFmtId="0" fontId="6" fillId="0" borderId="78" xfId="1707" applyFont="1" applyBorder="1" applyAlignment="1">
      <alignment vertical="center" wrapText="1"/>
    </xf>
    <xf numFmtId="169" fontId="6" fillId="0" borderId="27" xfId="1707" applyNumberFormat="1" applyFont="1" applyBorder="1" applyAlignment="1">
      <alignment vertical="center"/>
    </xf>
    <xf numFmtId="169" fontId="6" fillId="48" borderId="27" xfId="1707" applyNumberFormat="1" applyFont="1" applyFill="1" applyBorder="1" applyAlignment="1">
      <alignment vertical="center"/>
    </xf>
    <xf numFmtId="169" fontId="6" fillId="48" borderId="80" xfId="1707" applyNumberFormat="1" applyFont="1" applyFill="1" applyBorder="1" applyAlignment="1">
      <alignment vertical="center"/>
    </xf>
    <xf numFmtId="169" fontId="7" fillId="0" borderId="0" xfId="1707" applyNumberFormat="1" applyFont="1"/>
    <xf numFmtId="0" fontId="6" fillId="0" borderId="78" xfId="1707" applyFont="1" applyBorder="1"/>
    <xf numFmtId="169" fontId="6" fillId="0" borderId="80" xfId="1707" applyNumberFormat="1" applyFont="1" applyBorder="1"/>
    <xf numFmtId="169" fontId="7" fillId="0" borderId="82" xfId="1707" applyNumberFormat="1" applyFont="1" applyBorder="1"/>
    <xf numFmtId="169" fontId="7" fillId="0" borderId="83" xfId="1707" applyNumberFormat="1" applyFont="1" applyBorder="1"/>
    <xf numFmtId="0" fontId="6" fillId="0" borderId="81" xfId="1707" applyFont="1" applyBorder="1" applyAlignment="1">
      <alignment vertical="center" wrapText="1"/>
    </xf>
    <xf numFmtId="169" fontId="6" fillId="0" borderId="82" xfId="1707" applyNumberFormat="1" applyFont="1" applyBorder="1" applyAlignment="1">
      <alignment vertical="center"/>
    </xf>
    <xf numFmtId="169" fontId="7" fillId="0" borderId="82" xfId="1707" applyNumberFormat="1" applyFont="1" applyBorder="1" applyAlignment="1">
      <alignment vertical="center"/>
    </xf>
    <xf numFmtId="169" fontId="6" fillId="0" borderId="83" xfId="1707" applyNumberFormat="1" applyFont="1" applyBorder="1" applyAlignment="1">
      <alignment vertical="center"/>
    </xf>
    <xf numFmtId="0" fontId="6" fillId="0" borderId="85" xfId="1707" applyFont="1" applyBorder="1" applyAlignment="1">
      <alignment vertical="center" wrapText="1"/>
    </xf>
    <xf numFmtId="169" fontId="6" fillId="0" borderId="23" xfId="1707" applyNumberFormat="1" applyFont="1" applyBorder="1" applyAlignment="1">
      <alignment vertical="center"/>
    </xf>
    <xf numFmtId="169" fontId="7" fillId="0" borderId="23" xfId="1707" applyNumberFormat="1" applyFont="1" applyBorder="1" applyAlignment="1">
      <alignment vertical="center"/>
    </xf>
    <xf numFmtId="169" fontId="6" fillId="0" borderId="86" xfId="1707" applyNumberFormat="1" applyFont="1" applyBorder="1" applyAlignment="1">
      <alignment vertical="center"/>
    </xf>
    <xf numFmtId="0" fontId="6" fillId="0" borderId="85" xfId="1707" applyFont="1" applyBorder="1"/>
    <xf numFmtId="169" fontId="6" fillId="0" borderId="23" xfId="1707" applyNumberFormat="1" applyFont="1" applyBorder="1"/>
    <xf numFmtId="169" fontId="7" fillId="0" borderId="23" xfId="1707" applyNumberFormat="1" applyFont="1" applyBorder="1"/>
    <xf numFmtId="169" fontId="6" fillId="0" borderId="86" xfId="1707" applyNumberFormat="1" applyFont="1" applyBorder="1"/>
    <xf numFmtId="169" fontId="6" fillId="0" borderId="0" xfId="1707" applyNumberFormat="1" applyFont="1"/>
    <xf numFmtId="0" fontId="7" fillId="7" borderId="87" xfId="1707" applyFont="1" applyFill="1" applyBorder="1"/>
    <xf numFmtId="169" fontId="7" fillId="7" borderId="88" xfId="1707" applyNumberFormat="1" applyFont="1" applyFill="1" applyBorder="1"/>
    <xf numFmtId="169" fontId="7" fillId="7" borderId="89" xfId="1707" applyNumberFormat="1" applyFont="1" applyFill="1" applyBorder="1"/>
    <xf numFmtId="0" fontId="7" fillId="7" borderId="23" xfId="1707" applyFont="1" applyFill="1" applyBorder="1"/>
    <xf numFmtId="198" fontId="6" fillId="0" borderId="0" xfId="2851" applyNumberFormat="1" applyFont="1"/>
    <xf numFmtId="3" fontId="6" fillId="0" borderId="0" xfId="1707" applyNumberFormat="1" applyFont="1"/>
    <xf numFmtId="0" fontId="3" fillId="0" borderId="0" xfId="1707"/>
    <xf numFmtId="37" fontId="6" fillId="0" borderId="0" xfId="1707" applyNumberFormat="1" applyFont="1"/>
    <xf numFmtId="0" fontId="92" fillId="0" borderId="0" xfId="1707" applyFont="1" applyAlignment="1">
      <alignment horizontal="center"/>
    </xf>
    <xf numFmtId="0" fontId="31" fillId="0" borderId="0" xfId="1707" applyFont="1"/>
    <xf numFmtId="0" fontId="11" fillId="0" borderId="0" xfId="1707" applyFont="1"/>
    <xf numFmtId="3" fontId="11" fillId="0" borderId="0" xfId="2852" applyNumberFormat="1" applyFont="1"/>
    <xf numFmtId="3" fontId="11" fillId="0" borderId="90" xfId="2852" applyNumberFormat="1" applyFont="1" applyBorder="1"/>
    <xf numFmtId="0" fontId="92" fillId="0" borderId="0" xfId="1707" applyFont="1"/>
    <xf numFmtId="0" fontId="12" fillId="0" borderId="23" xfId="1707" applyFont="1" applyBorder="1" applyAlignment="1">
      <alignment horizontal="center"/>
    </xf>
    <xf numFmtId="14" fontId="12" fillId="0" borderId="24" xfId="1707" applyNumberFormat="1" applyFont="1" applyBorder="1" applyAlignment="1">
      <alignment horizontal="center"/>
    </xf>
    <xf numFmtId="14" fontId="12" fillId="0" borderId="21" xfId="1707" applyNumberFormat="1" applyFont="1" applyBorder="1" applyAlignment="1">
      <alignment horizontal="center"/>
    </xf>
    <xf numFmtId="14" fontId="12" fillId="0" borderId="90" xfId="1707" applyNumberFormat="1" applyFont="1" applyBorder="1" applyAlignment="1">
      <alignment horizontal="center"/>
    </xf>
    <xf numFmtId="0" fontId="92" fillId="0" borderId="25" xfId="1707" applyFont="1" applyBorder="1"/>
    <xf numFmtId="0" fontId="11" fillId="0" borderId="25" xfId="1707" applyFont="1" applyBorder="1"/>
    <xf numFmtId="3" fontId="11" fillId="0" borderId="25" xfId="2852" applyNumberFormat="1" applyFont="1" applyBorder="1"/>
    <xf numFmtId="0" fontId="12" fillId="0" borderId="25" xfId="1707" applyFont="1" applyBorder="1"/>
    <xf numFmtId="169" fontId="0" fillId="0" borderId="25" xfId="2852" applyNumberFormat="1" applyFont="1" applyBorder="1"/>
    <xf numFmtId="169" fontId="0" fillId="0" borderId="0" xfId="2852" applyNumberFormat="1" applyFont="1"/>
    <xf numFmtId="169" fontId="3" fillId="0" borderId="0" xfId="1707" applyNumberFormat="1"/>
    <xf numFmtId="3" fontId="3" fillId="0" borderId="0" xfId="1707" applyNumberFormat="1"/>
    <xf numFmtId="0" fontId="12" fillId="0" borderId="25" xfId="1707" applyFont="1" applyBorder="1" applyAlignment="1">
      <alignment wrapText="1"/>
    </xf>
    <xf numFmtId="169" fontId="31" fillId="0" borderId="25" xfId="2852" applyNumberFormat="1" applyFont="1" applyBorder="1" applyAlignment="1">
      <alignment vertical="center"/>
    </xf>
    <xf numFmtId="169" fontId="31" fillId="0" borderId="0" xfId="2852" applyNumberFormat="1" applyFont="1" applyAlignment="1">
      <alignment vertical="center"/>
    </xf>
    <xf numFmtId="169" fontId="31" fillId="0" borderId="25" xfId="2852" applyNumberFormat="1" applyFont="1" applyBorder="1"/>
    <xf numFmtId="169" fontId="31" fillId="0" borderId="0" xfId="2852" applyNumberFormat="1" applyFont="1"/>
    <xf numFmtId="169" fontId="0" fillId="0" borderId="25" xfId="2852" applyNumberFormat="1" applyFont="1" applyBorder="1" applyAlignment="1">
      <alignment horizontal="right"/>
    </xf>
    <xf numFmtId="0" fontId="12" fillId="0" borderId="21" xfId="1707" applyFont="1" applyBorder="1"/>
    <xf numFmtId="169" fontId="31" fillId="0" borderId="21" xfId="2852" applyNumberFormat="1" applyFont="1" applyBorder="1" applyAlignment="1">
      <alignment horizontal="right"/>
    </xf>
    <xf numFmtId="169" fontId="31" fillId="0" borderId="24" xfId="2852" applyNumberFormat="1" applyFont="1" applyBorder="1" applyAlignment="1">
      <alignment horizontal="right"/>
    </xf>
    <xf numFmtId="3" fontId="92" fillId="0" borderId="25" xfId="1707" applyNumberFormat="1" applyFont="1" applyBorder="1"/>
    <xf numFmtId="169" fontId="0" fillId="0" borderId="0" xfId="2852" applyNumberFormat="1" applyFont="1" applyAlignment="1">
      <alignment horizontal="right"/>
    </xf>
    <xf numFmtId="0" fontId="12" fillId="0" borderId="0" xfId="1707" applyFont="1"/>
    <xf numFmtId="0" fontId="93" fillId="0" borderId="25" xfId="1707" applyFont="1" applyBorder="1"/>
    <xf numFmtId="0" fontId="11" fillId="0" borderId="25" xfId="1707" applyFont="1" applyBorder="1" applyAlignment="1">
      <alignment wrapText="1"/>
    </xf>
    <xf numFmtId="169" fontId="31" fillId="0" borderId="25" xfId="2852" applyNumberFormat="1" applyFont="1" applyBorder="1" applyAlignment="1">
      <alignment horizontal="right"/>
    </xf>
    <xf numFmtId="169" fontId="31" fillId="0" borderId="0" xfId="2852" applyNumberFormat="1" applyFont="1" applyAlignment="1">
      <alignment horizontal="right"/>
    </xf>
    <xf numFmtId="169" fontId="42" fillId="0" borderId="9" xfId="403" applyNumberFormat="1" applyBorder="1" applyAlignment="1">
      <alignment horizontal="right"/>
    </xf>
    <xf numFmtId="169" fontId="0" fillId="0" borderId="25" xfId="403" applyNumberFormat="1" applyFont="1" applyBorder="1" applyAlignment="1">
      <alignment horizontal="right"/>
    </xf>
    <xf numFmtId="0" fontId="11" fillId="0" borderId="91" xfId="1707" applyFont="1" applyBorder="1"/>
    <xf numFmtId="169" fontId="0" fillId="0" borderId="82" xfId="2852" applyNumberFormat="1" applyFont="1" applyBorder="1"/>
    <xf numFmtId="169" fontId="0" fillId="0" borderId="92" xfId="2852" applyNumberFormat="1" applyFont="1" applyBorder="1"/>
    <xf numFmtId="3" fontId="11" fillId="0" borderId="0" xfId="1707" applyNumberFormat="1" applyFont="1"/>
    <xf numFmtId="169" fontId="92" fillId="0" borderId="0" xfId="1707" applyNumberFormat="1" applyFont="1"/>
    <xf numFmtId="169" fontId="11" fillId="0" borderId="0" xfId="1707" applyNumberFormat="1" applyFont="1"/>
    <xf numFmtId="0" fontId="94" fillId="0" borderId="0" xfId="1707" applyFont="1"/>
    <xf numFmtId="0" fontId="6" fillId="49" borderId="0" xfId="1707" applyFont="1" applyFill="1"/>
    <xf numFmtId="0" fontId="3" fillId="49" borderId="0" xfId="1707" applyFill="1"/>
    <xf numFmtId="0" fontId="95" fillId="49" borderId="0" xfId="1707" applyFont="1" applyFill="1" applyAlignment="1">
      <alignment horizontal="center"/>
    </xf>
    <xf numFmtId="0" fontId="7" fillId="49" borderId="0" xfId="1707" applyFont="1" applyFill="1"/>
    <xf numFmtId="0" fontId="95" fillId="49" borderId="0" xfId="1707" applyFont="1" applyFill="1"/>
    <xf numFmtId="2" fontId="95" fillId="49" borderId="0" xfId="1707" applyNumberFormat="1" applyFont="1" applyFill="1" applyAlignment="1">
      <alignment horizontal="center"/>
    </xf>
    <xf numFmtId="0" fontId="13" fillId="49" borderId="0" xfId="1707" applyFont="1" applyFill="1"/>
    <xf numFmtId="0" fontId="13" fillId="49" borderId="0" xfId="1707" applyFont="1" applyFill="1" applyAlignment="1">
      <alignment horizontal="center"/>
    </xf>
    <xf numFmtId="2" fontId="13" fillId="49" borderId="0" xfId="1707" applyNumberFormat="1" applyFont="1" applyFill="1" applyAlignment="1">
      <alignment horizontal="center"/>
    </xf>
    <xf numFmtId="0" fontId="96" fillId="49" borderId="0" xfId="1707" applyFont="1" applyFill="1" applyAlignment="1">
      <alignment horizontal="right"/>
    </xf>
    <xf numFmtId="2" fontId="13" fillId="49" borderId="0" xfId="1707" applyNumberFormat="1" applyFont="1" applyFill="1"/>
    <xf numFmtId="0" fontId="13" fillId="7" borderId="73" xfId="1707" applyFont="1" applyFill="1" applyBorder="1"/>
    <xf numFmtId="0" fontId="13" fillId="7" borderId="93" xfId="1707" applyFont="1" applyFill="1" applyBorder="1"/>
    <xf numFmtId="0" fontId="95" fillId="7" borderId="78" xfId="1707" applyFont="1" applyFill="1" applyBorder="1" applyAlignment="1">
      <alignment horizontal="center"/>
    </xf>
    <xf numFmtId="0" fontId="95" fillId="7" borderId="28" xfId="1707" applyFont="1" applyFill="1" applyBorder="1" applyAlignment="1">
      <alignment horizontal="center"/>
    </xf>
    <xf numFmtId="0" fontId="95" fillId="7" borderId="31" xfId="1707" applyFont="1" applyFill="1" applyBorder="1" applyAlignment="1">
      <alignment horizontal="center"/>
    </xf>
    <xf numFmtId="2" fontId="95" fillId="7" borderId="28" xfId="1707" applyNumberFormat="1" applyFont="1" applyFill="1" applyBorder="1" applyAlignment="1">
      <alignment horizontal="center"/>
    </xf>
    <xf numFmtId="0" fontId="95" fillId="7" borderId="80" xfId="1707" applyFont="1" applyFill="1" applyBorder="1" applyAlignment="1">
      <alignment horizontal="center"/>
    </xf>
    <xf numFmtId="0" fontId="95" fillId="7" borderId="81" xfId="1707" applyFont="1" applyFill="1" applyBorder="1" applyAlignment="1">
      <alignment horizontal="center"/>
    </xf>
    <xf numFmtId="0" fontId="95" fillId="7" borderId="91" xfId="1707" applyFont="1" applyFill="1" applyBorder="1" applyAlignment="1">
      <alignment horizontal="center"/>
    </xf>
    <xf numFmtId="0" fontId="95" fillId="7" borderId="82" xfId="1707" applyFont="1" applyFill="1" applyBorder="1" applyAlignment="1">
      <alignment horizontal="center"/>
    </xf>
    <xf numFmtId="2" fontId="95" fillId="7" borderId="91" xfId="1707" applyNumberFormat="1" applyFont="1" applyFill="1" applyBorder="1" applyAlignment="1">
      <alignment horizontal="center"/>
    </xf>
    <xf numFmtId="0" fontId="95" fillId="7" borderId="83" xfId="1707" applyFont="1" applyFill="1" applyBorder="1" applyAlignment="1">
      <alignment horizontal="center"/>
    </xf>
    <xf numFmtId="0" fontId="13" fillId="0" borderId="94" xfId="1707" applyFont="1" applyBorder="1"/>
    <xf numFmtId="169" fontId="13" fillId="49" borderId="28" xfId="1707" applyNumberFormat="1" applyFont="1" applyFill="1" applyBorder="1"/>
    <xf numFmtId="169" fontId="13" fillId="0" borderId="28" xfId="1707" applyNumberFormat="1" applyFont="1" applyBorder="1"/>
    <xf numFmtId="169" fontId="13" fillId="0" borderId="27" xfId="1707" applyNumberFormat="1" applyFont="1" applyBorder="1"/>
    <xf numFmtId="169" fontId="13" fillId="0" borderId="25" xfId="1707" applyNumberFormat="1" applyFont="1" applyBorder="1"/>
    <xf numFmtId="0" fontId="6" fillId="0" borderId="95" xfId="1707" applyFont="1" applyBorder="1"/>
    <xf numFmtId="169" fontId="11" fillId="0" borderId="25" xfId="1707" applyNumberFormat="1" applyFont="1" applyBorder="1"/>
    <xf numFmtId="0" fontId="13" fillId="49" borderId="95" xfId="1707" applyFont="1" applyFill="1" applyBorder="1"/>
    <xf numFmtId="169" fontId="97" fillId="0" borderId="25" xfId="1707" applyNumberFormat="1" applyFont="1" applyBorder="1"/>
    <xf numFmtId="169" fontId="97" fillId="0" borderId="27" xfId="1707" applyNumberFormat="1" applyFont="1" applyBorder="1"/>
    <xf numFmtId="0" fontId="95" fillId="7" borderId="96" xfId="1707" applyFont="1" applyFill="1" applyBorder="1" applyAlignment="1">
      <alignment horizontal="center"/>
    </xf>
    <xf numFmtId="169" fontId="95" fillId="7" borderId="97" xfId="1707" applyNumberFormat="1" applyFont="1" applyFill="1" applyBorder="1"/>
    <xf numFmtId="169" fontId="95" fillId="7" borderId="96" xfId="1707" applyNumberFormat="1" applyFont="1" applyFill="1" applyBorder="1"/>
    <xf numFmtId="169" fontId="95" fillId="7" borderId="98" xfId="1707" applyNumberFormat="1" applyFont="1" applyFill="1" applyBorder="1"/>
    <xf numFmtId="169" fontId="95" fillId="7" borderId="99" xfId="1707" applyNumberFormat="1" applyFont="1" applyFill="1" applyBorder="1"/>
    <xf numFmtId="169" fontId="6" fillId="49" borderId="0" xfId="1707" applyNumberFormat="1" applyFont="1" applyFill="1"/>
    <xf numFmtId="169" fontId="95" fillId="49" borderId="0" xfId="1707" applyNumberFormat="1" applyFont="1" applyFill="1"/>
    <xf numFmtId="169" fontId="13" fillId="49" borderId="0" xfId="1707" applyNumberFormat="1" applyFont="1" applyFill="1"/>
    <xf numFmtId="0" fontId="7" fillId="0" borderId="0" xfId="1707" applyFont="1" applyAlignment="1">
      <alignment horizontal="center"/>
    </xf>
    <xf numFmtId="0" fontId="31" fillId="0" borderId="0" xfId="1707" applyFont="1" applyAlignment="1">
      <alignment horizontal="center"/>
    </xf>
    <xf numFmtId="0" fontId="31" fillId="0" borderId="0" xfId="1707" applyFont="1" applyAlignment="1">
      <alignment horizontal="right"/>
    </xf>
    <xf numFmtId="0" fontId="7" fillId="7" borderId="31" xfId="1707" applyFont="1" applyFill="1" applyBorder="1" applyAlignment="1">
      <alignment horizontal="center" vertical="center"/>
    </xf>
    <xf numFmtId="0" fontId="7" fillId="0" borderId="0" xfId="1707" applyFont="1" applyAlignment="1">
      <alignment horizontal="center" vertical="center"/>
    </xf>
    <xf numFmtId="0" fontId="7" fillId="7" borderId="82" xfId="1707" applyFont="1" applyFill="1" applyBorder="1" applyAlignment="1">
      <alignment horizontal="center" vertical="center"/>
    </xf>
    <xf numFmtId="0" fontId="7" fillId="0" borderId="31" xfId="1707" applyFont="1" applyBorder="1"/>
    <xf numFmtId="0" fontId="3" fillId="0" borderId="27" xfId="1707" applyBorder="1"/>
    <xf numFmtId="198" fontId="11" fillId="0" borderId="27" xfId="2851" applyNumberFormat="1" applyFont="1" applyBorder="1"/>
    <xf numFmtId="0" fontId="11" fillId="0" borderId="27" xfId="1707" applyFont="1" applyBorder="1"/>
    <xf numFmtId="198" fontId="11" fillId="0" borderId="27" xfId="1707" applyNumberFormat="1" applyFont="1" applyBorder="1"/>
    <xf numFmtId="3" fontId="11" fillId="0" borderId="27" xfId="1707" applyNumberFormat="1" applyFont="1" applyBorder="1"/>
    <xf numFmtId="0" fontId="7" fillId="0" borderId="27" xfId="1707" applyFont="1" applyBorder="1"/>
    <xf numFmtId="198" fontId="7" fillId="0" borderId="27" xfId="2851" applyNumberFormat="1" applyFont="1" applyBorder="1"/>
    <xf numFmtId="0" fontId="7" fillId="0" borderId="27" xfId="1707" applyFont="1" applyBorder="1" applyAlignment="1">
      <alignment horizontal="center"/>
    </xf>
    <xf numFmtId="198" fontId="7" fillId="0" borderId="27" xfId="2851" applyNumberFormat="1" applyFont="1" applyBorder="1" applyAlignment="1">
      <alignment horizontal="center"/>
    </xf>
    <xf numFmtId="0" fontId="7" fillId="0" borderId="23" xfId="1707" applyFont="1" applyBorder="1" applyAlignment="1">
      <alignment horizontal="center" vertical="center" wrapText="1"/>
    </xf>
    <xf numFmtId="198" fontId="7" fillId="0" borderId="23" xfId="1707" applyNumberFormat="1" applyFont="1" applyBorder="1" applyAlignment="1">
      <alignment horizontal="right" vertical="center"/>
    </xf>
    <xf numFmtId="198" fontId="7" fillId="0" borderId="22" xfId="1707" applyNumberFormat="1" applyFont="1" applyBorder="1" applyAlignment="1">
      <alignment horizontal="right" vertical="center"/>
    </xf>
    <xf numFmtId="198" fontId="7" fillId="0" borderId="23" xfId="2851" applyNumberFormat="1" applyFont="1" applyBorder="1" applyAlignment="1">
      <alignment horizontal="right" vertical="center"/>
    </xf>
    <xf numFmtId="0" fontId="99" fillId="0" borderId="31" xfId="1707" applyFont="1" applyBorder="1"/>
    <xf numFmtId="0" fontId="99" fillId="0" borderId="27" xfId="1707" applyFont="1" applyBorder="1"/>
    <xf numFmtId="0" fontId="100" fillId="0" borderId="27" xfId="1707" applyFont="1" applyBorder="1"/>
    <xf numFmtId="0" fontId="99" fillId="0" borderId="23" xfId="1707" applyFont="1" applyBorder="1"/>
    <xf numFmtId="3" fontId="99" fillId="0" borderId="23" xfId="1707" applyNumberFormat="1" applyFont="1" applyBorder="1"/>
    <xf numFmtId="0" fontId="100" fillId="0" borderId="0" xfId="1707" applyFont="1" applyAlignment="1">
      <alignment horizontal="center"/>
    </xf>
    <xf numFmtId="0" fontId="100" fillId="0" borderId="31" xfId="1707" applyFont="1" applyBorder="1"/>
    <xf numFmtId="0" fontId="100" fillId="0" borderId="30" xfId="1707" applyFont="1" applyBorder="1"/>
    <xf numFmtId="0" fontId="100" fillId="0" borderId="26" xfId="1707" applyFont="1" applyBorder="1"/>
    <xf numFmtId="3" fontId="100" fillId="0" borderId="26" xfId="1707" applyNumberFormat="1" applyFont="1" applyBorder="1"/>
    <xf numFmtId="177" fontId="100" fillId="0" borderId="26" xfId="1707" applyNumberFormat="1" applyFont="1" applyBorder="1"/>
    <xf numFmtId="9" fontId="3" fillId="0" borderId="0" xfId="2621"/>
    <xf numFmtId="9" fontId="100" fillId="0" borderId="26" xfId="1707" applyNumberFormat="1" applyFont="1" applyBorder="1"/>
    <xf numFmtId="3" fontId="99" fillId="0" borderId="21" xfId="1707" applyNumberFormat="1" applyFont="1" applyBorder="1"/>
    <xf numFmtId="3" fontId="7" fillId="0" borderId="0" xfId="1707" applyNumberFormat="1" applyFont="1"/>
    <xf numFmtId="0" fontId="7" fillId="0" borderId="25" xfId="1707" applyFont="1" applyBorder="1"/>
    <xf numFmtId="0" fontId="7" fillId="0" borderId="28" xfId="1707" applyFont="1" applyBorder="1"/>
    <xf numFmtId="0" fontId="7" fillId="0" borderId="91" xfId="1707" applyFont="1" applyBorder="1"/>
    <xf numFmtId="198" fontId="101" fillId="0" borderId="82" xfId="2851" applyNumberFormat="1" applyFont="1" applyBorder="1"/>
    <xf numFmtId="198" fontId="7" fillId="0" borderId="82" xfId="1707" applyNumberFormat="1" applyFont="1" applyBorder="1"/>
    <xf numFmtId="199" fontId="6" fillId="0" borderId="82" xfId="2851" applyNumberFormat="1" applyFont="1" applyBorder="1"/>
    <xf numFmtId="199" fontId="6" fillId="0" borderId="82" xfId="1707" applyNumberFormat="1" applyFont="1" applyBorder="1"/>
    <xf numFmtId="0" fontId="6" fillId="0" borderId="100" xfId="1707" applyFont="1" applyBorder="1"/>
    <xf numFmtId="199" fontId="6" fillId="0" borderId="101" xfId="2851" applyNumberFormat="1" applyFont="1" applyBorder="1"/>
    <xf numFmtId="199" fontId="6" fillId="0" borderId="101" xfId="1707" applyNumberFormat="1" applyFont="1" applyBorder="1"/>
    <xf numFmtId="0" fontId="6" fillId="0" borderId="102" xfId="1707" applyFont="1" applyBorder="1"/>
    <xf numFmtId="199" fontId="6" fillId="0" borderId="103" xfId="2851" applyNumberFormat="1" applyFont="1" applyBorder="1"/>
    <xf numFmtId="199" fontId="6" fillId="0" borderId="103" xfId="1707" applyNumberFormat="1" applyFont="1" applyBorder="1"/>
    <xf numFmtId="199" fontId="6" fillId="0" borderId="27" xfId="2851" applyNumberFormat="1" applyFont="1" applyBorder="1"/>
    <xf numFmtId="199" fontId="6" fillId="0" borderId="27" xfId="1707" applyNumberFormat="1" applyFont="1" applyBorder="1"/>
    <xf numFmtId="199" fontId="6" fillId="0" borderId="104" xfId="2851" applyNumberFormat="1" applyFont="1" applyBorder="1"/>
    <xf numFmtId="0" fontId="7" fillId="0" borderId="105" xfId="1707" applyFont="1" applyBorder="1"/>
    <xf numFmtId="199" fontId="6" fillId="0" borderId="104" xfId="1707" applyNumberFormat="1" applyFont="1" applyBorder="1"/>
    <xf numFmtId="0" fontId="6" fillId="0" borderId="25" xfId="1707" applyFont="1" applyBorder="1"/>
    <xf numFmtId="0" fontId="7" fillId="7" borderId="21" xfId="1707" applyFont="1" applyFill="1" applyBorder="1"/>
    <xf numFmtId="199" fontId="7" fillId="7" borderId="23" xfId="2851" applyNumberFormat="1" applyFont="1" applyFill="1" applyBorder="1"/>
    <xf numFmtId="199" fontId="7" fillId="7" borderId="23" xfId="1707" applyNumberFormat="1" applyFont="1" applyFill="1" applyBorder="1"/>
    <xf numFmtId="0" fontId="3" fillId="49" borderId="0" xfId="1707" applyFill="1" applyAlignment="1">
      <alignment horizontal="center"/>
    </xf>
    <xf numFmtId="0" fontId="36" fillId="49" borderId="0" xfId="1707" applyFont="1" applyFill="1" applyAlignment="1">
      <alignment horizontal="center"/>
    </xf>
    <xf numFmtId="0" fontId="13" fillId="49" borderId="0" xfId="1707" applyFont="1" applyFill="1" applyAlignment="1">
      <alignment horizontal="right"/>
    </xf>
    <xf numFmtId="0" fontId="7" fillId="7" borderId="29" xfId="1707" applyFont="1" applyFill="1" applyBorder="1" applyAlignment="1">
      <alignment horizontal="center"/>
    </xf>
    <xf numFmtId="0" fontId="7" fillId="7" borderId="28" xfId="1707" applyFont="1" applyFill="1" applyBorder="1" applyAlignment="1">
      <alignment horizontal="center"/>
    </xf>
    <xf numFmtId="0" fontId="3" fillId="49" borderId="25" xfId="1707" applyFill="1" applyBorder="1"/>
    <xf numFmtId="0" fontId="7" fillId="7" borderId="0" xfId="1707" applyFont="1" applyFill="1" applyAlignment="1">
      <alignment horizontal="center"/>
    </xf>
    <xf numFmtId="0" fontId="7" fillId="7" borderId="25" xfId="1707" applyFont="1" applyFill="1" applyBorder="1" applyAlignment="1">
      <alignment horizontal="center"/>
    </xf>
    <xf numFmtId="0" fontId="3" fillId="49" borderId="30" xfId="1707" applyFill="1" applyBorder="1"/>
    <xf numFmtId="196" fontId="0" fillId="49" borderId="31" xfId="2852" applyFont="1" applyFill="1" applyBorder="1"/>
    <xf numFmtId="196" fontId="0" fillId="49" borderId="28" xfId="2852" applyFont="1" applyFill="1" applyBorder="1"/>
    <xf numFmtId="196" fontId="0" fillId="49" borderId="30" xfId="2852" applyFont="1" applyFill="1" applyBorder="1"/>
    <xf numFmtId="3" fontId="6" fillId="49" borderId="0" xfId="1707" applyNumberFormat="1" applyFont="1" applyFill="1"/>
    <xf numFmtId="0" fontId="6" fillId="49" borderId="106" xfId="1707" applyFont="1" applyFill="1" applyBorder="1"/>
    <xf numFmtId="0" fontId="6" fillId="49" borderId="107" xfId="1707" applyFont="1" applyFill="1" applyBorder="1"/>
    <xf numFmtId="196" fontId="6" fillId="49" borderId="107" xfId="2852" applyFont="1" applyFill="1" applyBorder="1"/>
    <xf numFmtId="3" fontId="6" fillId="49" borderId="107" xfId="2852" applyNumberFormat="1" applyFont="1" applyFill="1" applyBorder="1"/>
    <xf numFmtId="196" fontId="6" fillId="49" borderId="106" xfId="2852" applyFont="1" applyFill="1" applyBorder="1"/>
    <xf numFmtId="196" fontId="6" fillId="49" borderId="108" xfId="2852" applyFont="1" applyFill="1" applyBorder="1"/>
    <xf numFmtId="0" fontId="6" fillId="49" borderId="25" xfId="1707" applyFont="1" applyFill="1" applyBorder="1"/>
    <xf numFmtId="0" fontId="6" fillId="49" borderId="26" xfId="1707" applyFont="1" applyFill="1" applyBorder="1"/>
    <xf numFmtId="196" fontId="6" fillId="49" borderId="27" xfId="2852" applyFont="1" applyFill="1" applyBorder="1"/>
    <xf numFmtId="3" fontId="6" fillId="49" borderId="27" xfId="2852" applyNumberFormat="1" applyFont="1" applyFill="1" applyBorder="1"/>
    <xf numFmtId="196" fontId="6" fillId="49" borderId="109" xfId="2852" applyFont="1" applyFill="1" applyBorder="1"/>
    <xf numFmtId="196" fontId="6" fillId="49" borderId="110" xfId="2852" applyFont="1" applyFill="1" applyBorder="1"/>
    <xf numFmtId="196" fontId="6" fillId="49" borderId="25" xfId="2852" applyFont="1" applyFill="1" applyBorder="1"/>
    <xf numFmtId="196" fontId="6" fillId="49" borderId="26" xfId="2852" applyFont="1" applyFill="1" applyBorder="1"/>
    <xf numFmtId="0" fontId="6" fillId="49" borderId="25" xfId="1707" applyFont="1" applyFill="1" applyBorder="1" applyAlignment="1">
      <alignment horizontal="left"/>
    </xf>
    <xf numFmtId="0" fontId="6" fillId="49" borderId="26" xfId="1707" applyFont="1" applyFill="1" applyBorder="1" applyAlignment="1">
      <alignment horizontal="left"/>
    </xf>
    <xf numFmtId="169" fontId="6" fillId="49" borderId="27" xfId="2852" applyNumberFormat="1" applyFont="1" applyFill="1" applyBorder="1" applyAlignment="1">
      <alignment horizontal="right"/>
    </xf>
    <xf numFmtId="169" fontId="6" fillId="49" borderId="27" xfId="2883" applyNumberFormat="1" applyFont="1" applyFill="1" applyBorder="1" applyAlignment="1">
      <alignment horizontal="right"/>
    </xf>
    <xf numFmtId="169" fontId="6" fillId="49" borderId="25" xfId="2852" applyNumberFormat="1" applyFont="1" applyFill="1" applyBorder="1"/>
    <xf numFmtId="169" fontId="6" fillId="49" borderId="26" xfId="2852" applyNumberFormat="1" applyFont="1" applyFill="1" applyBorder="1"/>
    <xf numFmtId="3" fontId="3" fillId="49" borderId="0" xfId="1707" applyNumberFormat="1" applyFill="1"/>
    <xf numFmtId="169" fontId="3" fillId="49" borderId="0" xfId="1707" applyNumberFormat="1" applyFill="1"/>
    <xf numFmtId="0" fontId="6" fillId="49" borderId="91" xfId="1707" applyFont="1" applyFill="1" applyBorder="1" applyAlignment="1">
      <alignment horizontal="left"/>
    </xf>
    <xf numFmtId="0" fontId="6" fillId="49" borderId="92" xfId="1707" applyFont="1" applyFill="1" applyBorder="1" applyAlignment="1">
      <alignment horizontal="left"/>
    </xf>
    <xf numFmtId="169" fontId="6" fillId="49" borderId="82" xfId="2852" applyNumberFormat="1" applyFont="1" applyFill="1" applyBorder="1" applyAlignment="1">
      <alignment horizontal="right"/>
    </xf>
    <xf numFmtId="169" fontId="6" fillId="49" borderId="91" xfId="2852" applyNumberFormat="1" applyFont="1" applyFill="1" applyBorder="1"/>
    <xf numFmtId="169" fontId="6" fillId="49" borderId="92" xfId="2852" applyNumberFormat="1" applyFont="1" applyFill="1" applyBorder="1"/>
    <xf numFmtId="0" fontId="7" fillId="7" borderId="111" xfId="1707" applyFont="1" applyFill="1" applyBorder="1" applyAlignment="1">
      <alignment horizontal="right"/>
    </xf>
    <xf numFmtId="0" fontId="7" fillId="7" borderId="112" xfId="1707" applyFont="1" applyFill="1" applyBorder="1" applyAlignment="1">
      <alignment horizontal="right"/>
    </xf>
    <xf numFmtId="169" fontId="7" fillId="7" borderId="88" xfId="2852" applyNumberFormat="1" applyFont="1" applyFill="1" applyBorder="1" applyAlignment="1">
      <alignment horizontal="right"/>
    </xf>
    <xf numFmtId="169" fontId="7" fillId="7" borderId="88" xfId="2883" applyNumberFormat="1" applyFont="1" applyFill="1" applyBorder="1" applyAlignment="1">
      <alignment horizontal="right"/>
    </xf>
    <xf numFmtId="3" fontId="13" fillId="49" borderId="0" xfId="1707" applyNumberFormat="1" applyFont="1" applyFill="1"/>
    <xf numFmtId="201" fontId="13" fillId="49" borderId="0" xfId="1707" applyNumberFormat="1" applyFont="1" applyFill="1"/>
    <xf numFmtId="3" fontId="102" fillId="49" borderId="0" xfId="1707" applyNumberFormat="1" applyFont="1" applyFill="1"/>
    <xf numFmtId="0" fontId="36" fillId="49" borderId="0" xfId="1707" applyFont="1" applyFill="1"/>
    <xf numFmtId="0" fontId="103" fillId="49" borderId="0" xfId="2884" applyFill="1"/>
    <xf numFmtId="0" fontId="31" fillId="49" borderId="0" xfId="1707" applyFont="1" applyFill="1" applyAlignment="1">
      <alignment horizontal="left"/>
    </xf>
    <xf numFmtId="0" fontId="3" fillId="49" borderId="0" xfId="1707" applyFill="1" applyAlignment="1">
      <alignment horizontal="right"/>
    </xf>
    <xf numFmtId="2" fontId="3" fillId="49" borderId="0" xfId="1707" applyNumberFormat="1" applyFill="1" applyAlignment="1">
      <alignment horizontal="center"/>
    </xf>
    <xf numFmtId="0" fontId="3" fillId="0" borderId="28" xfId="1707" applyBorder="1"/>
    <xf numFmtId="169" fontId="3" fillId="0" borderId="31" xfId="1707" applyNumberFormat="1" applyBorder="1"/>
    <xf numFmtId="0" fontId="31" fillId="0" borderId="25" xfId="1707" applyFont="1" applyBorder="1"/>
    <xf numFmtId="169" fontId="31" fillId="0" borderId="27" xfId="1707" applyNumberFormat="1" applyFont="1" applyBorder="1"/>
    <xf numFmtId="169" fontId="31" fillId="0" borderId="27" xfId="2852" applyNumberFormat="1" applyFont="1" applyBorder="1" applyAlignment="1">
      <alignment horizontal="right"/>
    </xf>
    <xf numFmtId="169" fontId="31" fillId="0" borderId="0" xfId="1707" applyNumberFormat="1" applyFont="1"/>
    <xf numFmtId="0" fontId="3" fillId="0" borderId="25" xfId="1707" applyBorder="1"/>
    <xf numFmtId="169" fontId="3" fillId="0" borderId="27" xfId="1707" applyNumberFormat="1" applyBorder="1"/>
    <xf numFmtId="0" fontId="94" fillId="0" borderId="25" xfId="1707" applyFont="1" applyBorder="1"/>
    <xf numFmtId="0" fontId="104" fillId="0" borderId="25" xfId="1707" applyFont="1" applyBorder="1"/>
    <xf numFmtId="169" fontId="0" fillId="0" borderId="27" xfId="2852" applyNumberFormat="1" applyFont="1" applyBorder="1" applyAlignment="1">
      <alignment horizontal="right"/>
    </xf>
    <xf numFmtId="0" fontId="31" fillId="0" borderId="106" xfId="1707" applyFont="1" applyBorder="1"/>
    <xf numFmtId="169" fontId="3" fillId="0" borderId="113" xfId="1707" applyNumberFormat="1" applyBorder="1"/>
    <xf numFmtId="169" fontId="31" fillId="0" borderId="113" xfId="1707" applyNumberFormat="1" applyFont="1" applyBorder="1"/>
    <xf numFmtId="0" fontId="3" fillId="0" borderId="91" xfId="1707" applyBorder="1"/>
    <xf numFmtId="169" fontId="3" fillId="0" borderId="82" xfId="1707" applyNumberFormat="1" applyBorder="1"/>
    <xf numFmtId="0" fontId="6" fillId="0" borderId="0" xfId="1707" applyFont="1" applyAlignment="1">
      <alignment horizontal="center"/>
    </xf>
    <xf numFmtId="195" fontId="6" fillId="0" borderId="0" xfId="2851" applyFont="1"/>
    <xf numFmtId="0" fontId="96" fillId="0" borderId="0" xfId="1707" applyFont="1" applyAlignment="1">
      <alignment horizontal="right"/>
    </xf>
    <xf numFmtId="0" fontId="7" fillId="0" borderId="28" xfId="1707" applyFont="1" applyBorder="1" applyAlignment="1">
      <alignment horizontal="center"/>
    </xf>
    <xf numFmtId="0" fontId="7" fillId="0" borderId="29" xfId="1707" applyFont="1" applyBorder="1" applyAlignment="1">
      <alignment horizontal="center"/>
    </xf>
    <xf numFmtId="0" fontId="7" fillId="0" borderId="91" xfId="1707" applyFont="1" applyBorder="1" applyAlignment="1">
      <alignment horizontal="center"/>
    </xf>
    <xf numFmtId="195" fontId="7" fillId="0" borderId="82" xfId="2851" applyFont="1" applyBorder="1" applyAlignment="1">
      <alignment horizontal="center"/>
    </xf>
    <xf numFmtId="0" fontId="7" fillId="0" borderId="90" xfId="1707" applyFont="1" applyBorder="1" applyAlignment="1">
      <alignment horizontal="center"/>
    </xf>
    <xf numFmtId="14" fontId="7" fillId="0" borderId="82" xfId="1707" applyNumberFormat="1" applyFont="1" applyBorder="1" applyAlignment="1">
      <alignment horizontal="center"/>
    </xf>
    <xf numFmtId="0" fontId="7" fillId="0" borderId="21" xfId="1707" applyFont="1" applyBorder="1"/>
    <xf numFmtId="169" fontId="7" fillId="0" borderId="24" xfId="1707" applyNumberFormat="1" applyFont="1" applyBorder="1" applyAlignment="1">
      <alignment horizontal="center"/>
    </xf>
    <xf numFmtId="195" fontId="7" fillId="0" borderId="24" xfId="2851" applyFont="1" applyBorder="1" applyAlignment="1">
      <alignment horizontal="center"/>
    </xf>
    <xf numFmtId="169" fontId="7" fillId="0" borderId="28" xfId="1707" applyNumberFormat="1" applyFont="1" applyBorder="1" applyAlignment="1">
      <alignment horizontal="center"/>
    </xf>
    <xf numFmtId="0" fontId="7" fillId="48" borderId="21" xfId="1707" applyFont="1" applyFill="1" applyBorder="1" applyAlignment="1">
      <alignment horizontal="center"/>
    </xf>
    <xf numFmtId="169" fontId="7" fillId="48" borderId="24" xfId="1707" applyNumberFormat="1" applyFont="1" applyFill="1" applyBorder="1" applyAlignment="1">
      <alignment horizontal="center"/>
    </xf>
    <xf numFmtId="202" fontId="7" fillId="48" borderId="24" xfId="2851" applyNumberFormat="1" applyFont="1" applyFill="1" applyBorder="1" applyAlignment="1">
      <alignment horizontal="center"/>
    </xf>
    <xf numFmtId="169" fontId="7" fillId="48" borderId="23" xfId="1707" applyNumberFormat="1" applyFont="1" applyFill="1" applyBorder="1" applyAlignment="1">
      <alignment horizontal="right"/>
    </xf>
    <xf numFmtId="2" fontId="6" fillId="0" borderId="0" xfId="1707" applyNumberFormat="1" applyFont="1"/>
    <xf numFmtId="169" fontId="6" fillId="0" borderId="114" xfId="1707" applyNumberFormat="1" applyFont="1" applyBorder="1" applyAlignment="1">
      <alignment horizontal="center"/>
    </xf>
    <xf numFmtId="202" fontId="6" fillId="0" borderId="114" xfId="2851" applyNumberFormat="1" applyFont="1" applyBorder="1"/>
    <xf numFmtId="169" fontId="6" fillId="0" borderId="115" xfId="2852" applyNumberFormat="1" applyFont="1" applyBorder="1" applyAlignment="1">
      <alignment horizontal="center"/>
    </xf>
    <xf numFmtId="169" fontId="6" fillId="0" borderId="31" xfId="2852" applyNumberFormat="1" applyFont="1" applyBorder="1"/>
    <xf numFmtId="0" fontId="6" fillId="49" borderId="116" xfId="1707" applyFont="1" applyFill="1" applyBorder="1"/>
    <xf numFmtId="169" fontId="6" fillId="0" borderId="117" xfId="1707" applyNumberFormat="1" applyFont="1" applyBorder="1" applyAlignment="1">
      <alignment horizontal="center"/>
    </xf>
    <xf numFmtId="202" fontId="6" fillId="0" borderId="117" xfId="2851" applyNumberFormat="1" applyFont="1" applyBorder="1"/>
    <xf numFmtId="169" fontId="6" fillId="0" borderId="118" xfId="2852" applyNumberFormat="1" applyFont="1" applyBorder="1" applyAlignment="1">
      <alignment horizontal="center"/>
    </xf>
    <xf numFmtId="169" fontId="6" fillId="0" borderId="27" xfId="2852" applyNumberFormat="1" applyFont="1" applyBorder="1"/>
    <xf numFmtId="0" fontId="7" fillId="50" borderId="119" xfId="1707" applyFont="1" applyFill="1" applyBorder="1"/>
    <xf numFmtId="169" fontId="6" fillId="50" borderId="120" xfId="1707" applyNumberFormat="1" applyFont="1" applyFill="1" applyBorder="1" applyAlignment="1">
      <alignment horizontal="center"/>
    </xf>
    <xf numFmtId="202" fontId="7" fillId="50" borderId="120" xfId="2851" applyNumberFormat="1" applyFont="1" applyFill="1" applyBorder="1"/>
    <xf numFmtId="169" fontId="7" fillId="50" borderId="121" xfId="2852" applyNumberFormat="1" applyFont="1" applyFill="1" applyBorder="1" applyAlignment="1">
      <alignment horizontal="center"/>
    </xf>
    <xf numFmtId="169" fontId="7" fillId="50" borderId="82" xfId="2852" applyNumberFormat="1" applyFont="1" applyFill="1" applyBorder="1"/>
    <xf numFmtId="169" fontId="8" fillId="0" borderId="118" xfId="2852" applyNumberFormat="1" applyFont="1" applyBorder="1" applyAlignment="1">
      <alignment horizontal="right"/>
    </xf>
    <xf numFmtId="4" fontId="6" fillId="0" borderId="0" xfId="1707" applyNumberFormat="1" applyFont="1"/>
    <xf numFmtId="169" fontId="6" fillId="0" borderId="118" xfId="2852" applyNumberFormat="1" applyFont="1" applyBorder="1" applyAlignment="1">
      <alignment horizontal="right"/>
    </xf>
    <xf numFmtId="0" fontId="7" fillId="50" borderId="122" xfId="1707" applyFont="1" applyFill="1" applyBorder="1"/>
    <xf numFmtId="202" fontId="7" fillId="50" borderId="82" xfId="2851" applyNumberFormat="1" applyFont="1" applyFill="1" applyBorder="1"/>
    <xf numFmtId="169" fontId="6" fillId="0" borderId="82" xfId="2852" applyNumberFormat="1" applyFont="1" applyBorder="1"/>
    <xf numFmtId="0" fontId="7" fillId="0" borderId="123" xfId="1707" applyFont="1" applyBorder="1"/>
    <xf numFmtId="169" fontId="6" fillId="0" borderId="124" xfId="1707" applyNumberFormat="1" applyFont="1" applyBorder="1" applyAlignment="1">
      <alignment horizontal="center"/>
    </xf>
    <xf numFmtId="202" fontId="7" fillId="0" borderId="124" xfId="2851" applyNumberFormat="1" applyFont="1" applyBorder="1"/>
    <xf numFmtId="169" fontId="6" fillId="0" borderId="124" xfId="2852" applyNumberFormat="1" applyFont="1" applyBorder="1" applyAlignment="1">
      <alignment horizontal="center"/>
    </xf>
    <xf numFmtId="169" fontId="7" fillId="0" borderId="125" xfId="2852" applyNumberFormat="1" applyFont="1" applyBorder="1"/>
    <xf numFmtId="0" fontId="6" fillId="0" borderId="126" xfId="1707" applyFont="1" applyBorder="1"/>
    <xf numFmtId="169" fontId="6" fillId="0" borderId="127" xfId="1707" applyNumberFormat="1" applyFont="1" applyBorder="1" applyAlignment="1">
      <alignment horizontal="center"/>
    </xf>
    <xf numFmtId="202" fontId="6" fillId="0" borderId="127" xfId="2851" applyNumberFormat="1" applyFont="1" applyBorder="1"/>
    <xf numFmtId="169" fontId="6" fillId="0" borderId="127" xfId="2852" applyNumberFormat="1" applyFont="1" applyBorder="1" applyAlignment="1">
      <alignment horizontal="center"/>
    </xf>
    <xf numFmtId="169" fontId="6" fillId="0" borderId="91" xfId="2852" applyNumberFormat="1" applyFont="1" applyBorder="1"/>
    <xf numFmtId="169" fontId="6" fillId="0" borderId="25" xfId="2852" applyNumberFormat="1" applyFont="1" applyBorder="1"/>
    <xf numFmtId="199" fontId="7" fillId="50" borderId="121" xfId="2851" applyNumberFormat="1" applyFont="1" applyFill="1" applyBorder="1"/>
    <xf numFmtId="0" fontId="7" fillId="49" borderId="122" xfId="1707" applyFont="1" applyFill="1" applyBorder="1"/>
    <xf numFmtId="169" fontId="6" fillId="0" borderId="120" xfId="1707" applyNumberFormat="1" applyFont="1" applyBorder="1" applyAlignment="1">
      <alignment horizontal="center"/>
    </xf>
    <xf numFmtId="202" fontId="7" fillId="0" borderId="120" xfId="2851" applyNumberFormat="1" applyFont="1" applyBorder="1"/>
    <xf numFmtId="169" fontId="7" fillId="0" borderId="121" xfId="2852" applyNumberFormat="1" applyFont="1" applyBorder="1" applyAlignment="1">
      <alignment horizontal="center"/>
    </xf>
    <xf numFmtId="169" fontId="7" fillId="0" borderId="91" xfId="2852" applyNumberFormat="1" applyFont="1" applyBorder="1"/>
    <xf numFmtId="169" fontId="7" fillId="0" borderId="82" xfId="2852" applyNumberFormat="1" applyFont="1" applyBorder="1"/>
    <xf numFmtId="202" fontId="6" fillId="0" borderId="120" xfId="2851" applyNumberFormat="1" applyFont="1" applyBorder="1"/>
    <xf numFmtId="169" fontId="6" fillId="0" borderId="121" xfId="2852" applyNumberFormat="1" applyFont="1" applyBorder="1" applyAlignment="1">
      <alignment horizontal="center"/>
    </xf>
    <xf numFmtId="169" fontId="7" fillId="0" borderId="123" xfId="2852" applyNumberFormat="1" applyFont="1" applyBorder="1"/>
    <xf numFmtId="169" fontId="7" fillId="0" borderId="128" xfId="2852" applyNumberFormat="1" applyFont="1" applyBorder="1"/>
    <xf numFmtId="169" fontId="6" fillId="0" borderId="29" xfId="1707" applyNumberFormat="1" applyFont="1" applyBorder="1" applyAlignment="1">
      <alignment horizontal="center"/>
    </xf>
    <xf numFmtId="202" fontId="7" fillId="0" borderId="29" xfId="2851" applyNumberFormat="1" applyFont="1" applyBorder="1"/>
    <xf numFmtId="169" fontId="6" fillId="0" borderId="29" xfId="2852" applyNumberFormat="1" applyFont="1" applyBorder="1" applyAlignment="1">
      <alignment horizontal="center"/>
    </xf>
    <xf numFmtId="169" fontId="7" fillId="0" borderId="28" xfId="2852" applyNumberFormat="1" applyFont="1" applyBorder="1"/>
    <xf numFmtId="169" fontId="7" fillId="0" borderId="31" xfId="2852" applyNumberFormat="1" applyFont="1" applyBorder="1"/>
    <xf numFmtId="169" fontId="7" fillId="48" borderId="21" xfId="1707" applyNumberFormat="1" applyFont="1" applyFill="1" applyBorder="1" applyAlignment="1">
      <alignment horizontal="right"/>
    </xf>
    <xf numFmtId="39" fontId="6" fillId="0" borderId="0" xfId="1707" applyNumberFormat="1" applyFont="1"/>
    <xf numFmtId="169" fontId="6" fillId="0" borderId="28" xfId="2852" applyNumberFormat="1" applyFont="1" applyBorder="1"/>
    <xf numFmtId="169" fontId="6" fillId="0" borderId="118" xfId="1707" applyNumberFormat="1" applyFont="1" applyBorder="1" applyAlignment="1">
      <alignment horizontal="center"/>
    </xf>
    <xf numFmtId="0" fontId="7" fillId="50" borderId="91" xfId="1707" applyFont="1" applyFill="1" applyBorder="1"/>
    <xf numFmtId="169" fontId="7" fillId="50" borderId="121" xfId="1707" applyNumberFormat="1" applyFont="1" applyFill="1" applyBorder="1" applyAlignment="1">
      <alignment horizontal="center"/>
    </xf>
    <xf numFmtId="169" fontId="6" fillId="50" borderId="121" xfId="2852" applyNumberFormat="1" applyFont="1" applyFill="1" applyBorder="1" applyAlignment="1">
      <alignment horizontal="right"/>
    </xf>
    <xf numFmtId="169" fontId="7" fillId="50" borderId="91" xfId="2852" applyNumberFormat="1" applyFont="1" applyFill="1" applyBorder="1"/>
    <xf numFmtId="169" fontId="6" fillId="0" borderId="118" xfId="2852" applyNumberFormat="1" applyFont="1" applyBorder="1"/>
    <xf numFmtId="169" fontId="7" fillId="50" borderId="121" xfId="2852" applyNumberFormat="1" applyFont="1" applyFill="1" applyBorder="1" applyAlignment="1">
      <alignment horizontal="right"/>
    </xf>
    <xf numFmtId="169" fontId="6" fillId="0" borderId="121" xfId="2852" applyNumberFormat="1" applyFont="1" applyBorder="1" applyAlignment="1">
      <alignment horizontal="right"/>
    </xf>
    <xf numFmtId="0" fontId="7" fillId="0" borderId="123" xfId="1707" applyFont="1" applyBorder="1" applyAlignment="1">
      <alignment horizontal="center"/>
    </xf>
    <xf numFmtId="195" fontId="6" fillId="0" borderId="117" xfId="2851" applyFont="1" applyBorder="1"/>
    <xf numFmtId="0" fontId="7" fillId="49" borderId="129" xfId="1707" applyFont="1" applyFill="1" applyBorder="1"/>
    <xf numFmtId="169" fontId="7" fillId="0" borderId="130" xfId="1707" applyNumberFormat="1" applyFont="1" applyBorder="1" applyAlignment="1">
      <alignment horizontal="center"/>
    </xf>
    <xf numFmtId="195" fontId="7" fillId="0" borderId="130" xfId="2851" applyFont="1" applyBorder="1"/>
    <xf numFmtId="169" fontId="7" fillId="0" borderId="131" xfId="2852" applyNumberFormat="1" applyFont="1" applyBorder="1" applyAlignment="1">
      <alignment horizontal="center"/>
    </xf>
    <xf numFmtId="169" fontId="7" fillId="0" borderId="132" xfId="2852" applyNumberFormat="1" applyFont="1" applyBorder="1"/>
    <xf numFmtId="169" fontId="7" fillId="0" borderId="104" xfId="2852" applyNumberFormat="1" applyFont="1" applyBorder="1"/>
    <xf numFmtId="0" fontId="7" fillId="49" borderId="91" xfId="1707" applyFont="1" applyFill="1" applyBorder="1"/>
    <xf numFmtId="169" fontId="7" fillId="0" borderId="120" xfId="1707" applyNumberFormat="1" applyFont="1" applyBorder="1" applyAlignment="1">
      <alignment horizontal="center"/>
    </xf>
    <xf numFmtId="195" fontId="7" fillId="0" borderId="120" xfId="2851" applyFont="1" applyBorder="1"/>
    <xf numFmtId="169" fontId="7" fillId="0" borderId="121" xfId="2852" applyNumberFormat="1" applyFont="1" applyBorder="1" applyAlignment="1">
      <alignment horizontal="right"/>
    </xf>
    <xf numFmtId="188" fontId="6" fillId="0" borderId="0" xfId="2851" applyNumberFormat="1" applyFont="1"/>
    <xf numFmtId="169" fontId="6" fillId="0" borderId="25" xfId="1707" applyNumberFormat="1" applyFont="1" applyBorder="1" applyAlignment="1">
      <alignment horizontal="right"/>
    </xf>
    <xf numFmtId="169" fontId="6" fillId="0" borderId="27" xfId="1707" applyNumberFormat="1" applyFont="1" applyBorder="1" applyAlignment="1">
      <alignment horizontal="right"/>
    </xf>
    <xf numFmtId="195" fontId="6" fillId="0" borderId="120" xfId="2851" applyFont="1" applyBorder="1"/>
    <xf numFmtId="169" fontId="7" fillId="0" borderId="124" xfId="1707" applyNumberFormat="1" applyFont="1" applyBorder="1" applyAlignment="1">
      <alignment horizontal="center"/>
    </xf>
    <xf numFmtId="169" fontId="7" fillId="0" borderId="133" xfId="2852" applyNumberFormat="1" applyFont="1" applyBorder="1"/>
    <xf numFmtId="169" fontId="7" fillId="0" borderId="124" xfId="2852" applyNumberFormat="1" applyFont="1" applyBorder="1" applyAlignment="1">
      <alignment horizontal="center"/>
    </xf>
    <xf numFmtId="0" fontId="7" fillId="0" borderId="0" xfId="2885" applyFont="1" applyAlignment="1">
      <alignment horizontal="center"/>
    </xf>
    <xf numFmtId="0" fontId="6" fillId="0" borderId="0" xfId="2885" applyFont="1" applyAlignment="1">
      <alignment horizontal="center"/>
    </xf>
    <xf numFmtId="0" fontId="6" fillId="0" borderId="0" xfId="2885" applyFont="1"/>
    <xf numFmtId="0" fontId="31" fillId="0" borderId="0" xfId="2885" applyFont="1" applyAlignment="1">
      <alignment horizontal="right"/>
    </xf>
    <xf numFmtId="0" fontId="6" fillId="0" borderId="25" xfId="2885" applyFont="1" applyBorder="1"/>
    <xf numFmtId="0" fontId="7" fillId="7" borderId="23" xfId="2885" applyFont="1" applyFill="1" applyBorder="1" applyAlignment="1">
      <alignment horizontal="center" vertical="center" wrapText="1"/>
    </xf>
    <xf numFmtId="14" fontId="7" fillId="7" borderId="31" xfId="2885" applyNumberFormat="1" applyFont="1" applyFill="1" applyBorder="1" applyAlignment="1">
      <alignment horizontal="center" vertical="center"/>
    </xf>
    <xf numFmtId="0" fontId="6" fillId="0" borderId="101" xfId="2885" applyFont="1" applyBorder="1" applyAlignment="1">
      <alignment horizontal="justify" vertical="center" wrapText="1"/>
    </xf>
    <xf numFmtId="0" fontId="6" fillId="0" borderId="100" xfId="2885" applyFont="1" applyBorder="1" applyAlignment="1">
      <alignment horizontal="justify" vertical="center" wrapText="1"/>
    </xf>
    <xf numFmtId="169" fontId="6" fillId="0" borderId="103" xfId="2885" applyNumberFormat="1" applyFont="1" applyBorder="1" applyAlignment="1">
      <alignment vertical="center"/>
    </xf>
    <xf numFmtId="169" fontId="6" fillId="0" borderId="102" xfId="2885" applyNumberFormat="1" applyFont="1" applyBorder="1" applyAlignment="1">
      <alignment vertical="center"/>
    </xf>
    <xf numFmtId="169" fontId="7" fillId="7" borderId="23" xfId="2885" applyNumberFormat="1" applyFont="1" applyFill="1" applyBorder="1" applyAlignment="1">
      <alignment vertical="center"/>
    </xf>
    <xf numFmtId="169" fontId="7" fillId="7" borderId="23" xfId="2886" applyNumberFormat="1" applyFont="1" applyFill="1" applyBorder="1" applyAlignment="1">
      <alignment vertical="center"/>
    </xf>
    <xf numFmtId="0" fontId="6" fillId="0" borderId="103" xfId="2885" applyFont="1" applyBorder="1" applyAlignment="1">
      <alignment horizontal="justify" vertical="center"/>
    </xf>
    <xf numFmtId="0" fontId="6" fillId="0" borderId="102" xfId="2885" applyFont="1" applyBorder="1" applyAlignment="1">
      <alignment horizontal="justify" vertical="center"/>
    </xf>
    <xf numFmtId="169" fontId="6" fillId="0" borderId="0" xfId="2885" applyNumberFormat="1" applyFont="1"/>
    <xf numFmtId="0" fontId="6" fillId="0" borderId="21" xfId="2885" applyFont="1" applyBorder="1" applyAlignment="1">
      <alignment horizontal="justify" vertical="center" wrapText="1"/>
    </xf>
    <xf numFmtId="0" fontId="6" fillId="0" borderId="103" xfId="2885" applyFont="1" applyBorder="1" applyAlignment="1">
      <alignment horizontal="justify" vertical="center" wrapText="1"/>
    </xf>
    <xf numFmtId="0" fontId="6" fillId="0" borderId="102" xfId="2885" applyFont="1" applyBorder="1" applyAlignment="1">
      <alignment horizontal="justify" vertical="center" wrapText="1"/>
    </xf>
    <xf numFmtId="0" fontId="6" fillId="0" borderId="27" xfId="2885" applyFont="1" applyBorder="1" applyAlignment="1">
      <alignment horizontal="justify" vertical="center"/>
    </xf>
    <xf numFmtId="0" fontId="6" fillId="0" borderId="25" xfId="2885" applyFont="1" applyBorder="1" applyAlignment="1">
      <alignment horizontal="justify" vertical="center"/>
    </xf>
    <xf numFmtId="0" fontId="7" fillId="7" borderId="23" xfId="2885" applyFont="1" applyFill="1" applyBorder="1" applyAlignment="1">
      <alignment vertical="center"/>
    </xf>
    <xf numFmtId="3" fontId="7" fillId="7" borderId="23" xfId="2885" applyNumberFormat="1" applyFont="1" applyFill="1" applyBorder="1" applyAlignment="1">
      <alignment vertical="center"/>
    </xf>
    <xf numFmtId="169" fontId="7" fillId="7" borderId="82" xfId="2885" applyNumberFormat="1" applyFont="1" applyFill="1" applyBorder="1" applyAlignment="1">
      <alignment vertical="center"/>
    </xf>
    <xf numFmtId="0" fontId="7" fillId="0" borderId="25" xfId="2885" applyFont="1" applyBorder="1" applyAlignment="1">
      <alignment vertical="center"/>
    </xf>
    <xf numFmtId="0" fontId="7" fillId="0" borderId="0" xfId="2885" applyFont="1" applyAlignment="1">
      <alignment vertical="center"/>
    </xf>
    <xf numFmtId="14" fontId="31" fillId="7" borderId="21" xfId="1707" applyNumberFormat="1" applyFont="1" applyFill="1" applyBorder="1" applyAlignment="1">
      <alignment horizontal="center"/>
    </xf>
    <xf numFmtId="14" fontId="31" fillId="7" borderId="23" xfId="1707" applyNumberFormat="1" applyFont="1" applyFill="1" applyBorder="1" applyAlignment="1">
      <alignment horizontal="center"/>
    </xf>
    <xf numFmtId="0" fontId="3" fillId="0" borderId="31" xfId="1707" applyBorder="1" applyAlignment="1">
      <alignment vertical="center"/>
    </xf>
    <xf numFmtId="0" fontId="3" fillId="0" borderId="28" xfId="1707" applyBorder="1" applyAlignment="1">
      <alignment vertical="center"/>
    </xf>
    <xf numFmtId="0" fontId="3" fillId="0" borderId="27" xfId="1707" applyBorder="1" applyAlignment="1">
      <alignment vertical="center"/>
    </xf>
    <xf numFmtId="198" fontId="0" fillId="0" borderId="25" xfId="2851" applyNumberFormat="1" applyFont="1" applyBorder="1" applyAlignment="1">
      <alignment vertical="center"/>
    </xf>
    <xf numFmtId="198" fontId="0" fillId="0" borderId="27" xfId="2851" applyNumberFormat="1" applyFont="1" applyBorder="1" applyAlignment="1">
      <alignment vertical="center"/>
    </xf>
    <xf numFmtId="195" fontId="6" fillId="49" borderId="25" xfId="2851" applyFont="1" applyFill="1" applyBorder="1"/>
    <xf numFmtId="198" fontId="6" fillId="49" borderId="0" xfId="1707" applyNumberFormat="1" applyFont="1" applyFill="1"/>
    <xf numFmtId="0" fontId="3" fillId="0" borderId="25" xfId="1707" applyBorder="1" applyAlignment="1">
      <alignment vertical="center"/>
    </xf>
    <xf numFmtId="169" fontId="3" fillId="0" borderId="27" xfId="1707" applyNumberFormat="1" applyBorder="1" applyAlignment="1">
      <alignment vertical="center"/>
    </xf>
    <xf numFmtId="169" fontId="3" fillId="0" borderId="25" xfId="1707" applyNumberFormat="1" applyBorder="1" applyAlignment="1">
      <alignment vertical="center"/>
    </xf>
    <xf numFmtId="198" fontId="6" fillId="0" borderId="0" xfId="1707" applyNumberFormat="1" applyFont="1"/>
    <xf numFmtId="169" fontId="0" fillId="0" borderId="27" xfId="2852" applyNumberFormat="1" applyFont="1" applyBorder="1" applyAlignment="1">
      <alignment vertical="center"/>
    </xf>
    <xf numFmtId="169" fontId="94" fillId="0" borderId="27" xfId="1707" applyNumberFormat="1" applyFont="1" applyBorder="1" applyAlignment="1">
      <alignment vertical="center"/>
    </xf>
    <xf numFmtId="0" fontId="3" fillId="0" borderId="82" xfId="1707" applyBorder="1"/>
    <xf numFmtId="169" fontId="3" fillId="0" borderId="91" xfId="1707" applyNumberFormat="1" applyBorder="1"/>
    <xf numFmtId="169" fontId="94" fillId="0" borderId="82" xfId="1707" applyNumberFormat="1" applyFont="1" applyBorder="1"/>
    <xf numFmtId="0" fontId="6" fillId="0" borderId="29" xfId="1707" applyFont="1" applyBorder="1"/>
    <xf numFmtId="0" fontId="8" fillId="0" borderId="29" xfId="1707" applyFont="1" applyBorder="1"/>
    <xf numFmtId="204" fontId="6" fillId="0" borderId="0" xfId="2852" applyNumberFormat="1" applyFont="1" applyAlignment="1">
      <alignment horizontal="center"/>
    </xf>
    <xf numFmtId="14" fontId="31" fillId="0" borderId="0" xfId="1707" applyNumberFormat="1" applyFont="1" applyAlignment="1">
      <alignment horizontal="center"/>
    </xf>
    <xf numFmtId="204" fontId="6" fillId="0" borderId="0" xfId="2852" applyNumberFormat="1" applyFont="1"/>
    <xf numFmtId="10" fontId="3" fillId="0" borderId="31" xfId="1707" applyNumberFormat="1" applyBorder="1" applyAlignment="1">
      <alignment horizontal="center"/>
    </xf>
    <xf numFmtId="10" fontId="0" fillId="0" borderId="30" xfId="2852" applyNumberFormat="1" applyFont="1" applyBorder="1" applyAlignment="1">
      <alignment horizontal="center"/>
    </xf>
    <xf numFmtId="4" fontId="31" fillId="0" borderId="27" xfId="1707" applyNumberFormat="1" applyFont="1" applyBorder="1" applyAlignment="1">
      <alignment horizontal="center"/>
    </xf>
    <xf numFmtId="9" fontId="31" fillId="0" borderId="27" xfId="1707" applyNumberFormat="1" applyFont="1" applyBorder="1" applyAlignment="1">
      <alignment horizontal="center"/>
    </xf>
    <xf numFmtId="9" fontId="94" fillId="0" borderId="27" xfId="2621" applyFont="1" applyBorder="1"/>
    <xf numFmtId="4" fontId="104" fillId="0" borderId="26" xfId="1707" applyNumberFormat="1" applyFont="1" applyBorder="1" applyAlignment="1">
      <alignment horizontal="center"/>
    </xf>
    <xf numFmtId="4" fontId="7" fillId="0" borderId="82" xfId="1707" applyNumberFormat="1" applyFont="1" applyBorder="1" applyAlignment="1">
      <alignment horizontal="center"/>
    </xf>
    <xf numFmtId="4" fontId="7" fillId="0" borderId="92" xfId="1707" applyNumberFormat="1" applyFont="1" applyBorder="1" applyAlignment="1">
      <alignment horizontal="center"/>
    </xf>
    <xf numFmtId="0" fontId="6" fillId="0" borderId="31" xfId="1707" applyFont="1" applyBorder="1"/>
    <xf numFmtId="0" fontId="6" fillId="0" borderId="27" xfId="1707" applyFont="1" applyBorder="1" applyAlignment="1">
      <alignment horizontal="center"/>
    </xf>
    <xf numFmtId="204" fontId="6" fillId="0" borderId="31" xfId="2852" applyNumberFormat="1" applyFont="1" applyBorder="1"/>
    <xf numFmtId="0" fontId="6" fillId="0" borderId="27" xfId="1707" applyFont="1" applyBorder="1"/>
    <xf numFmtId="204" fontId="6" fillId="0" borderId="27" xfId="2852" applyNumberFormat="1" applyFont="1" applyBorder="1"/>
    <xf numFmtId="204" fontId="6" fillId="0" borderId="27" xfId="2852" applyNumberFormat="1" applyFont="1" applyBorder="1" applyAlignment="1">
      <alignment horizontal="center"/>
    </xf>
    <xf numFmtId="204" fontId="8" fillId="0" borderId="27" xfId="2852" applyNumberFormat="1" applyFont="1" applyBorder="1" applyAlignment="1">
      <alignment horizontal="center"/>
    </xf>
    <xf numFmtId="0" fontId="6" fillId="0" borderId="82" xfId="1707" applyFont="1" applyBorder="1"/>
    <xf numFmtId="0" fontId="6" fillId="0" borderId="82" xfId="1707" applyFont="1" applyBorder="1" applyAlignment="1">
      <alignment horizontal="center"/>
    </xf>
    <xf numFmtId="204" fontId="6" fillId="0" borderId="82" xfId="2852" applyNumberFormat="1" applyFont="1" applyBorder="1"/>
    <xf numFmtId="169" fontId="13" fillId="0" borderId="134" xfId="1707" applyNumberFormat="1" applyFont="1" applyBorder="1"/>
    <xf numFmtId="169" fontId="97" fillId="0" borderId="136" xfId="1707" applyNumberFormat="1" applyFont="1" applyBorder="1"/>
    <xf numFmtId="172" fontId="6" fillId="0" borderId="11" xfId="1849" applyNumberFormat="1" applyFont="1" applyFill="1" applyBorder="1"/>
    <xf numFmtId="171" fontId="105" fillId="0" borderId="0" xfId="402" applyNumberFormat="1" applyFont="1"/>
    <xf numFmtId="172" fontId="6" fillId="0" borderId="34" xfId="1849" applyNumberFormat="1" applyFont="1" applyFill="1" applyBorder="1"/>
    <xf numFmtId="9" fontId="6" fillId="0" borderId="0" xfId="2338" applyFont="1"/>
    <xf numFmtId="10" fontId="6" fillId="0" borderId="0" xfId="2338" applyNumberFormat="1" applyFont="1"/>
    <xf numFmtId="172" fontId="77" fillId="0" borderId="0" xfId="1849" applyNumberFormat="1" applyFont="1" applyAlignment="1">
      <alignment horizontal="center" vertical="center"/>
    </xf>
    <xf numFmtId="0" fontId="81" fillId="0" borderId="0" xfId="1849" applyFont="1" applyFill="1"/>
    <xf numFmtId="0" fontId="4" fillId="0" borderId="0" xfId="1849" applyFont="1" applyFill="1"/>
    <xf numFmtId="0" fontId="6" fillId="0" borderId="0" xfId="1849" applyFont="1" applyFill="1"/>
    <xf numFmtId="166" fontId="6" fillId="0" borderId="0" xfId="403" applyFont="1" applyFill="1"/>
    <xf numFmtId="0" fontId="82" fillId="0" borderId="0" xfId="1849" applyFont="1" applyFill="1"/>
    <xf numFmtId="0" fontId="6" fillId="0" borderId="132" xfId="1707" applyFont="1" applyBorder="1"/>
    <xf numFmtId="0" fontId="7" fillId="0" borderId="36" xfId="1707" applyFont="1" applyBorder="1"/>
    <xf numFmtId="0" fontId="7" fillId="0" borderId="137" xfId="1707" applyFont="1" applyBorder="1"/>
    <xf numFmtId="0" fontId="7" fillId="0" borderId="138" xfId="1707" applyFont="1" applyBorder="1"/>
    <xf numFmtId="0" fontId="7" fillId="0" borderId="9" xfId="1707" applyFont="1" applyBorder="1"/>
    <xf numFmtId="0" fontId="7" fillId="0" borderId="139" xfId="1707" applyFont="1" applyBorder="1"/>
    <xf numFmtId="0" fontId="101" fillId="0" borderId="9" xfId="1707" applyFont="1" applyBorder="1"/>
    <xf numFmtId="198" fontId="101" fillId="0" borderId="140" xfId="2851" applyNumberFormat="1" applyFont="1" applyBorder="1"/>
    <xf numFmtId="0" fontId="6" fillId="0" borderId="141" xfId="1707" applyFont="1" applyBorder="1"/>
    <xf numFmtId="199" fontId="6" fillId="0" borderId="140" xfId="1707" applyNumberFormat="1" applyFont="1" applyBorder="1"/>
    <xf numFmtId="0" fontId="6" fillId="0" borderId="142" xfId="1707" applyFont="1" applyBorder="1"/>
    <xf numFmtId="199" fontId="6" fillId="0" borderId="143" xfId="1707" applyNumberFormat="1" applyFont="1" applyBorder="1"/>
    <xf numFmtId="0" fontId="6" fillId="0" borderId="144" xfId="1707" applyFont="1" applyBorder="1"/>
    <xf numFmtId="199" fontId="6" fillId="0" borderId="145" xfId="1707" applyNumberFormat="1" applyFont="1" applyBorder="1"/>
    <xf numFmtId="0" fontId="101" fillId="0" borderId="12" xfId="1707" applyFont="1" applyBorder="1"/>
    <xf numFmtId="199" fontId="101" fillId="0" borderId="147" xfId="2851" applyNumberFormat="1" applyFont="1" applyBorder="1"/>
    <xf numFmtId="199" fontId="6" fillId="0" borderId="148" xfId="1707" applyNumberFormat="1" applyFont="1" applyBorder="1"/>
    <xf numFmtId="199" fontId="101" fillId="0" borderId="149" xfId="2851" applyNumberFormat="1" applyFont="1" applyBorder="1"/>
    <xf numFmtId="174" fontId="0" fillId="0" borderId="0" xfId="2338" applyNumberFormat="1" applyFont="1"/>
    <xf numFmtId="169" fontId="11" fillId="0" borderId="135" xfId="1707" applyNumberFormat="1" applyFont="1" applyFill="1" applyBorder="1"/>
    <xf numFmtId="0" fontId="7" fillId="0" borderId="0" xfId="1849" applyFont="1" applyAlignment="1">
      <alignment horizontal="center"/>
    </xf>
    <xf numFmtId="0" fontId="4" fillId="0" borderId="0" xfId="0" applyFont="1" applyAlignment="1">
      <alignment horizontal="center"/>
    </xf>
    <xf numFmtId="168" fontId="4" fillId="0" borderId="0" xfId="1484" applyFont="1" applyAlignment="1">
      <alignment horizontal="center"/>
    </xf>
    <xf numFmtId="0" fontId="5" fillId="0" borderId="0" xfId="0" applyFont="1" applyAlignment="1">
      <alignment horizontal="center"/>
    </xf>
    <xf numFmtId="0" fontId="89" fillId="0" borderId="0" xfId="0" applyFont="1" applyAlignment="1">
      <alignment horizontal="center"/>
    </xf>
    <xf numFmtId="172" fontId="77" fillId="0" borderId="0" xfId="1849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75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1" fillId="0" borderId="0" xfId="1707" applyFont="1" applyAlignment="1">
      <alignment horizontal="center"/>
    </xf>
    <xf numFmtId="0" fontId="3" fillId="0" borderId="0" xfId="1707" applyAlignment="1">
      <alignment horizontal="center"/>
    </xf>
    <xf numFmtId="0" fontId="7" fillId="7" borderId="23" xfId="1707" applyFont="1" applyFill="1" applyBorder="1" applyAlignment="1">
      <alignment horizontal="center"/>
    </xf>
    <xf numFmtId="0" fontId="91" fillId="0" borderId="0" xfId="1707" applyFont="1" applyAlignment="1">
      <alignment horizontal="center"/>
    </xf>
    <xf numFmtId="0" fontId="95" fillId="7" borderId="76" xfId="1707" applyFont="1" applyFill="1" applyBorder="1" applyAlignment="1">
      <alignment horizontal="center"/>
    </xf>
    <xf numFmtId="0" fontId="95" fillId="49" borderId="0" xfId="1707" applyFont="1" applyFill="1" applyAlignment="1">
      <alignment horizontal="center"/>
    </xf>
    <xf numFmtId="0" fontId="31" fillId="49" borderId="0" xfId="1707" applyFont="1" applyFill="1" applyAlignment="1">
      <alignment horizontal="center"/>
    </xf>
    <xf numFmtId="0" fontId="96" fillId="49" borderId="0" xfId="1707" applyFont="1" applyFill="1" applyAlignment="1">
      <alignment horizontal="center"/>
    </xf>
    <xf numFmtId="0" fontId="7" fillId="7" borderId="23" xfId="1707" applyFont="1" applyFill="1" applyBorder="1" applyAlignment="1">
      <alignment horizontal="center" vertical="center" wrapText="1"/>
    </xf>
    <xf numFmtId="0" fontId="7" fillId="7" borderId="23" xfId="1707" applyFont="1" applyFill="1" applyBorder="1" applyAlignment="1">
      <alignment horizontal="center" vertical="center"/>
    </xf>
    <xf numFmtId="0" fontId="7" fillId="7" borderId="23" xfId="1707" applyFont="1" applyFill="1" applyBorder="1" applyAlignment="1">
      <alignment horizontal="left" vertical="center"/>
    </xf>
    <xf numFmtId="0" fontId="98" fillId="7" borderId="23" xfId="1707" applyFont="1" applyFill="1" applyBorder="1" applyAlignment="1">
      <alignment horizontal="center" vertical="center" wrapText="1"/>
    </xf>
    <xf numFmtId="0" fontId="99" fillId="0" borderId="36" xfId="1707" applyFont="1" applyBorder="1" applyAlignment="1">
      <alignment horizontal="center"/>
    </xf>
    <xf numFmtId="0" fontId="99" fillId="0" borderId="72" xfId="1707" applyFont="1" applyBorder="1" applyAlignment="1">
      <alignment horizontal="center"/>
    </xf>
    <xf numFmtId="0" fontId="99" fillId="0" borderId="54" xfId="1707" applyFont="1" applyBorder="1" applyAlignment="1">
      <alignment horizontal="center"/>
    </xf>
    <xf numFmtId="0" fontId="99" fillId="0" borderId="12" xfId="1707" applyFont="1" applyBorder="1" applyAlignment="1">
      <alignment horizontal="center"/>
    </xf>
    <xf numFmtId="0" fontId="99" fillId="0" borderId="14" xfId="1707" applyFont="1" applyBorder="1" applyAlignment="1">
      <alignment horizontal="center"/>
    </xf>
    <xf numFmtId="0" fontId="99" fillId="0" borderId="13" xfId="1707" applyFont="1" applyBorder="1" applyAlignment="1">
      <alignment horizontal="center"/>
    </xf>
    <xf numFmtId="0" fontId="98" fillId="7" borderId="23" xfId="1707" applyFont="1" applyFill="1" applyBorder="1" applyAlignment="1">
      <alignment horizontal="center"/>
    </xf>
    <xf numFmtId="0" fontId="98" fillId="7" borderId="31" xfId="1707" applyFont="1" applyFill="1" applyBorder="1" applyAlignment="1">
      <alignment horizontal="center" vertical="center" wrapText="1"/>
    </xf>
    <xf numFmtId="0" fontId="6" fillId="0" borderId="146" xfId="1707" applyFont="1" applyBorder="1" applyAlignment="1">
      <alignment horizontal="left" vertical="center" wrapText="1"/>
    </xf>
    <xf numFmtId="0" fontId="4" fillId="49" borderId="0" xfId="1707" applyFont="1" applyFill="1" applyAlignment="1">
      <alignment horizontal="center"/>
    </xf>
    <xf numFmtId="14" fontId="7" fillId="7" borderId="23" xfId="1707" applyNumberFormat="1" applyFont="1" applyFill="1" applyBorder="1" applyAlignment="1">
      <alignment horizontal="center" vertical="center" wrapText="1"/>
    </xf>
    <xf numFmtId="0" fontId="7" fillId="0" borderId="23" xfId="1707" applyFont="1" applyBorder="1" applyAlignment="1">
      <alignment horizontal="right" vertical="center"/>
    </xf>
    <xf numFmtId="0" fontId="7" fillId="0" borderId="31" xfId="1707" applyFont="1" applyBorder="1" applyAlignment="1">
      <alignment horizontal="right" vertical="center"/>
    </xf>
    <xf numFmtId="169" fontId="6" fillId="49" borderId="25" xfId="2852" applyNumberFormat="1" applyFont="1" applyFill="1" applyBorder="1" applyAlignment="1">
      <alignment horizontal="right"/>
    </xf>
    <xf numFmtId="169" fontId="6" fillId="49" borderId="26" xfId="2852" applyNumberFormat="1" applyFont="1" applyFill="1" applyBorder="1" applyAlignment="1">
      <alignment horizontal="right"/>
    </xf>
    <xf numFmtId="169" fontId="7" fillId="7" borderId="111" xfId="2852" applyNumberFormat="1" applyFont="1" applyFill="1" applyBorder="1" applyAlignment="1">
      <alignment horizontal="right"/>
    </xf>
    <xf numFmtId="169" fontId="7" fillId="7" borderId="112" xfId="2852" applyNumberFormat="1" applyFont="1" applyFill="1" applyBorder="1" applyAlignment="1">
      <alignment horizontal="right"/>
    </xf>
    <xf numFmtId="0" fontId="7" fillId="7" borderId="28" xfId="1707" applyFont="1" applyFill="1" applyBorder="1" applyAlignment="1">
      <alignment horizontal="center"/>
    </xf>
    <xf numFmtId="0" fontId="7" fillId="7" borderId="30" xfId="1707" applyFont="1" applyFill="1" applyBorder="1" applyAlignment="1">
      <alignment horizontal="center"/>
    </xf>
    <xf numFmtId="0" fontId="7" fillId="7" borderId="31" xfId="1707" applyFont="1" applyFill="1" applyBorder="1" applyAlignment="1">
      <alignment horizontal="center"/>
    </xf>
    <xf numFmtId="14" fontId="7" fillId="7" borderId="91" xfId="1707" applyNumberFormat="1" applyFont="1" applyFill="1" applyBorder="1" applyAlignment="1">
      <alignment horizontal="center"/>
    </xf>
    <xf numFmtId="14" fontId="7" fillId="7" borderId="92" xfId="1707" applyNumberFormat="1" applyFont="1" applyFill="1" applyBorder="1" applyAlignment="1">
      <alignment horizontal="center"/>
    </xf>
    <xf numFmtId="14" fontId="7" fillId="7" borderId="82" xfId="1707" applyNumberFormat="1" applyFont="1" applyFill="1" applyBorder="1" applyAlignment="1">
      <alignment horizontal="center"/>
    </xf>
    <xf numFmtId="169" fontId="6" fillId="49" borderId="91" xfId="2852" applyNumberFormat="1" applyFont="1" applyFill="1" applyBorder="1" applyAlignment="1">
      <alignment horizontal="right"/>
    </xf>
    <xf numFmtId="169" fontId="6" fillId="49" borderId="92" xfId="2852" applyNumberFormat="1" applyFont="1" applyFill="1" applyBorder="1" applyAlignment="1">
      <alignment horizontal="right"/>
    </xf>
    <xf numFmtId="169" fontId="7" fillId="7" borderId="88" xfId="2852" applyNumberFormat="1" applyFont="1" applyFill="1" applyBorder="1" applyAlignment="1">
      <alignment horizontal="right"/>
    </xf>
    <xf numFmtId="0" fontId="13" fillId="49" borderId="0" xfId="1707" applyFont="1" applyFill="1" applyAlignment="1">
      <alignment horizontal="center"/>
    </xf>
    <xf numFmtId="0" fontId="31" fillId="7" borderId="23" xfId="1707" applyFont="1" applyFill="1" applyBorder="1" applyAlignment="1">
      <alignment horizontal="center" vertical="center" wrapText="1"/>
    </xf>
    <xf numFmtId="0" fontId="31" fillId="7" borderId="31" xfId="1707" applyFont="1" applyFill="1" applyBorder="1" applyAlignment="1">
      <alignment horizontal="center"/>
    </xf>
    <xf numFmtId="14" fontId="31" fillId="7" borderId="82" xfId="1707" applyNumberFormat="1" applyFont="1" applyFill="1" applyBorder="1" applyAlignment="1">
      <alignment horizontal="center"/>
    </xf>
    <xf numFmtId="0" fontId="6" fillId="49" borderId="0" xfId="1707" applyFont="1" applyFill="1" applyAlignment="1">
      <alignment horizontal="center"/>
    </xf>
    <xf numFmtId="0" fontId="95" fillId="0" borderId="0" xfId="1707" applyFont="1" applyAlignment="1">
      <alignment horizontal="center"/>
    </xf>
    <xf numFmtId="14" fontId="95" fillId="0" borderId="0" xfId="1707" applyNumberFormat="1" applyFont="1" applyAlignment="1">
      <alignment horizontal="center"/>
    </xf>
    <xf numFmtId="0" fontId="7" fillId="0" borderId="0" xfId="1707" applyFont="1" applyAlignment="1">
      <alignment horizontal="center"/>
    </xf>
    <xf numFmtId="0" fontId="7" fillId="0" borderId="23" xfId="1707" applyFont="1" applyBorder="1" applyAlignment="1">
      <alignment horizontal="center"/>
    </xf>
    <xf numFmtId="0" fontId="4" fillId="0" borderId="0" xfId="1707" applyFont="1" applyAlignment="1">
      <alignment horizontal="center"/>
    </xf>
    <xf numFmtId="0" fontId="7" fillId="7" borderId="23" xfId="2885" applyFont="1" applyFill="1" applyBorder="1" applyAlignment="1">
      <alignment horizontal="left" vertical="center"/>
    </xf>
    <xf numFmtId="0" fontId="7" fillId="7" borderId="23" xfId="2885" applyFont="1" applyFill="1" applyBorder="1" applyAlignment="1">
      <alignment horizontal="center"/>
    </xf>
    <xf numFmtId="14" fontId="31" fillId="0" borderId="0" xfId="1707" applyNumberFormat="1" applyFont="1" applyAlignment="1">
      <alignment horizontal="center"/>
    </xf>
    <xf numFmtId="0" fontId="31" fillId="7" borderId="23" xfId="1707" applyFont="1" applyFill="1" applyBorder="1" applyAlignment="1">
      <alignment horizontal="left" vertical="center"/>
    </xf>
    <xf numFmtId="0" fontId="31" fillId="7" borderId="23" xfId="1707" applyFont="1" applyFill="1" applyBorder="1" applyAlignment="1">
      <alignment horizontal="center"/>
    </xf>
    <xf numFmtId="0" fontId="96" fillId="0" borderId="0" xfId="1707" applyFont="1" applyAlignment="1">
      <alignment horizontal="center"/>
    </xf>
    <xf numFmtId="0" fontId="31" fillId="7" borderId="23" xfId="1707" applyFont="1" applyFill="1" applyBorder="1" applyAlignment="1">
      <alignment horizontal="center" vertical="center"/>
    </xf>
    <xf numFmtId="14" fontId="31" fillId="7" borderId="31" xfId="1707" applyNumberFormat="1" applyFont="1" applyFill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/>
    </xf>
    <xf numFmtId="0" fontId="75" fillId="0" borderId="34" xfId="0" applyFont="1" applyBorder="1" applyAlignment="1">
      <alignment horizontal="center" vertical="center"/>
    </xf>
    <xf numFmtId="0" fontId="75" fillId="0" borderId="20" xfId="0" applyFont="1" applyBorder="1" applyAlignment="1">
      <alignment horizontal="center" vertical="center"/>
    </xf>
    <xf numFmtId="0" fontId="75" fillId="0" borderId="5" xfId="0" applyFont="1" applyBorder="1" applyAlignment="1">
      <alignment horizontal="center"/>
    </xf>
    <xf numFmtId="0" fontId="75" fillId="0" borderId="6" xfId="0" applyFont="1" applyBorder="1" applyAlignment="1">
      <alignment horizontal="center"/>
    </xf>
    <xf numFmtId="174" fontId="75" fillId="0" borderId="5" xfId="402" applyNumberFormat="1" applyFont="1" applyBorder="1" applyAlignment="1">
      <alignment horizontal="center"/>
    </xf>
    <xf numFmtId="174" fontId="75" fillId="0" borderId="8" xfId="402" applyNumberFormat="1" applyFont="1" applyBorder="1" applyAlignment="1">
      <alignment horizontal="center"/>
    </xf>
    <xf numFmtId="174" fontId="75" fillId="0" borderId="6" xfId="402" applyNumberFormat="1" applyFont="1" applyBorder="1" applyAlignment="1">
      <alignment horizontal="center"/>
    </xf>
    <xf numFmtId="174" fontId="75" fillId="47" borderId="5" xfId="402" applyNumberFormat="1" applyFont="1" applyFill="1" applyBorder="1" applyAlignment="1">
      <alignment horizontal="center"/>
    </xf>
    <xf numFmtId="174" fontId="75" fillId="47" borderId="8" xfId="402" applyNumberFormat="1" applyFont="1" applyFill="1" applyBorder="1" applyAlignment="1">
      <alignment horizontal="center"/>
    </xf>
    <xf numFmtId="174" fontId="75" fillId="47" borderId="6" xfId="402" applyNumberFormat="1" applyFont="1" applyFill="1" applyBorder="1" applyAlignment="1">
      <alignment horizontal="center"/>
    </xf>
  </cellXfs>
  <cellStyles count="2888">
    <cellStyle name="20% - Énfasis1" xfId="1" builtinId="30" customBuiltin="1"/>
    <cellStyle name="20% - Énfasis1 10" xfId="2854" xr:uid="{00000000-0005-0000-0000-000001000000}"/>
    <cellStyle name="20% - Énfasis1 11" xfId="2855" xr:uid="{00000000-0005-0000-0000-000002000000}"/>
    <cellStyle name="20% - Énfasis1 2" xfId="2" xr:uid="{00000000-0005-0000-0000-000003000000}"/>
    <cellStyle name="20% - Énfasis1 2 2" xfId="3" xr:uid="{00000000-0005-0000-0000-000004000000}"/>
    <cellStyle name="20% - Énfasis1 2 2 2" xfId="4" xr:uid="{00000000-0005-0000-0000-000005000000}"/>
    <cellStyle name="20% - Énfasis1 2 3" xfId="5" xr:uid="{00000000-0005-0000-0000-000006000000}"/>
    <cellStyle name="20% - Énfasis1 3" xfId="6" xr:uid="{00000000-0005-0000-0000-000007000000}"/>
    <cellStyle name="20% - Énfasis1 3 2" xfId="7" xr:uid="{00000000-0005-0000-0000-000008000000}"/>
    <cellStyle name="20% - Énfasis1 3 2 2" xfId="8" xr:uid="{00000000-0005-0000-0000-000009000000}"/>
    <cellStyle name="20% - Énfasis1 3 3" xfId="9" xr:uid="{00000000-0005-0000-0000-00000A000000}"/>
    <cellStyle name="20% - Énfasis1 4" xfId="10" xr:uid="{00000000-0005-0000-0000-00000B000000}"/>
    <cellStyle name="20% - Énfasis1 4 2" xfId="11" xr:uid="{00000000-0005-0000-0000-00000C000000}"/>
    <cellStyle name="20% - Énfasis1 4 2 2" xfId="12" xr:uid="{00000000-0005-0000-0000-00000D000000}"/>
    <cellStyle name="20% - Énfasis1 4 3" xfId="13" xr:uid="{00000000-0005-0000-0000-00000E000000}"/>
    <cellStyle name="20% - Énfasis1 5" xfId="14" xr:uid="{00000000-0005-0000-0000-00000F000000}"/>
    <cellStyle name="20% - Énfasis1 5 2" xfId="15" xr:uid="{00000000-0005-0000-0000-000010000000}"/>
    <cellStyle name="20% - Énfasis1 5 2 2" xfId="16" xr:uid="{00000000-0005-0000-0000-000011000000}"/>
    <cellStyle name="20% - Énfasis1 5 3" xfId="17" xr:uid="{00000000-0005-0000-0000-000012000000}"/>
    <cellStyle name="20% - Énfasis1 6" xfId="18" xr:uid="{00000000-0005-0000-0000-000013000000}"/>
    <cellStyle name="20% - Énfasis1 6 2" xfId="19" xr:uid="{00000000-0005-0000-0000-000014000000}"/>
    <cellStyle name="20% - Énfasis1 6 2 2" xfId="20" xr:uid="{00000000-0005-0000-0000-000015000000}"/>
    <cellStyle name="20% - Énfasis1 6 3" xfId="21" xr:uid="{00000000-0005-0000-0000-000016000000}"/>
    <cellStyle name="20% - Énfasis1 7" xfId="22" xr:uid="{00000000-0005-0000-0000-000017000000}"/>
    <cellStyle name="20% - Énfasis1 7 2" xfId="23" xr:uid="{00000000-0005-0000-0000-000018000000}"/>
    <cellStyle name="20% - Énfasis1 7 2 2" xfId="24" xr:uid="{00000000-0005-0000-0000-000019000000}"/>
    <cellStyle name="20% - Énfasis1 7 3" xfId="25" xr:uid="{00000000-0005-0000-0000-00001A000000}"/>
    <cellStyle name="20% - Énfasis1 8" xfId="26" xr:uid="{00000000-0005-0000-0000-00001B000000}"/>
    <cellStyle name="20% - Énfasis1 9" xfId="27" xr:uid="{00000000-0005-0000-0000-00001C000000}"/>
    <cellStyle name="20% - Énfasis2" xfId="28" builtinId="34" customBuiltin="1"/>
    <cellStyle name="20% - Énfasis2 10" xfId="2856" xr:uid="{00000000-0005-0000-0000-00001E000000}"/>
    <cellStyle name="20% - Énfasis2 11" xfId="2857" xr:uid="{00000000-0005-0000-0000-00001F000000}"/>
    <cellStyle name="20% - Énfasis2 2" xfId="29" xr:uid="{00000000-0005-0000-0000-000020000000}"/>
    <cellStyle name="20% - Énfasis2 2 2" xfId="30" xr:uid="{00000000-0005-0000-0000-000021000000}"/>
    <cellStyle name="20% - Énfasis2 2 2 2" xfId="31" xr:uid="{00000000-0005-0000-0000-000022000000}"/>
    <cellStyle name="20% - Énfasis2 2 3" xfId="32" xr:uid="{00000000-0005-0000-0000-000023000000}"/>
    <cellStyle name="20% - Énfasis2 3" xfId="33" xr:uid="{00000000-0005-0000-0000-000024000000}"/>
    <cellStyle name="20% - Énfasis2 3 2" xfId="34" xr:uid="{00000000-0005-0000-0000-000025000000}"/>
    <cellStyle name="20% - Énfasis2 3 2 2" xfId="35" xr:uid="{00000000-0005-0000-0000-000026000000}"/>
    <cellStyle name="20% - Énfasis2 3 3" xfId="36" xr:uid="{00000000-0005-0000-0000-000027000000}"/>
    <cellStyle name="20% - Énfasis2 4" xfId="37" xr:uid="{00000000-0005-0000-0000-000028000000}"/>
    <cellStyle name="20% - Énfasis2 4 2" xfId="38" xr:uid="{00000000-0005-0000-0000-000029000000}"/>
    <cellStyle name="20% - Énfasis2 4 2 2" xfId="39" xr:uid="{00000000-0005-0000-0000-00002A000000}"/>
    <cellStyle name="20% - Énfasis2 4 3" xfId="40" xr:uid="{00000000-0005-0000-0000-00002B000000}"/>
    <cellStyle name="20% - Énfasis2 5" xfId="41" xr:uid="{00000000-0005-0000-0000-00002C000000}"/>
    <cellStyle name="20% - Énfasis2 5 2" xfId="42" xr:uid="{00000000-0005-0000-0000-00002D000000}"/>
    <cellStyle name="20% - Énfasis2 5 2 2" xfId="43" xr:uid="{00000000-0005-0000-0000-00002E000000}"/>
    <cellStyle name="20% - Énfasis2 5 3" xfId="44" xr:uid="{00000000-0005-0000-0000-00002F000000}"/>
    <cellStyle name="20% - Énfasis2 6" xfId="45" xr:uid="{00000000-0005-0000-0000-000030000000}"/>
    <cellStyle name="20% - Énfasis2 6 2" xfId="46" xr:uid="{00000000-0005-0000-0000-000031000000}"/>
    <cellStyle name="20% - Énfasis2 6 2 2" xfId="47" xr:uid="{00000000-0005-0000-0000-000032000000}"/>
    <cellStyle name="20% - Énfasis2 6 3" xfId="48" xr:uid="{00000000-0005-0000-0000-000033000000}"/>
    <cellStyle name="20% - Énfasis2 7" xfId="49" xr:uid="{00000000-0005-0000-0000-000034000000}"/>
    <cellStyle name="20% - Énfasis2 7 2" xfId="50" xr:uid="{00000000-0005-0000-0000-000035000000}"/>
    <cellStyle name="20% - Énfasis2 7 2 2" xfId="51" xr:uid="{00000000-0005-0000-0000-000036000000}"/>
    <cellStyle name="20% - Énfasis2 7 3" xfId="52" xr:uid="{00000000-0005-0000-0000-000037000000}"/>
    <cellStyle name="20% - Énfasis2 8" xfId="53" xr:uid="{00000000-0005-0000-0000-000038000000}"/>
    <cellStyle name="20% - Énfasis2 9" xfId="54" xr:uid="{00000000-0005-0000-0000-000039000000}"/>
    <cellStyle name="20% - Énfasis3" xfId="55" builtinId="38" customBuiltin="1"/>
    <cellStyle name="20% - Énfasis3 10" xfId="2858" xr:uid="{00000000-0005-0000-0000-00003B000000}"/>
    <cellStyle name="20% - Énfasis3 11" xfId="2859" xr:uid="{00000000-0005-0000-0000-00003C000000}"/>
    <cellStyle name="20% - Énfasis3 2" xfId="56" xr:uid="{00000000-0005-0000-0000-00003D000000}"/>
    <cellStyle name="20% - Énfasis3 2 2" xfId="57" xr:uid="{00000000-0005-0000-0000-00003E000000}"/>
    <cellStyle name="20% - Énfasis3 2 2 2" xfId="58" xr:uid="{00000000-0005-0000-0000-00003F000000}"/>
    <cellStyle name="20% - Énfasis3 2 3" xfId="59" xr:uid="{00000000-0005-0000-0000-000040000000}"/>
    <cellStyle name="20% - Énfasis3 2 4" xfId="60" xr:uid="{00000000-0005-0000-0000-000041000000}"/>
    <cellStyle name="20% - Énfasis3 3" xfId="61" xr:uid="{00000000-0005-0000-0000-000042000000}"/>
    <cellStyle name="20% - Énfasis3 3 2" xfId="62" xr:uid="{00000000-0005-0000-0000-000043000000}"/>
    <cellStyle name="20% - Énfasis3 3 2 2" xfId="63" xr:uid="{00000000-0005-0000-0000-000044000000}"/>
    <cellStyle name="20% - Énfasis3 3 3" xfId="64" xr:uid="{00000000-0005-0000-0000-000045000000}"/>
    <cellStyle name="20% - Énfasis3 4" xfId="65" xr:uid="{00000000-0005-0000-0000-000046000000}"/>
    <cellStyle name="20% - Énfasis3 4 2" xfId="66" xr:uid="{00000000-0005-0000-0000-000047000000}"/>
    <cellStyle name="20% - Énfasis3 4 2 2" xfId="67" xr:uid="{00000000-0005-0000-0000-000048000000}"/>
    <cellStyle name="20% - Énfasis3 4 3" xfId="68" xr:uid="{00000000-0005-0000-0000-000049000000}"/>
    <cellStyle name="20% - Énfasis3 5" xfId="69" xr:uid="{00000000-0005-0000-0000-00004A000000}"/>
    <cellStyle name="20% - Énfasis3 5 2" xfId="70" xr:uid="{00000000-0005-0000-0000-00004B000000}"/>
    <cellStyle name="20% - Énfasis3 5 2 2" xfId="71" xr:uid="{00000000-0005-0000-0000-00004C000000}"/>
    <cellStyle name="20% - Énfasis3 5 3" xfId="72" xr:uid="{00000000-0005-0000-0000-00004D000000}"/>
    <cellStyle name="20% - Énfasis3 6" xfId="73" xr:uid="{00000000-0005-0000-0000-00004E000000}"/>
    <cellStyle name="20% - Énfasis3 6 2" xfId="74" xr:uid="{00000000-0005-0000-0000-00004F000000}"/>
    <cellStyle name="20% - Énfasis3 6 2 2" xfId="75" xr:uid="{00000000-0005-0000-0000-000050000000}"/>
    <cellStyle name="20% - Énfasis3 6 3" xfId="76" xr:uid="{00000000-0005-0000-0000-000051000000}"/>
    <cellStyle name="20% - Énfasis3 7" xfId="77" xr:uid="{00000000-0005-0000-0000-000052000000}"/>
    <cellStyle name="20% - Énfasis3 7 2" xfId="78" xr:uid="{00000000-0005-0000-0000-000053000000}"/>
    <cellStyle name="20% - Énfasis3 7 2 2" xfId="79" xr:uid="{00000000-0005-0000-0000-000054000000}"/>
    <cellStyle name="20% - Énfasis3 7 3" xfId="80" xr:uid="{00000000-0005-0000-0000-000055000000}"/>
    <cellStyle name="20% - Énfasis3 8" xfId="81" xr:uid="{00000000-0005-0000-0000-000056000000}"/>
    <cellStyle name="20% - Énfasis3 9" xfId="82" xr:uid="{00000000-0005-0000-0000-000057000000}"/>
    <cellStyle name="20% - Énfasis4" xfId="83" builtinId="42" customBuiltin="1"/>
    <cellStyle name="20% - Énfasis4 10" xfId="2860" xr:uid="{00000000-0005-0000-0000-000059000000}"/>
    <cellStyle name="20% - Énfasis4 11" xfId="2861" xr:uid="{00000000-0005-0000-0000-00005A000000}"/>
    <cellStyle name="20% - Énfasis4 2" xfId="84" xr:uid="{00000000-0005-0000-0000-00005B000000}"/>
    <cellStyle name="20% - Énfasis4 2 2" xfId="85" xr:uid="{00000000-0005-0000-0000-00005C000000}"/>
    <cellStyle name="20% - Énfasis4 2 2 2" xfId="86" xr:uid="{00000000-0005-0000-0000-00005D000000}"/>
    <cellStyle name="20% - Énfasis4 2 3" xfId="87" xr:uid="{00000000-0005-0000-0000-00005E000000}"/>
    <cellStyle name="20% - Énfasis4 3" xfId="88" xr:uid="{00000000-0005-0000-0000-00005F000000}"/>
    <cellStyle name="20% - Énfasis4 3 2" xfId="89" xr:uid="{00000000-0005-0000-0000-000060000000}"/>
    <cellStyle name="20% - Énfasis4 3 2 2" xfId="90" xr:uid="{00000000-0005-0000-0000-000061000000}"/>
    <cellStyle name="20% - Énfasis4 3 3" xfId="91" xr:uid="{00000000-0005-0000-0000-000062000000}"/>
    <cellStyle name="20% - Énfasis4 4" xfId="92" xr:uid="{00000000-0005-0000-0000-000063000000}"/>
    <cellStyle name="20% - Énfasis4 4 2" xfId="93" xr:uid="{00000000-0005-0000-0000-000064000000}"/>
    <cellStyle name="20% - Énfasis4 4 2 2" xfId="94" xr:uid="{00000000-0005-0000-0000-000065000000}"/>
    <cellStyle name="20% - Énfasis4 4 3" xfId="95" xr:uid="{00000000-0005-0000-0000-000066000000}"/>
    <cellStyle name="20% - Énfasis4 5" xfId="96" xr:uid="{00000000-0005-0000-0000-000067000000}"/>
    <cellStyle name="20% - Énfasis4 5 2" xfId="97" xr:uid="{00000000-0005-0000-0000-000068000000}"/>
    <cellStyle name="20% - Énfasis4 5 2 2" xfId="98" xr:uid="{00000000-0005-0000-0000-000069000000}"/>
    <cellStyle name="20% - Énfasis4 5 3" xfId="99" xr:uid="{00000000-0005-0000-0000-00006A000000}"/>
    <cellStyle name="20% - Énfasis4 6" xfId="100" xr:uid="{00000000-0005-0000-0000-00006B000000}"/>
    <cellStyle name="20% - Énfasis4 6 2" xfId="101" xr:uid="{00000000-0005-0000-0000-00006C000000}"/>
    <cellStyle name="20% - Énfasis4 6 2 2" xfId="102" xr:uid="{00000000-0005-0000-0000-00006D000000}"/>
    <cellStyle name="20% - Énfasis4 6 3" xfId="103" xr:uid="{00000000-0005-0000-0000-00006E000000}"/>
    <cellStyle name="20% - Énfasis4 7" xfId="104" xr:uid="{00000000-0005-0000-0000-00006F000000}"/>
    <cellStyle name="20% - Énfasis4 7 2" xfId="105" xr:uid="{00000000-0005-0000-0000-000070000000}"/>
    <cellStyle name="20% - Énfasis4 7 2 2" xfId="106" xr:uid="{00000000-0005-0000-0000-000071000000}"/>
    <cellStyle name="20% - Énfasis4 7 3" xfId="107" xr:uid="{00000000-0005-0000-0000-000072000000}"/>
    <cellStyle name="20% - Énfasis4 8" xfId="108" xr:uid="{00000000-0005-0000-0000-000073000000}"/>
    <cellStyle name="20% - Énfasis4 9" xfId="109" xr:uid="{00000000-0005-0000-0000-000074000000}"/>
    <cellStyle name="20% - Énfasis5" xfId="110" builtinId="46" customBuiltin="1"/>
    <cellStyle name="20% - Énfasis5 10" xfId="2862" xr:uid="{00000000-0005-0000-0000-000076000000}"/>
    <cellStyle name="20% - Énfasis5 11" xfId="2863" xr:uid="{00000000-0005-0000-0000-000077000000}"/>
    <cellStyle name="20% - Énfasis5 2" xfId="111" xr:uid="{00000000-0005-0000-0000-000078000000}"/>
    <cellStyle name="20% - Énfasis5 2 2" xfId="112" xr:uid="{00000000-0005-0000-0000-000079000000}"/>
    <cellStyle name="20% - Énfasis5 2 2 2" xfId="113" xr:uid="{00000000-0005-0000-0000-00007A000000}"/>
    <cellStyle name="20% - Énfasis5 2 3" xfId="114" xr:uid="{00000000-0005-0000-0000-00007B000000}"/>
    <cellStyle name="20% - Énfasis5 3" xfId="115" xr:uid="{00000000-0005-0000-0000-00007C000000}"/>
    <cellStyle name="20% - Énfasis5 3 2" xfId="116" xr:uid="{00000000-0005-0000-0000-00007D000000}"/>
    <cellStyle name="20% - Énfasis5 3 2 2" xfId="117" xr:uid="{00000000-0005-0000-0000-00007E000000}"/>
    <cellStyle name="20% - Énfasis5 3 3" xfId="118" xr:uid="{00000000-0005-0000-0000-00007F000000}"/>
    <cellStyle name="20% - Énfasis5 4" xfId="119" xr:uid="{00000000-0005-0000-0000-000080000000}"/>
    <cellStyle name="20% - Énfasis5 4 2" xfId="120" xr:uid="{00000000-0005-0000-0000-000081000000}"/>
    <cellStyle name="20% - Énfasis5 4 2 2" xfId="121" xr:uid="{00000000-0005-0000-0000-000082000000}"/>
    <cellStyle name="20% - Énfasis5 4 3" xfId="122" xr:uid="{00000000-0005-0000-0000-000083000000}"/>
    <cellStyle name="20% - Énfasis5 5" xfId="123" xr:uid="{00000000-0005-0000-0000-000084000000}"/>
    <cellStyle name="20% - Énfasis5 5 2" xfId="124" xr:uid="{00000000-0005-0000-0000-000085000000}"/>
    <cellStyle name="20% - Énfasis5 5 2 2" xfId="125" xr:uid="{00000000-0005-0000-0000-000086000000}"/>
    <cellStyle name="20% - Énfasis5 5 3" xfId="126" xr:uid="{00000000-0005-0000-0000-000087000000}"/>
    <cellStyle name="20% - Énfasis5 6" xfId="127" xr:uid="{00000000-0005-0000-0000-000088000000}"/>
    <cellStyle name="20% - Énfasis5 6 2" xfId="128" xr:uid="{00000000-0005-0000-0000-000089000000}"/>
    <cellStyle name="20% - Énfasis5 6 2 2" xfId="129" xr:uid="{00000000-0005-0000-0000-00008A000000}"/>
    <cellStyle name="20% - Énfasis5 6 3" xfId="130" xr:uid="{00000000-0005-0000-0000-00008B000000}"/>
    <cellStyle name="20% - Énfasis5 7" xfId="131" xr:uid="{00000000-0005-0000-0000-00008C000000}"/>
    <cellStyle name="20% - Énfasis5 7 2" xfId="132" xr:uid="{00000000-0005-0000-0000-00008D000000}"/>
    <cellStyle name="20% - Énfasis5 7 2 2" xfId="133" xr:uid="{00000000-0005-0000-0000-00008E000000}"/>
    <cellStyle name="20% - Énfasis5 7 3" xfId="134" xr:uid="{00000000-0005-0000-0000-00008F000000}"/>
    <cellStyle name="20% - Énfasis5 8" xfId="135" xr:uid="{00000000-0005-0000-0000-000090000000}"/>
    <cellStyle name="20% - Énfasis5 9" xfId="136" xr:uid="{00000000-0005-0000-0000-000091000000}"/>
    <cellStyle name="20% - Énfasis6" xfId="137" builtinId="50" customBuiltin="1"/>
    <cellStyle name="20% - Énfasis6 10" xfId="2864" xr:uid="{00000000-0005-0000-0000-000093000000}"/>
    <cellStyle name="20% - Énfasis6 11" xfId="2865" xr:uid="{00000000-0005-0000-0000-000094000000}"/>
    <cellStyle name="20% - Énfasis6 2" xfId="138" xr:uid="{00000000-0005-0000-0000-000095000000}"/>
    <cellStyle name="20% - Énfasis6 2 2" xfId="139" xr:uid="{00000000-0005-0000-0000-000096000000}"/>
    <cellStyle name="20% - Énfasis6 2 2 2" xfId="140" xr:uid="{00000000-0005-0000-0000-000097000000}"/>
    <cellStyle name="20% - Énfasis6 2 3" xfId="141" xr:uid="{00000000-0005-0000-0000-000098000000}"/>
    <cellStyle name="20% - Énfasis6 3" xfId="142" xr:uid="{00000000-0005-0000-0000-000099000000}"/>
    <cellStyle name="20% - Énfasis6 3 2" xfId="143" xr:uid="{00000000-0005-0000-0000-00009A000000}"/>
    <cellStyle name="20% - Énfasis6 3 2 2" xfId="144" xr:uid="{00000000-0005-0000-0000-00009B000000}"/>
    <cellStyle name="20% - Énfasis6 3 3" xfId="145" xr:uid="{00000000-0005-0000-0000-00009C000000}"/>
    <cellStyle name="20% - Énfasis6 4" xfId="146" xr:uid="{00000000-0005-0000-0000-00009D000000}"/>
    <cellStyle name="20% - Énfasis6 4 2" xfId="147" xr:uid="{00000000-0005-0000-0000-00009E000000}"/>
    <cellStyle name="20% - Énfasis6 4 2 2" xfId="148" xr:uid="{00000000-0005-0000-0000-00009F000000}"/>
    <cellStyle name="20% - Énfasis6 4 3" xfId="149" xr:uid="{00000000-0005-0000-0000-0000A0000000}"/>
    <cellStyle name="20% - Énfasis6 5" xfId="150" xr:uid="{00000000-0005-0000-0000-0000A1000000}"/>
    <cellStyle name="20% - Énfasis6 5 2" xfId="151" xr:uid="{00000000-0005-0000-0000-0000A2000000}"/>
    <cellStyle name="20% - Énfasis6 5 2 2" xfId="152" xr:uid="{00000000-0005-0000-0000-0000A3000000}"/>
    <cellStyle name="20% - Énfasis6 5 3" xfId="153" xr:uid="{00000000-0005-0000-0000-0000A4000000}"/>
    <cellStyle name="20% - Énfasis6 6" xfId="154" xr:uid="{00000000-0005-0000-0000-0000A5000000}"/>
    <cellStyle name="20% - Énfasis6 6 2" xfId="155" xr:uid="{00000000-0005-0000-0000-0000A6000000}"/>
    <cellStyle name="20% - Énfasis6 6 2 2" xfId="156" xr:uid="{00000000-0005-0000-0000-0000A7000000}"/>
    <cellStyle name="20% - Énfasis6 6 3" xfId="157" xr:uid="{00000000-0005-0000-0000-0000A8000000}"/>
    <cellStyle name="20% - Énfasis6 7" xfId="158" xr:uid="{00000000-0005-0000-0000-0000A9000000}"/>
    <cellStyle name="20% - Énfasis6 7 2" xfId="159" xr:uid="{00000000-0005-0000-0000-0000AA000000}"/>
    <cellStyle name="20% - Énfasis6 7 2 2" xfId="160" xr:uid="{00000000-0005-0000-0000-0000AB000000}"/>
    <cellStyle name="20% - Énfasis6 7 3" xfId="161" xr:uid="{00000000-0005-0000-0000-0000AC000000}"/>
    <cellStyle name="20% - Énfasis6 8" xfId="162" xr:uid="{00000000-0005-0000-0000-0000AD000000}"/>
    <cellStyle name="20% - Énfasis6 9" xfId="163" xr:uid="{00000000-0005-0000-0000-0000AE000000}"/>
    <cellStyle name="40% - Énfasis1" xfId="164" builtinId="31" customBuiltin="1"/>
    <cellStyle name="40% - Énfasis1 10" xfId="2866" xr:uid="{00000000-0005-0000-0000-0000B0000000}"/>
    <cellStyle name="40% - Énfasis1 11" xfId="2867" xr:uid="{00000000-0005-0000-0000-0000B1000000}"/>
    <cellStyle name="40% - Énfasis1 2" xfId="165" xr:uid="{00000000-0005-0000-0000-0000B2000000}"/>
    <cellStyle name="40% - Énfasis1 2 2" xfId="166" xr:uid="{00000000-0005-0000-0000-0000B3000000}"/>
    <cellStyle name="40% - Énfasis1 2 2 2" xfId="167" xr:uid="{00000000-0005-0000-0000-0000B4000000}"/>
    <cellStyle name="40% - Énfasis1 2 3" xfId="168" xr:uid="{00000000-0005-0000-0000-0000B5000000}"/>
    <cellStyle name="40% - Énfasis1 3" xfId="169" xr:uid="{00000000-0005-0000-0000-0000B6000000}"/>
    <cellStyle name="40% - Énfasis1 3 2" xfId="170" xr:uid="{00000000-0005-0000-0000-0000B7000000}"/>
    <cellStyle name="40% - Énfasis1 3 2 2" xfId="171" xr:uid="{00000000-0005-0000-0000-0000B8000000}"/>
    <cellStyle name="40% - Énfasis1 3 3" xfId="172" xr:uid="{00000000-0005-0000-0000-0000B9000000}"/>
    <cellStyle name="40% - Énfasis1 4" xfId="173" xr:uid="{00000000-0005-0000-0000-0000BA000000}"/>
    <cellStyle name="40% - Énfasis1 4 2" xfId="174" xr:uid="{00000000-0005-0000-0000-0000BB000000}"/>
    <cellStyle name="40% - Énfasis1 4 2 2" xfId="175" xr:uid="{00000000-0005-0000-0000-0000BC000000}"/>
    <cellStyle name="40% - Énfasis1 4 3" xfId="176" xr:uid="{00000000-0005-0000-0000-0000BD000000}"/>
    <cellStyle name="40% - Énfasis1 5" xfId="177" xr:uid="{00000000-0005-0000-0000-0000BE000000}"/>
    <cellStyle name="40% - Énfasis1 5 2" xfId="178" xr:uid="{00000000-0005-0000-0000-0000BF000000}"/>
    <cellStyle name="40% - Énfasis1 5 2 2" xfId="179" xr:uid="{00000000-0005-0000-0000-0000C0000000}"/>
    <cellStyle name="40% - Énfasis1 5 3" xfId="180" xr:uid="{00000000-0005-0000-0000-0000C1000000}"/>
    <cellStyle name="40% - Énfasis1 6" xfId="181" xr:uid="{00000000-0005-0000-0000-0000C2000000}"/>
    <cellStyle name="40% - Énfasis1 6 2" xfId="182" xr:uid="{00000000-0005-0000-0000-0000C3000000}"/>
    <cellStyle name="40% - Énfasis1 6 2 2" xfId="183" xr:uid="{00000000-0005-0000-0000-0000C4000000}"/>
    <cellStyle name="40% - Énfasis1 6 3" xfId="184" xr:uid="{00000000-0005-0000-0000-0000C5000000}"/>
    <cellStyle name="40% - Énfasis1 7" xfId="185" xr:uid="{00000000-0005-0000-0000-0000C6000000}"/>
    <cellStyle name="40% - Énfasis1 7 2" xfId="186" xr:uid="{00000000-0005-0000-0000-0000C7000000}"/>
    <cellStyle name="40% - Énfasis1 7 2 2" xfId="187" xr:uid="{00000000-0005-0000-0000-0000C8000000}"/>
    <cellStyle name="40% - Énfasis1 7 3" xfId="188" xr:uid="{00000000-0005-0000-0000-0000C9000000}"/>
    <cellStyle name="40% - Énfasis1 8" xfId="189" xr:uid="{00000000-0005-0000-0000-0000CA000000}"/>
    <cellStyle name="40% - Énfasis1 9" xfId="190" xr:uid="{00000000-0005-0000-0000-0000CB000000}"/>
    <cellStyle name="40% - Énfasis2" xfId="191" builtinId="35" customBuiltin="1"/>
    <cellStyle name="40% - Énfasis2 10" xfId="2868" xr:uid="{00000000-0005-0000-0000-0000CD000000}"/>
    <cellStyle name="40% - Énfasis2 11" xfId="2869" xr:uid="{00000000-0005-0000-0000-0000CE000000}"/>
    <cellStyle name="40% - Énfasis2 2" xfId="192" xr:uid="{00000000-0005-0000-0000-0000CF000000}"/>
    <cellStyle name="40% - Énfasis2 2 2" xfId="193" xr:uid="{00000000-0005-0000-0000-0000D0000000}"/>
    <cellStyle name="40% - Énfasis2 2 2 2" xfId="194" xr:uid="{00000000-0005-0000-0000-0000D1000000}"/>
    <cellStyle name="40% - Énfasis2 2 3" xfId="195" xr:uid="{00000000-0005-0000-0000-0000D2000000}"/>
    <cellStyle name="40% - Énfasis2 3" xfId="196" xr:uid="{00000000-0005-0000-0000-0000D3000000}"/>
    <cellStyle name="40% - Énfasis2 3 2" xfId="197" xr:uid="{00000000-0005-0000-0000-0000D4000000}"/>
    <cellStyle name="40% - Énfasis2 3 2 2" xfId="198" xr:uid="{00000000-0005-0000-0000-0000D5000000}"/>
    <cellStyle name="40% - Énfasis2 3 3" xfId="199" xr:uid="{00000000-0005-0000-0000-0000D6000000}"/>
    <cellStyle name="40% - Énfasis2 4" xfId="200" xr:uid="{00000000-0005-0000-0000-0000D7000000}"/>
    <cellStyle name="40% - Énfasis2 4 2" xfId="201" xr:uid="{00000000-0005-0000-0000-0000D8000000}"/>
    <cellStyle name="40% - Énfasis2 4 2 2" xfId="202" xr:uid="{00000000-0005-0000-0000-0000D9000000}"/>
    <cellStyle name="40% - Énfasis2 4 3" xfId="203" xr:uid="{00000000-0005-0000-0000-0000DA000000}"/>
    <cellStyle name="40% - Énfasis2 5" xfId="204" xr:uid="{00000000-0005-0000-0000-0000DB000000}"/>
    <cellStyle name="40% - Énfasis2 5 2" xfId="205" xr:uid="{00000000-0005-0000-0000-0000DC000000}"/>
    <cellStyle name="40% - Énfasis2 5 2 2" xfId="206" xr:uid="{00000000-0005-0000-0000-0000DD000000}"/>
    <cellStyle name="40% - Énfasis2 5 3" xfId="207" xr:uid="{00000000-0005-0000-0000-0000DE000000}"/>
    <cellStyle name="40% - Énfasis2 6" xfId="208" xr:uid="{00000000-0005-0000-0000-0000DF000000}"/>
    <cellStyle name="40% - Énfasis2 6 2" xfId="209" xr:uid="{00000000-0005-0000-0000-0000E0000000}"/>
    <cellStyle name="40% - Énfasis2 6 2 2" xfId="210" xr:uid="{00000000-0005-0000-0000-0000E1000000}"/>
    <cellStyle name="40% - Énfasis2 6 3" xfId="211" xr:uid="{00000000-0005-0000-0000-0000E2000000}"/>
    <cellStyle name="40% - Énfasis2 7" xfId="212" xr:uid="{00000000-0005-0000-0000-0000E3000000}"/>
    <cellStyle name="40% - Énfasis2 7 2" xfId="213" xr:uid="{00000000-0005-0000-0000-0000E4000000}"/>
    <cellStyle name="40% - Énfasis2 7 2 2" xfId="214" xr:uid="{00000000-0005-0000-0000-0000E5000000}"/>
    <cellStyle name="40% - Énfasis2 7 3" xfId="215" xr:uid="{00000000-0005-0000-0000-0000E6000000}"/>
    <cellStyle name="40% - Énfasis2 8" xfId="216" xr:uid="{00000000-0005-0000-0000-0000E7000000}"/>
    <cellStyle name="40% - Énfasis2 9" xfId="217" xr:uid="{00000000-0005-0000-0000-0000E8000000}"/>
    <cellStyle name="40% - Énfasis3" xfId="218" builtinId="39" customBuiltin="1"/>
    <cellStyle name="40% - Énfasis3 10" xfId="2870" xr:uid="{00000000-0005-0000-0000-0000EA000000}"/>
    <cellStyle name="40% - Énfasis3 11" xfId="2871" xr:uid="{00000000-0005-0000-0000-0000EB000000}"/>
    <cellStyle name="40% - Énfasis3 2" xfId="219" xr:uid="{00000000-0005-0000-0000-0000EC000000}"/>
    <cellStyle name="40% - Énfasis3 2 2" xfId="220" xr:uid="{00000000-0005-0000-0000-0000ED000000}"/>
    <cellStyle name="40% - Énfasis3 2 2 2" xfId="221" xr:uid="{00000000-0005-0000-0000-0000EE000000}"/>
    <cellStyle name="40% - Énfasis3 2 3" xfId="222" xr:uid="{00000000-0005-0000-0000-0000EF000000}"/>
    <cellStyle name="40% - Énfasis3 3" xfId="223" xr:uid="{00000000-0005-0000-0000-0000F0000000}"/>
    <cellStyle name="40% - Énfasis3 3 2" xfId="224" xr:uid="{00000000-0005-0000-0000-0000F1000000}"/>
    <cellStyle name="40% - Énfasis3 3 2 2" xfId="225" xr:uid="{00000000-0005-0000-0000-0000F2000000}"/>
    <cellStyle name="40% - Énfasis3 3 3" xfId="226" xr:uid="{00000000-0005-0000-0000-0000F3000000}"/>
    <cellStyle name="40% - Énfasis3 4" xfId="227" xr:uid="{00000000-0005-0000-0000-0000F4000000}"/>
    <cellStyle name="40% - Énfasis3 4 2" xfId="228" xr:uid="{00000000-0005-0000-0000-0000F5000000}"/>
    <cellStyle name="40% - Énfasis3 4 2 2" xfId="229" xr:uid="{00000000-0005-0000-0000-0000F6000000}"/>
    <cellStyle name="40% - Énfasis3 4 3" xfId="230" xr:uid="{00000000-0005-0000-0000-0000F7000000}"/>
    <cellStyle name="40% - Énfasis3 5" xfId="231" xr:uid="{00000000-0005-0000-0000-0000F8000000}"/>
    <cellStyle name="40% - Énfasis3 5 2" xfId="232" xr:uid="{00000000-0005-0000-0000-0000F9000000}"/>
    <cellStyle name="40% - Énfasis3 5 2 2" xfId="233" xr:uid="{00000000-0005-0000-0000-0000FA000000}"/>
    <cellStyle name="40% - Énfasis3 5 3" xfId="234" xr:uid="{00000000-0005-0000-0000-0000FB000000}"/>
    <cellStyle name="40% - Énfasis3 6" xfId="235" xr:uid="{00000000-0005-0000-0000-0000FC000000}"/>
    <cellStyle name="40% - Énfasis3 6 2" xfId="236" xr:uid="{00000000-0005-0000-0000-0000FD000000}"/>
    <cellStyle name="40% - Énfasis3 6 2 2" xfId="237" xr:uid="{00000000-0005-0000-0000-0000FE000000}"/>
    <cellStyle name="40% - Énfasis3 6 3" xfId="238" xr:uid="{00000000-0005-0000-0000-0000FF000000}"/>
    <cellStyle name="40% - Énfasis3 7" xfId="239" xr:uid="{00000000-0005-0000-0000-000000010000}"/>
    <cellStyle name="40% - Énfasis3 7 2" xfId="240" xr:uid="{00000000-0005-0000-0000-000001010000}"/>
    <cellStyle name="40% - Énfasis3 7 2 2" xfId="241" xr:uid="{00000000-0005-0000-0000-000002010000}"/>
    <cellStyle name="40% - Énfasis3 7 3" xfId="242" xr:uid="{00000000-0005-0000-0000-000003010000}"/>
    <cellStyle name="40% - Énfasis3 8" xfId="243" xr:uid="{00000000-0005-0000-0000-000004010000}"/>
    <cellStyle name="40% - Énfasis3 9" xfId="244" xr:uid="{00000000-0005-0000-0000-000005010000}"/>
    <cellStyle name="40% - Énfasis4" xfId="245" builtinId="43" customBuiltin="1"/>
    <cellStyle name="40% - Énfasis4 10" xfId="2872" xr:uid="{00000000-0005-0000-0000-000007010000}"/>
    <cellStyle name="40% - Énfasis4 11" xfId="2873" xr:uid="{00000000-0005-0000-0000-000008010000}"/>
    <cellStyle name="40% - Énfasis4 2" xfId="246" xr:uid="{00000000-0005-0000-0000-000009010000}"/>
    <cellStyle name="40% - Énfasis4 2 2" xfId="247" xr:uid="{00000000-0005-0000-0000-00000A010000}"/>
    <cellStyle name="40% - Énfasis4 2 2 2" xfId="248" xr:uid="{00000000-0005-0000-0000-00000B010000}"/>
    <cellStyle name="40% - Énfasis4 2 3" xfId="249" xr:uid="{00000000-0005-0000-0000-00000C010000}"/>
    <cellStyle name="40% - Énfasis4 3" xfId="250" xr:uid="{00000000-0005-0000-0000-00000D010000}"/>
    <cellStyle name="40% - Énfasis4 3 2" xfId="251" xr:uid="{00000000-0005-0000-0000-00000E010000}"/>
    <cellStyle name="40% - Énfasis4 3 2 2" xfId="252" xr:uid="{00000000-0005-0000-0000-00000F010000}"/>
    <cellStyle name="40% - Énfasis4 3 3" xfId="253" xr:uid="{00000000-0005-0000-0000-000010010000}"/>
    <cellStyle name="40% - Énfasis4 4" xfId="254" xr:uid="{00000000-0005-0000-0000-000011010000}"/>
    <cellStyle name="40% - Énfasis4 4 2" xfId="255" xr:uid="{00000000-0005-0000-0000-000012010000}"/>
    <cellStyle name="40% - Énfasis4 4 2 2" xfId="256" xr:uid="{00000000-0005-0000-0000-000013010000}"/>
    <cellStyle name="40% - Énfasis4 4 3" xfId="257" xr:uid="{00000000-0005-0000-0000-000014010000}"/>
    <cellStyle name="40% - Énfasis4 5" xfId="258" xr:uid="{00000000-0005-0000-0000-000015010000}"/>
    <cellStyle name="40% - Énfasis4 5 2" xfId="259" xr:uid="{00000000-0005-0000-0000-000016010000}"/>
    <cellStyle name="40% - Énfasis4 5 2 2" xfId="260" xr:uid="{00000000-0005-0000-0000-000017010000}"/>
    <cellStyle name="40% - Énfasis4 5 3" xfId="261" xr:uid="{00000000-0005-0000-0000-000018010000}"/>
    <cellStyle name="40% - Énfasis4 6" xfId="262" xr:uid="{00000000-0005-0000-0000-000019010000}"/>
    <cellStyle name="40% - Énfasis4 6 2" xfId="263" xr:uid="{00000000-0005-0000-0000-00001A010000}"/>
    <cellStyle name="40% - Énfasis4 6 2 2" xfId="264" xr:uid="{00000000-0005-0000-0000-00001B010000}"/>
    <cellStyle name="40% - Énfasis4 6 3" xfId="265" xr:uid="{00000000-0005-0000-0000-00001C010000}"/>
    <cellStyle name="40% - Énfasis4 7" xfId="266" xr:uid="{00000000-0005-0000-0000-00001D010000}"/>
    <cellStyle name="40% - Énfasis4 7 2" xfId="267" xr:uid="{00000000-0005-0000-0000-00001E010000}"/>
    <cellStyle name="40% - Énfasis4 7 2 2" xfId="268" xr:uid="{00000000-0005-0000-0000-00001F010000}"/>
    <cellStyle name="40% - Énfasis4 7 3" xfId="269" xr:uid="{00000000-0005-0000-0000-000020010000}"/>
    <cellStyle name="40% - Énfasis4 8" xfId="270" xr:uid="{00000000-0005-0000-0000-000021010000}"/>
    <cellStyle name="40% - Énfasis4 9" xfId="271" xr:uid="{00000000-0005-0000-0000-000022010000}"/>
    <cellStyle name="40% - Énfasis5" xfId="272" builtinId="47" customBuiltin="1"/>
    <cellStyle name="40% - Énfasis5 10" xfId="2874" xr:uid="{00000000-0005-0000-0000-000024010000}"/>
    <cellStyle name="40% - Énfasis5 11" xfId="2875" xr:uid="{00000000-0005-0000-0000-000025010000}"/>
    <cellStyle name="40% - Énfasis5 2" xfId="273" xr:uid="{00000000-0005-0000-0000-000026010000}"/>
    <cellStyle name="40% - Énfasis5 2 2" xfId="274" xr:uid="{00000000-0005-0000-0000-000027010000}"/>
    <cellStyle name="40% - Énfasis5 2 2 2" xfId="275" xr:uid="{00000000-0005-0000-0000-000028010000}"/>
    <cellStyle name="40% - Énfasis5 2 3" xfId="276" xr:uid="{00000000-0005-0000-0000-000029010000}"/>
    <cellStyle name="40% - Énfasis5 3" xfId="277" xr:uid="{00000000-0005-0000-0000-00002A010000}"/>
    <cellStyle name="40% - Énfasis5 3 2" xfId="278" xr:uid="{00000000-0005-0000-0000-00002B010000}"/>
    <cellStyle name="40% - Énfasis5 3 2 2" xfId="279" xr:uid="{00000000-0005-0000-0000-00002C010000}"/>
    <cellStyle name="40% - Énfasis5 3 3" xfId="280" xr:uid="{00000000-0005-0000-0000-00002D010000}"/>
    <cellStyle name="40% - Énfasis5 4" xfId="281" xr:uid="{00000000-0005-0000-0000-00002E010000}"/>
    <cellStyle name="40% - Énfasis5 4 2" xfId="282" xr:uid="{00000000-0005-0000-0000-00002F010000}"/>
    <cellStyle name="40% - Énfasis5 4 2 2" xfId="283" xr:uid="{00000000-0005-0000-0000-000030010000}"/>
    <cellStyle name="40% - Énfasis5 4 3" xfId="284" xr:uid="{00000000-0005-0000-0000-000031010000}"/>
    <cellStyle name="40% - Énfasis5 5" xfId="285" xr:uid="{00000000-0005-0000-0000-000032010000}"/>
    <cellStyle name="40% - Énfasis5 5 2" xfId="286" xr:uid="{00000000-0005-0000-0000-000033010000}"/>
    <cellStyle name="40% - Énfasis5 5 2 2" xfId="287" xr:uid="{00000000-0005-0000-0000-000034010000}"/>
    <cellStyle name="40% - Énfasis5 5 3" xfId="288" xr:uid="{00000000-0005-0000-0000-000035010000}"/>
    <cellStyle name="40% - Énfasis5 6" xfId="289" xr:uid="{00000000-0005-0000-0000-000036010000}"/>
    <cellStyle name="40% - Énfasis5 6 2" xfId="290" xr:uid="{00000000-0005-0000-0000-000037010000}"/>
    <cellStyle name="40% - Énfasis5 6 2 2" xfId="291" xr:uid="{00000000-0005-0000-0000-000038010000}"/>
    <cellStyle name="40% - Énfasis5 6 3" xfId="292" xr:uid="{00000000-0005-0000-0000-000039010000}"/>
    <cellStyle name="40% - Énfasis5 7" xfId="293" xr:uid="{00000000-0005-0000-0000-00003A010000}"/>
    <cellStyle name="40% - Énfasis5 7 2" xfId="294" xr:uid="{00000000-0005-0000-0000-00003B010000}"/>
    <cellStyle name="40% - Énfasis5 7 2 2" xfId="295" xr:uid="{00000000-0005-0000-0000-00003C010000}"/>
    <cellStyle name="40% - Énfasis5 7 3" xfId="296" xr:uid="{00000000-0005-0000-0000-00003D010000}"/>
    <cellStyle name="40% - Énfasis5 8" xfId="297" xr:uid="{00000000-0005-0000-0000-00003E010000}"/>
    <cellStyle name="40% - Énfasis5 9" xfId="298" xr:uid="{00000000-0005-0000-0000-00003F010000}"/>
    <cellStyle name="40% - Énfasis6" xfId="299" builtinId="51" customBuiltin="1"/>
    <cellStyle name="40% - Énfasis6 10" xfId="2876" xr:uid="{00000000-0005-0000-0000-000041010000}"/>
    <cellStyle name="40% - Énfasis6 11" xfId="2877" xr:uid="{00000000-0005-0000-0000-000042010000}"/>
    <cellStyle name="40% - Énfasis6 2" xfId="300" xr:uid="{00000000-0005-0000-0000-000043010000}"/>
    <cellStyle name="40% - Énfasis6 2 2" xfId="301" xr:uid="{00000000-0005-0000-0000-000044010000}"/>
    <cellStyle name="40% - Énfasis6 2 2 2" xfId="302" xr:uid="{00000000-0005-0000-0000-000045010000}"/>
    <cellStyle name="40% - Énfasis6 2 3" xfId="303" xr:uid="{00000000-0005-0000-0000-000046010000}"/>
    <cellStyle name="40% - Énfasis6 3" xfId="304" xr:uid="{00000000-0005-0000-0000-000047010000}"/>
    <cellStyle name="40% - Énfasis6 3 2" xfId="305" xr:uid="{00000000-0005-0000-0000-000048010000}"/>
    <cellStyle name="40% - Énfasis6 3 2 2" xfId="306" xr:uid="{00000000-0005-0000-0000-000049010000}"/>
    <cellStyle name="40% - Énfasis6 3 3" xfId="307" xr:uid="{00000000-0005-0000-0000-00004A010000}"/>
    <cellStyle name="40% - Énfasis6 4" xfId="308" xr:uid="{00000000-0005-0000-0000-00004B010000}"/>
    <cellStyle name="40% - Énfasis6 4 2" xfId="309" xr:uid="{00000000-0005-0000-0000-00004C010000}"/>
    <cellStyle name="40% - Énfasis6 4 2 2" xfId="310" xr:uid="{00000000-0005-0000-0000-00004D010000}"/>
    <cellStyle name="40% - Énfasis6 4 3" xfId="311" xr:uid="{00000000-0005-0000-0000-00004E010000}"/>
    <cellStyle name="40% - Énfasis6 5" xfId="312" xr:uid="{00000000-0005-0000-0000-00004F010000}"/>
    <cellStyle name="40% - Énfasis6 5 2" xfId="313" xr:uid="{00000000-0005-0000-0000-000050010000}"/>
    <cellStyle name="40% - Énfasis6 5 2 2" xfId="314" xr:uid="{00000000-0005-0000-0000-000051010000}"/>
    <cellStyle name="40% - Énfasis6 5 3" xfId="315" xr:uid="{00000000-0005-0000-0000-000052010000}"/>
    <cellStyle name="40% - Énfasis6 6" xfId="316" xr:uid="{00000000-0005-0000-0000-000053010000}"/>
    <cellStyle name="40% - Énfasis6 6 2" xfId="317" xr:uid="{00000000-0005-0000-0000-000054010000}"/>
    <cellStyle name="40% - Énfasis6 6 2 2" xfId="318" xr:uid="{00000000-0005-0000-0000-000055010000}"/>
    <cellStyle name="40% - Énfasis6 6 3" xfId="319" xr:uid="{00000000-0005-0000-0000-000056010000}"/>
    <cellStyle name="40% - Énfasis6 7" xfId="320" xr:uid="{00000000-0005-0000-0000-000057010000}"/>
    <cellStyle name="40% - Énfasis6 7 2" xfId="321" xr:uid="{00000000-0005-0000-0000-000058010000}"/>
    <cellStyle name="40% - Énfasis6 7 2 2" xfId="322" xr:uid="{00000000-0005-0000-0000-000059010000}"/>
    <cellStyle name="40% - Énfasis6 7 3" xfId="323" xr:uid="{00000000-0005-0000-0000-00005A010000}"/>
    <cellStyle name="40% - Énfasis6 8" xfId="324" xr:uid="{00000000-0005-0000-0000-00005B010000}"/>
    <cellStyle name="40% - Énfasis6 9" xfId="325" xr:uid="{00000000-0005-0000-0000-00005C010000}"/>
    <cellStyle name="60% - Énfasis1" xfId="326" builtinId="32" customBuiltin="1"/>
    <cellStyle name="60% - Énfasis2" xfId="327" builtinId="36" customBuiltin="1"/>
    <cellStyle name="60% - Énfasis3" xfId="328" builtinId="40" customBuiltin="1"/>
    <cellStyle name="60% - Énfasis4" xfId="329" builtinId="44" customBuiltin="1"/>
    <cellStyle name="60% - Énfasis5" xfId="330" builtinId="48" customBuiltin="1"/>
    <cellStyle name="60% - Énfasis6" xfId="331" builtinId="52" customBuiltin="1"/>
    <cellStyle name="Cálculo" xfId="332" builtinId="22" customBuiltin="1"/>
    <cellStyle name="Cálculo 2" xfId="333" xr:uid="{00000000-0005-0000-0000-000064010000}"/>
    <cellStyle name="Campo de la tabla dinámica" xfId="334" xr:uid="{00000000-0005-0000-0000-000065010000}"/>
    <cellStyle name="Campo de la tabla dinámica 2" xfId="335" xr:uid="{00000000-0005-0000-0000-000066010000}"/>
    <cellStyle name="Categoría de la tabla dinámica" xfId="336" xr:uid="{00000000-0005-0000-0000-000067010000}"/>
    <cellStyle name="Categoría de la tabla dinámica 2" xfId="337" xr:uid="{00000000-0005-0000-0000-000068010000}"/>
    <cellStyle name="Categoría del Piloto de Datos" xfId="338" xr:uid="{00000000-0005-0000-0000-000069010000}"/>
    <cellStyle name="Celda de comprobación" xfId="339" builtinId="23" customBuiltin="1"/>
    <cellStyle name="Celda vinculada" xfId="340" builtinId="24" customBuiltin="1"/>
    <cellStyle name="cf1" xfId="341" xr:uid="{00000000-0005-0000-0000-00006C010000}"/>
    <cellStyle name="cf2" xfId="342" xr:uid="{00000000-0005-0000-0000-00006D010000}"/>
    <cellStyle name="Check Cell" xfId="343" xr:uid="{00000000-0005-0000-0000-00006E010000}"/>
    <cellStyle name="Encabezado 4" xfId="344" builtinId="19" customBuiltin="1"/>
    <cellStyle name="Énfasis1" xfId="345" builtinId="29" customBuiltin="1"/>
    <cellStyle name="Énfasis2" xfId="346" builtinId="33" customBuiltin="1"/>
    <cellStyle name="Énfasis3" xfId="347" builtinId="37" customBuiltin="1"/>
    <cellStyle name="Énfasis4" xfId="348" builtinId="41" customBuiltin="1"/>
    <cellStyle name="Énfasis5" xfId="349" builtinId="45" customBuiltin="1"/>
    <cellStyle name="Énfasis6" xfId="350" builtinId="49" customBuiltin="1"/>
    <cellStyle name="Entrada" xfId="351" builtinId="20" customBuiltin="1"/>
    <cellStyle name="Entrada 2" xfId="352" xr:uid="{00000000-0005-0000-0000-000077010000}"/>
    <cellStyle name="Esquina de la tabla dinámica" xfId="353" xr:uid="{00000000-0005-0000-0000-000078010000}"/>
    <cellStyle name="Euro" xfId="354" xr:uid="{00000000-0005-0000-0000-000079010000}"/>
    <cellStyle name="Euro 2" xfId="355" xr:uid="{00000000-0005-0000-0000-00007A010000}"/>
    <cellStyle name="Euro 2 2" xfId="356" xr:uid="{00000000-0005-0000-0000-00007B010000}"/>
    <cellStyle name="Euro 3" xfId="357" xr:uid="{00000000-0005-0000-0000-00007C010000}"/>
    <cellStyle name="Euro 4" xfId="358" xr:uid="{00000000-0005-0000-0000-00007D010000}"/>
    <cellStyle name="Euro 5" xfId="359" xr:uid="{00000000-0005-0000-0000-00007E010000}"/>
    <cellStyle name="Excel Built-in Comma" xfId="360" xr:uid="{00000000-0005-0000-0000-00007F010000}"/>
    <cellStyle name="Excel Built-in Comma [0]" xfId="361" xr:uid="{00000000-0005-0000-0000-000080010000}"/>
    <cellStyle name="Excel Built-in Comma [0] 2" xfId="362" xr:uid="{00000000-0005-0000-0000-000081010000}"/>
    <cellStyle name="Excel Built-in Comma [0]_COMPARATIVO RESULTADO RAPIDO ENERO A MARZO ING 2" xfId="363" xr:uid="{00000000-0005-0000-0000-000082010000}"/>
    <cellStyle name="Excel Built-in Comma 1" xfId="364" xr:uid="{00000000-0005-0000-0000-000083010000}"/>
    <cellStyle name="Excel Built-in Comma 1 2" xfId="365" xr:uid="{00000000-0005-0000-0000-000084010000}"/>
    <cellStyle name="Excel Built-in Comma 2" xfId="366" xr:uid="{00000000-0005-0000-0000-000085010000}"/>
    <cellStyle name="Excel Built-in Comma 3" xfId="367" xr:uid="{00000000-0005-0000-0000-000086010000}"/>
    <cellStyle name="Excel Built-in Comma 4" xfId="368" xr:uid="{00000000-0005-0000-0000-000087010000}"/>
    <cellStyle name="Excel Built-in Comma_COMPARATIVO RESULTADO RAPIDO ENERO A MARZO ING 2" xfId="369" xr:uid="{00000000-0005-0000-0000-000088010000}"/>
    <cellStyle name="Excel Built-in Excel Built-in Normal" xfId="370" xr:uid="{00000000-0005-0000-0000-000089010000}"/>
    <cellStyle name="Excel Built-in Hyperlink" xfId="371" xr:uid="{00000000-0005-0000-0000-00008A010000}"/>
    <cellStyle name="Excel Built-in Normal" xfId="372" xr:uid="{00000000-0005-0000-0000-00008B010000}"/>
    <cellStyle name="Excel Built-in Normal 1" xfId="373" xr:uid="{00000000-0005-0000-0000-00008C010000}"/>
    <cellStyle name="Excel Built-in Normal 1 1" xfId="374" xr:uid="{00000000-0005-0000-0000-00008D010000}"/>
    <cellStyle name="Excel Built-in Normal 1 1 2" xfId="375" xr:uid="{00000000-0005-0000-0000-00008E010000}"/>
    <cellStyle name="Excel Built-in Normal 2" xfId="376" xr:uid="{00000000-0005-0000-0000-00008F010000}"/>
    <cellStyle name="Excel Built-in Normal 2 2" xfId="377" xr:uid="{00000000-0005-0000-0000-000090010000}"/>
    <cellStyle name="Excel Built-in Normal 2 3" xfId="378" xr:uid="{00000000-0005-0000-0000-000091010000}"/>
    <cellStyle name="Excel Built-in Normal 2 4" xfId="379" xr:uid="{00000000-0005-0000-0000-000092010000}"/>
    <cellStyle name="Excel Built-in Normal 3" xfId="380" xr:uid="{00000000-0005-0000-0000-000093010000}"/>
    <cellStyle name="Excel Built-in Normal 3 2" xfId="381" xr:uid="{00000000-0005-0000-0000-000094010000}"/>
    <cellStyle name="Excel Built-in Normal 4" xfId="382" xr:uid="{00000000-0005-0000-0000-000095010000}"/>
    <cellStyle name="Excel Built-in Normal 5" xfId="383" xr:uid="{00000000-0005-0000-0000-000096010000}"/>
    <cellStyle name="Excel Built-in Normal 6" xfId="384" xr:uid="{00000000-0005-0000-0000-000097010000}"/>
    <cellStyle name="Excel Built-in Normal 7" xfId="385" xr:uid="{00000000-0005-0000-0000-000098010000}"/>
    <cellStyle name="Excel Built-in Normal_COMPARATIVO RESULTADO RAPIDO ENERO A MARZO ING 2" xfId="386" xr:uid="{00000000-0005-0000-0000-000099010000}"/>
    <cellStyle name="Excel Built-in Percent" xfId="387" xr:uid="{00000000-0005-0000-0000-00009A010000}"/>
    <cellStyle name="Excel Built-in Percent 1" xfId="388" xr:uid="{00000000-0005-0000-0000-00009B010000}"/>
    <cellStyle name="Excel Built-in Percent_COMPARATIVO RESULTADO RAPIDO ENERO A MARZO ING 2" xfId="389" xr:uid="{00000000-0005-0000-0000-00009C010000}"/>
    <cellStyle name="Excel_BuiltIn_Comma" xfId="390" xr:uid="{00000000-0005-0000-0000-00009D010000}"/>
    <cellStyle name="Good" xfId="391" xr:uid="{00000000-0005-0000-0000-00009E010000}"/>
    <cellStyle name="Heading" xfId="392" xr:uid="{00000000-0005-0000-0000-00009F010000}"/>
    <cellStyle name="Heading 2" xfId="393" xr:uid="{00000000-0005-0000-0000-0000A0010000}"/>
    <cellStyle name="Heading 4" xfId="394" xr:uid="{00000000-0005-0000-0000-0000A1010000}"/>
    <cellStyle name="Heading1" xfId="395" xr:uid="{00000000-0005-0000-0000-0000A2010000}"/>
    <cellStyle name="Heading1 2" xfId="396" xr:uid="{00000000-0005-0000-0000-0000A3010000}"/>
    <cellStyle name="Hipervínculo" xfId="2884" builtinId="8"/>
    <cellStyle name="Hipervínculo 2" xfId="397" xr:uid="{00000000-0005-0000-0000-0000A5010000}"/>
    <cellStyle name="Incorrecto" xfId="398" builtinId="27" customBuiltin="1"/>
    <cellStyle name="Input" xfId="399" xr:uid="{00000000-0005-0000-0000-0000A7010000}"/>
    <cellStyle name="Input 2" xfId="400" xr:uid="{00000000-0005-0000-0000-0000A8010000}"/>
    <cellStyle name="Linked Cell" xfId="401" xr:uid="{00000000-0005-0000-0000-0000A9010000}"/>
    <cellStyle name="Millares" xfId="402" builtinId="3"/>
    <cellStyle name="Millares [0]" xfId="403" builtinId="6"/>
    <cellStyle name="Millares [0] 10" xfId="404" xr:uid="{00000000-0005-0000-0000-0000AC010000}"/>
    <cellStyle name="Millares [0] 10 2" xfId="405" xr:uid="{00000000-0005-0000-0000-0000AD010000}"/>
    <cellStyle name="Millares [0] 10 2 2" xfId="406" xr:uid="{00000000-0005-0000-0000-0000AE010000}"/>
    <cellStyle name="Millares [0] 10 2 2 2" xfId="407" xr:uid="{00000000-0005-0000-0000-0000AF010000}"/>
    <cellStyle name="Millares [0] 10 2 3" xfId="408" xr:uid="{00000000-0005-0000-0000-0000B0010000}"/>
    <cellStyle name="Millares [0] 10 2 3 2" xfId="409" xr:uid="{00000000-0005-0000-0000-0000B1010000}"/>
    <cellStyle name="Millares [0] 10 2 4" xfId="410" xr:uid="{00000000-0005-0000-0000-0000B2010000}"/>
    <cellStyle name="Millares [0] 10 3" xfId="411" xr:uid="{00000000-0005-0000-0000-0000B3010000}"/>
    <cellStyle name="Millares [0] 10 3 2" xfId="412" xr:uid="{00000000-0005-0000-0000-0000B4010000}"/>
    <cellStyle name="Millares [0] 10 4" xfId="413" xr:uid="{00000000-0005-0000-0000-0000B5010000}"/>
    <cellStyle name="Millares [0] 10 4 2" xfId="414" xr:uid="{00000000-0005-0000-0000-0000B6010000}"/>
    <cellStyle name="Millares [0] 10 5" xfId="415" xr:uid="{00000000-0005-0000-0000-0000B7010000}"/>
    <cellStyle name="Millares [0] 11" xfId="416" xr:uid="{00000000-0005-0000-0000-0000B8010000}"/>
    <cellStyle name="Millares [0] 11 2" xfId="417" xr:uid="{00000000-0005-0000-0000-0000B9010000}"/>
    <cellStyle name="Millares [0] 11 2 2" xfId="418" xr:uid="{00000000-0005-0000-0000-0000BA010000}"/>
    <cellStyle name="Millares [0] 11 2 2 2" xfId="419" xr:uid="{00000000-0005-0000-0000-0000BB010000}"/>
    <cellStyle name="Millares [0] 11 2 3" xfId="420" xr:uid="{00000000-0005-0000-0000-0000BC010000}"/>
    <cellStyle name="Millares [0] 11 2 3 2" xfId="421" xr:uid="{00000000-0005-0000-0000-0000BD010000}"/>
    <cellStyle name="Millares [0] 11 2 4" xfId="422" xr:uid="{00000000-0005-0000-0000-0000BE010000}"/>
    <cellStyle name="Millares [0] 11 3" xfId="423" xr:uid="{00000000-0005-0000-0000-0000BF010000}"/>
    <cellStyle name="Millares [0] 11 3 2" xfId="424" xr:uid="{00000000-0005-0000-0000-0000C0010000}"/>
    <cellStyle name="Millares [0] 11 4" xfId="425" xr:uid="{00000000-0005-0000-0000-0000C1010000}"/>
    <cellStyle name="Millares [0] 11 4 2" xfId="426" xr:uid="{00000000-0005-0000-0000-0000C2010000}"/>
    <cellStyle name="Millares [0] 11 5" xfId="427" xr:uid="{00000000-0005-0000-0000-0000C3010000}"/>
    <cellStyle name="Millares [0] 12" xfId="428" xr:uid="{00000000-0005-0000-0000-0000C4010000}"/>
    <cellStyle name="Millares [0] 12 2" xfId="429" xr:uid="{00000000-0005-0000-0000-0000C5010000}"/>
    <cellStyle name="Millares [0] 12 2 2" xfId="430" xr:uid="{00000000-0005-0000-0000-0000C6010000}"/>
    <cellStyle name="Millares [0] 12 2 2 2" xfId="431" xr:uid="{00000000-0005-0000-0000-0000C7010000}"/>
    <cellStyle name="Millares [0] 12 2 3" xfId="432" xr:uid="{00000000-0005-0000-0000-0000C8010000}"/>
    <cellStyle name="Millares [0] 12 2 3 2" xfId="433" xr:uid="{00000000-0005-0000-0000-0000C9010000}"/>
    <cellStyle name="Millares [0] 12 2 4" xfId="434" xr:uid="{00000000-0005-0000-0000-0000CA010000}"/>
    <cellStyle name="Millares [0] 12 3" xfId="435" xr:uid="{00000000-0005-0000-0000-0000CB010000}"/>
    <cellStyle name="Millares [0] 12 3 2" xfId="436" xr:uid="{00000000-0005-0000-0000-0000CC010000}"/>
    <cellStyle name="Millares [0] 12 4" xfId="437" xr:uid="{00000000-0005-0000-0000-0000CD010000}"/>
    <cellStyle name="Millares [0] 12 4 2" xfId="438" xr:uid="{00000000-0005-0000-0000-0000CE010000}"/>
    <cellStyle name="Millares [0] 12 5" xfId="439" xr:uid="{00000000-0005-0000-0000-0000CF010000}"/>
    <cellStyle name="Millares [0] 13" xfId="440" xr:uid="{00000000-0005-0000-0000-0000D0010000}"/>
    <cellStyle name="Millares [0] 14" xfId="441" xr:uid="{00000000-0005-0000-0000-0000D1010000}"/>
    <cellStyle name="Millares [0] 15" xfId="2852" xr:uid="{00000000-0005-0000-0000-0000D2010000}"/>
    <cellStyle name="Millares [0] 2" xfId="442" xr:uid="{00000000-0005-0000-0000-0000D3010000}"/>
    <cellStyle name="Millares [0] 2 2" xfId="443" xr:uid="{00000000-0005-0000-0000-0000D4010000}"/>
    <cellStyle name="Millares [0] 3" xfId="444" xr:uid="{00000000-0005-0000-0000-0000D5010000}"/>
    <cellStyle name="Millares [0] 3 2" xfId="445" xr:uid="{00000000-0005-0000-0000-0000D6010000}"/>
    <cellStyle name="Millares [0] 3 2 2" xfId="446" xr:uid="{00000000-0005-0000-0000-0000D7010000}"/>
    <cellStyle name="Millares [0] 3 2 2 2" xfId="447" xr:uid="{00000000-0005-0000-0000-0000D8010000}"/>
    <cellStyle name="Millares [0] 3 2 2 2 2" xfId="448" xr:uid="{00000000-0005-0000-0000-0000D9010000}"/>
    <cellStyle name="Millares [0] 3 2 2 2 2 2" xfId="449" xr:uid="{00000000-0005-0000-0000-0000DA010000}"/>
    <cellStyle name="Millares [0] 3 2 2 2 3" xfId="450" xr:uid="{00000000-0005-0000-0000-0000DB010000}"/>
    <cellStyle name="Millares [0] 3 2 2 2 3 2" xfId="451" xr:uid="{00000000-0005-0000-0000-0000DC010000}"/>
    <cellStyle name="Millares [0] 3 2 2 2 4" xfId="452" xr:uid="{00000000-0005-0000-0000-0000DD010000}"/>
    <cellStyle name="Millares [0] 3 2 2 3" xfId="453" xr:uid="{00000000-0005-0000-0000-0000DE010000}"/>
    <cellStyle name="Millares [0] 3 2 2 3 2" xfId="454" xr:uid="{00000000-0005-0000-0000-0000DF010000}"/>
    <cellStyle name="Millares [0] 3 2 2 4" xfId="455" xr:uid="{00000000-0005-0000-0000-0000E0010000}"/>
    <cellStyle name="Millares [0] 3 2 2 4 2" xfId="456" xr:uid="{00000000-0005-0000-0000-0000E1010000}"/>
    <cellStyle name="Millares [0] 3 2 2 5" xfId="457" xr:uid="{00000000-0005-0000-0000-0000E2010000}"/>
    <cellStyle name="Millares [0] 3 2 3" xfId="458" xr:uid="{00000000-0005-0000-0000-0000E3010000}"/>
    <cellStyle name="Millares [0] 3 2 3 2" xfId="459" xr:uid="{00000000-0005-0000-0000-0000E4010000}"/>
    <cellStyle name="Millares [0] 3 2 3 2 2" xfId="460" xr:uid="{00000000-0005-0000-0000-0000E5010000}"/>
    <cellStyle name="Millares [0] 3 2 3 3" xfId="461" xr:uid="{00000000-0005-0000-0000-0000E6010000}"/>
    <cellStyle name="Millares [0] 3 2 3 3 2" xfId="462" xr:uid="{00000000-0005-0000-0000-0000E7010000}"/>
    <cellStyle name="Millares [0] 3 2 3 4" xfId="463" xr:uid="{00000000-0005-0000-0000-0000E8010000}"/>
    <cellStyle name="Millares [0] 3 2 4" xfId="464" xr:uid="{00000000-0005-0000-0000-0000E9010000}"/>
    <cellStyle name="Millares [0] 3 2 4 2" xfId="465" xr:uid="{00000000-0005-0000-0000-0000EA010000}"/>
    <cellStyle name="Millares [0] 3 2 5" xfId="466" xr:uid="{00000000-0005-0000-0000-0000EB010000}"/>
    <cellStyle name="Millares [0] 3 2 5 2" xfId="467" xr:uid="{00000000-0005-0000-0000-0000EC010000}"/>
    <cellStyle name="Millares [0] 3 2 6" xfId="468" xr:uid="{00000000-0005-0000-0000-0000ED010000}"/>
    <cellStyle name="Millares [0] 3 3" xfId="469" xr:uid="{00000000-0005-0000-0000-0000EE010000}"/>
    <cellStyle name="Millares [0] 4" xfId="470" xr:uid="{00000000-0005-0000-0000-0000EF010000}"/>
    <cellStyle name="Millares [0] 5" xfId="471" xr:uid="{00000000-0005-0000-0000-0000F0010000}"/>
    <cellStyle name="Millares [0] 5 10" xfId="472" xr:uid="{00000000-0005-0000-0000-0000F1010000}"/>
    <cellStyle name="Millares [0] 5 10 2" xfId="473" xr:uid="{00000000-0005-0000-0000-0000F2010000}"/>
    <cellStyle name="Millares [0] 5 11" xfId="474" xr:uid="{00000000-0005-0000-0000-0000F3010000}"/>
    <cellStyle name="Millares [0] 5 2" xfId="475" xr:uid="{00000000-0005-0000-0000-0000F4010000}"/>
    <cellStyle name="Millares [0] 5 2 2" xfId="476" xr:uid="{00000000-0005-0000-0000-0000F5010000}"/>
    <cellStyle name="Millares [0] 5 2 2 2" xfId="477" xr:uid="{00000000-0005-0000-0000-0000F6010000}"/>
    <cellStyle name="Millares [0] 5 2 2 2 2" xfId="478" xr:uid="{00000000-0005-0000-0000-0000F7010000}"/>
    <cellStyle name="Millares [0] 5 2 2 2 2 2" xfId="479" xr:uid="{00000000-0005-0000-0000-0000F8010000}"/>
    <cellStyle name="Millares [0] 5 2 2 2 3" xfId="480" xr:uid="{00000000-0005-0000-0000-0000F9010000}"/>
    <cellStyle name="Millares [0] 5 2 2 2 3 2" xfId="481" xr:uid="{00000000-0005-0000-0000-0000FA010000}"/>
    <cellStyle name="Millares [0] 5 2 2 2 4" xfId="482" xr:uid="{00000000-0005-0000-0000-0000FB010000}"/>
    <cellStyle name="Millares [0] 5 2 2 3" xfId="483" xr:uid="{00000000-0005-0000-0000-0000FC010000}"/>
    <cellStyle name="Millares [0] 5 2 2 3 2" xfId="484" xr:uid="{00000000-0005-0000-0000-0000FD010000}"/>
    <cellStyle name="Millares [0] 5 2 2 4" xfId="485" xr:uid="{00000000-0005-0000-0000-0000FE010000}"/>
    <cellStyle name="Millares [0] 5 2 2 4 2" xfId="486" xr:uid="{00000000-0005-0000-0000-0000FF010000}"/>
    <cellStyle name="Millares [0] 5 2 2 5" xfId="487" xr:uid="{00000000-0005-0000-0000-000000020000}"/>
    <cellStyle name="Millares [0] 5 2 3" xfId="488" xr:uid="{00000000-0005-0000-0000-000001020000}"/>
    <cellStyle name="Millares [0] 5 2 3 2" xfId="489" xr:uid="{00000000-0005-0000-0000-000002020000}"/>
    <cellStyle name="Millares [0] 5 2 3 2 2" xfId="490" xr:uid="{00000000-0005-0000-0000-000003020000}"/>
    <cellStyle name="Millares [0] 5 2 3 3" xfId="491" xr:uid="{00000000-0005-0000-0000-000004020000}"/>
    <cellStyle name="Millares [0] 5 2 3 3 2" xfId="492" xr:uid="{00000000-0005-0000-0000-000005020000}"/>
    <cellStyle name="Millares [0] 5 2 3 4" xfId="493" xr:uid="{00000000-0005-0000-0000-000006020000}"/>
    <cellStyle name="Millares [0] 5 2 4" xfId="494" xr:uid="{00000000-0005-0000-0000-000007020000}"/>
    <cellStyle name="Millares [0] 5 2 4 2" xfId="495" xr:uid="{00000000-0005-0000-0000-000008020000}"/>
    <cellStyle name="Millares [0] 5 2 5" xfId="496" xr:uid="{00000000-0005-0000-0000-000009020000}"/>
    <cellStyle name="Millares [0] 5 2 5 2" xfId="497" xr:uid="{00000000-0005-0000-0000-00000A020000}"/>
    <cellStyle name="Millares [0] 5 2 6" xfId="498" xr:uid="{00000000-0005-0000-0000-00000B020000}"/>
    <cellStyle name="Millares [0] 5 3" xfId="499" xr:uid="{00000000-0005-0000-0000-00000C020000}"/>
    <cellStyle name="Millares [0] 5 3 2" xfId="500" xr:uid="{00000000-0005-0000-0000-00000D020000}"/>
    <cellStyle name="Millares [0] 5 3 2 2" xfId="501" xr:uid="{00000000-0005-0000-0000-00000E020000}"/>
    <cellStyle name="Millares [0] 5 3 2 2 2" xfId="502" xr:uid="{00000000-0005-0000-0000-00000F020000}"/>
    <cellStyle name="Millares [0] 5 3 2 3" xfId="503" xr:uid="{00000000-0005-0000-0000-000010020000}"/>
    <cellStyle name="Millares [0] 5 3 2 3 2" xfId="504" xr:uid="{00000000-0005-0000-0000-000011020000}"/>
    <cellStyle name="Millares [0] 5 3 2 4" xfId="505" xr:uid="{00000000-0005-0000-0000-000012020000}"/>
    <cellStyle name="Millares [0] 5 3 3" xfId="506" xr:uid="{00000000-0005-0000-0000-000013020000}"/>
    <cellStyle name="Millares [0] 5 3 3 2" xfId="507" xr:uid="{00000000-0005-0000-0000-000014020000}"/>
    <cellStyle name="Millares [0] 5 3 4" xfId="508" xr:uid="{00000000-0005-0000-0000-000015020000}"/>
    <cellStyle name="Millares [0] 5 3 4 2" xfId="509" xr:uid="{00000000-0005-0000-0000-000016020000}"/>
    <cellStyle name="Millares [0] 5 3 5" xfId="510" xr:uid="{00000000-0005-0000-0000-000017020000}"/>
    <cellStyle name="Millares [0] 5 4" xfId="511" xr:uid="{00000000-0005-0000-0000-000018020000}"/>
    <cellStyle name="Millares [0] 5 4 2" xfId="512" xr:uid="{00000000-0005-0000-0000-000019020000}"/>
    <cellStyle name="Millares [0] 5 4 2 2" xfId="513" xr:uid="{00000000-0005-0000-0000-00001A020000}"/>
    <cellStyle name="Millares [0] 5 4 2 2 2" xfId="514" xr:uid="{00000000-0005-0000-0000-00001B020000}"/>
    <cellStyle name="Millares [0] 5 4 2 3" xfId="515" xr:uid="{00000000-0005-0000-0000-00001C020000}"/>
    <cellStyle name="Millares [0] 5 4 2 3 2" xfId="516" xr:uid="{00000000-0005-0000-0000-00001D020000}"/>
    <cellStyle name="Millares [0] 5 4 2 4" xfId="517" xr:uid="{00000000-0005-0000-0000-00001E020000}"/>
    <cellStyle name="Millares [0] 5 4 3" xfId="518" xr:uid="{00000000-0005-0000-0000-00001F020000}"/>
    <cellStyle name="Millares [0] 5 4 3 2" xfId="519" xr:uid="{00000000-0005-0000-0000-000020020000}"/>
    <cellStyle name="Millares [0] 5 4 4" xfId="520" xr:uid="{00000000-0005-0000-0000-000021020000}"/>
    <cellStyle name="Millares [0] 5 4 4 2" xfId="521" xr:uid="{00000000-0005-0000-0000-000022020000}"/>
    <cellStyle name="Millares [0] 5 4 5" xfId="522" xr:uid="{00000000-0005-0000-0000-000023020000}"/>
    <cellStyle name="Millares [0] 5 5" xfId="523" xr:uid="{00000000-0005-0000-0000-000024020000}"/>
    <cellStyle name="Millares [0] 5 5 2" xfId="524" xr:uid="{00000000-0005-0000-0000-000025020000}"/>
    <cellStyle name="Millares [0] 5 5 2 2" xfId="525" xr:uid="{00000000-0005-0000-0000-000026020000}"/>
    <cellStyle name="Millares [0] 5 5 2 2 2" xfId="526" xr:uid="{00000000-0005-0000-0000-000027020000}"/>
    <cellStyle name="Millares [0] 5 5 2 3" xfId="527" xr:uid="{00000000-0005-0000-0000-000028020000}"/>
    <cellStyle name="Millares [0] 5 5 2 3 2" xfId="528" xr:uid="{00000000-0005-0000-0000-000029020000}"/>
    <cellStyle name="Millares [0] 5 5 2 4" xfId="529" xr:uid="{00000000-0005-0000-0000-00002A020000}"/>
    <cellStyle name="Millares [0] 5 5 3" xfId="530" xr:uid="{00000000-0005-0000-0000-00002B020000}"/>
    <cellStyle name="Millares [0] 5 5 3 2" xfId="531" xr:uid="{00000000-0005-0000-0000-00002C020000}"/>
    <cellStyle name="Millares [0] 5 5 4" xfId="532" xr:uid="{00000000-0005-0000-0000-00002D020000}"/>
    <cellStyle name="Millares [0] 5 5 4 2" xfId="533" xr:uid="{00000000-0005-0000-0000-00002E020000}"/>
    <cellStyle name="Millares [0] 5 5 5" xfId="534" xr:uid="{00000000-0005-0000-0000-00002F020000}"/>
    <cellStyle name="Millares [0] 5 6" xfId="535" xr:uid="{00000000-0005-0000-0000-000030020000}"/>
    <cellStyle name="Millares [0] 5 6 2" xfId="536" xr:uid="{00000000-0005-0000-0000-000031020000}"/>
    <cellStyle name="Millares [0] 5 6 2 2" xfId="537" xr:uid="{00000000-0005-0000-0000-000032020000}"/>
    <cellStyle name="Millares [0] 5 6 2 2 2" xfId="538" xr:uid="{00000000-0005-0000-0000-000033020000}"/>
    <cellStyle name="Millares [0] 5 6 2 3" xfId="539" xr:uid="{00000000-0005-0000-0000-000034020000}"/>
    <cellStyle name="Millares [0] 5 6 2 3 2" xfId="540" xr:uid="{00000000-0005-0000-0000-000035020000}"/>
    <cellStyle name="Millares [0] 5 6 2 4" xfId="541" xr:uid="{00000000-0005-0000-0000-000036020000}"/>
    <cellStyle name="Millares [0] 5 6 3" xfId="542" xr:uid="{00000000-0005-0000-0000-000037020000}"/>
    <cellStyle name="Millares [0] 5 6 3 2" xfId="543" xr:uid="{00000000-0005-0000-0000-000038020000}"/>
    <cellStyle name="Millares [0] 5 6 4" xfId="544" xr:uid="{00000000-0005-0000-0000-000039020000}"/>
    <cellStyle name="Millares [0] 5 6 4 2" xfId="545" xr:uid="{00000000-0005-0000-0000-00003A020000}"/>
    <cellStyle name="Millares [0] 5 6 5" xfId="546" xr:uid="{00000000-0005-0000-0000-00003B020000}"/>
    <cellStyle name="Millares [0] 5 7" xfId="547" xr:uid="{00000000-0005-0000-0000-00003C020000}"/>
    <cellStyle name="Millares [0] 5 7 2" xfId="548" xr:uid="{00000000-0005-0000-0000-00003D020000}"/>
    <cellStyle name="Millares [0] 5 7 2 2" xfId="549" xr:uid="{00000000-0005-0000-0000-00003E020000}"/>
    <cellStyle name="Millares [0] 5 7 2 2 2" xfId="550" xr:uid="{00000000-0005-0000-0000-00003F020000}"/>
    <cellStyle name="Millares [0] 5 7 2 2 2 2" xfId="551" xr:uid="{00000000-0005-0000-0000-000040020000}"/>
    <cellStyle name="Millares [0] 5 7 2 2 3" xfId="552" xr:uid="{00000000-0005-0000-0000-000041020000}"/>
    <cellStyle name="Millares [0] 5 7 2 2 3 2" xfId="553" xr:uid="{00000000-0005-0000-0000-000042020000}"/>
    <cellStyle name="Millares [0] 5 7 2 2 4" xfId="554" xr:uid="{00000000-0005-0000-0000-000043020000}"/>
    <cellStyle name="Millares [0] 5 7 2 3" xfId="555" xr:uid="{00000000-0005-0000-0000-000044020000}"/>
    <cellStyle name="Millares [0] 5 7 2 3 2" xfId="556" xr:uid="{00000000-0005-0000-0000-000045020000}"/>
    <cellStyle name="Millares [0] 5 7 2 4" xfId="557" xr:uid="{00000000-0005-0000-0000-000046020000}"/>
    <cellStyle name="Millares [0] 5 7 2 4 2" xfId="558" xr:uid="{00000000-0005-0000-0000-000047020000}"/>
    <cellStyle name="Millares [0] 5 7 2 5" xfId="559" xr:uid="{00000000-0005-0000-0000-000048020000}"/>
    <cellStyle name="Millares [0] 5 7 3" xfId="560" xr:uid="{00000000-0005-0000-0000-000049020000}"/>
    <cellStyle name="Millares [0] 5 7 3 2" xfId="561" xr:uid="{00000000-0005-0000-0000-00004A020000}"/>
    <cellStyle name="Millares [0] 5 7 3 2 2" xfId="562" xr:uid="{00000000-0005-0000-0000-00004B020000}"/>
    <cellStyle name="Millares [0] 5 7 3 3" xfId="563" xr:uid="{00000000-0005-0000-0000-00004C020000}"/>
    <cellStyle name="Millares [0] 5 7 3 3 2" xfId="564" xr:uid="{00000000-0005-0000-0000-00004D020000}"/>
    <cellStyle name="Millares [0] 5 7 3 4" xfId="565" xr:uid="{00000000-0005-0000-0000-00004E020000}"/>
    <cellStyle name="Millares [0] 5 7 4" xfId="566" xr:uid="{00000000-0005-0000-0000-00004F020000}"/>
    <cellStyle name="Millares [0] 5 7 4 2" xfId="567" xr:uid="{00000000-0005-0000-0000-000050020000}"/>
    <cellStyle name="Millares [0] 5 7 5" xfId="568" xr:uid="{00000000-0005-0000-0000-000051020000}"/>
    <cellStyle name="Millares [0] 5 7 5 2" xfId="569" xr:uid="{00000000-0005-0000-0000-000052020000}"/>
    <cellStyle name="Millares [0] 5 7 6" xfId="570" xr:uid="{00000000-0005-0000-0000-000053020000}"/>
    <cellStyle name="Millares [0] 5 8" xfId="571" xr:uid="{00000000-0005-0000-0000-000054020000}"/>
    <cellStyle name="Millares [0] 5 8 2" xfId="572" xr:uid="{00000000-0005-0000-0000-000055020000}"/>
    <cellStyle name="Millares [0] 5 8 2 2" xfId="573" xr:uid="{00000000-0005-0000-0000-000056020000}"/>
    <cellStyle name="Millares [0] 5 8 3" xfId="574" xr:uid="{00000000-0005-0000-0000-000057020000}"/>
    <cellStyle name="Millares [0] 5 8 3 2" xfId="575" xr:uid="{00000000-0005-0000-0000-000058020000}"/>
    <cellStyle name="Millares [0] 5 8 4" xfId="576" xr:uid="{00000000-0005-0000-0000-000059020000}"/>
    <cellStyle name="Millares [0] 5 9" xfId="577" xr:uid="{00000000-0005-0000-0000-00005A020000}"/>
    <cellStyle name="Millares [0] 5 9 2" xfId="578" xr:uid="{00000000-0005-0000-0000-00005B020000}"/>
    <cellStyle name="Millares [0] 6" xfId="579" xr:uid="{00000000-0005-0000-0000-00005C020000}"/>
    <cellStyle name="Millares [0] 6 2" xfId="580" xr:uid="{00000000-0005-0000-0000-00005D020000}"/>
    <cellStyle name="Millares [0] 6 2 2" xfId="581" xr:uid="{00000000-0005-0000-0000-00005E020000}"/>
    <cellStyle name="Millares [0] 6 2 2 2" xfId="582" xr:uid="{00000000-0005-0000-0000-00005F020000}"/>
    <cellStyle name="Millares [0] 6 2 2 2 2" xfId="583" xr:uid="{00000000-0005-0000-0000-000060020000}"/>
    <cellStyle name="Millares [0] 6 2 2 3" xfId="584" xr:uid="{00000000-0005-0000-0000-000061020000}"/>
    <cellStyle name="Millares [0] 6 2 2 3 2" xfId="585" xr:uid="{00000000-0005-0000-0000-000062020000}"/>
    <cellStyle name="Millares [0] 6 2 2 4" xfId="586" xr:uid="{00000000-0005-0000-0000-000063020000}"/>
    <cellStyle name="Millares [0] 6 2 3" xfId="587" xr:uid="{00000000-0005-0000-0000-000064020000}"/>
    <cellStyle name="Millares [0] 6 2 3 2" xfId="588" xr:uid="{00000000-0005-0000-0000-000065020000}"/>
    <cellStyle name="Millares [0] 6 2 4" xfId="589" xr:uid="{00000000-0005-0000-0000-000066020000}"/>
    <cellStyle name="Millares [0] 6 2 4 2" xfId="590" xr:uid="{00000000-0005-0000-0000-000067020000}"/>
    <cellStyle name="Millares [0] 6 2 5" xfId="591" xr:uid="{00000000-0005-0000-0000-000068020000}"/>
    <cellStyle name="Millares [0] 7" xfId="592" xr:uid="{00000000-0005-0000-0000-000069020000}"/>
    <cellStyle name="Millares [0] 7 2" xfId="593" xr:uid="{00000000-0005-0000-0000-00006A020000}"/>
    <cellStyle name="Millares [0] 7 2 2" xfId="594" xr:uid="{00000000-0005-0000-0000-00006B020000}"/>
    <cellStyle name="Millares [0] 7 2 2 2" xfId="595" xr:uid="{00000000-0005-0000-0000-00006C020000}"/>
    <cellStyle name="Millares [0] 7 2 2 2 2" xfId="596" xr:uid="{00000000-0005-0000-0000-00006D020000}"/>
    <cellStyle name="Millares [0] 7 2 2 3" xfId="597" xr:uid="{00000000-0005-0000-0000-00006E020000}"/>
    <cellStyle name="Millares [0] 7 2 2 3 2" xfId="598" xr:uid="{00000000-0005-0000-0000-00006F020000}"/>
    <cellStyle name="Millares [0] 7 2 2 4" xfId="599" xr:uid="{00000000-0005-0000-0000-000070020000}"/>
    <cellStyle name="Millares [0] 7 2 3" xfId="600" xr:uid="{00000000-0005-0000-0000-000071020000}"/>
    <cellStyle name="Millares [0] 7 2 3 2" xfId="601" xr:uid="{00000000-0005-0000-0000-000072020000}"/>
    <cellStyle name="Millares [0] 7 2 4" xfId="602" xr:uid="{00000000-0005-0000-0000-000073020000}"/>
    <cellStyle name="Millares [0] 7 2 4 2" xfId="603" xr:uid="{00000000-0005-0000-0000-000074020000}"/>
    <cellStyle name="Millares [0] 7 2 5" xfId="604" xr:uid="{00000000-0005-0000-0000-000075020000}"/>
    <cellStyle name="Millares [0] 7 3" xfId="605" xr:uid="{00000000-0005-0000-0000-000076020000}"/>
    <cellStyle name="Millares [0] 7 3 2" xfId="606" xr:uid="{00000000-0005-0000-0000-000077020000}"/>
    <cellStyle name="Millares [0] 7 3 2 2" xfId="607" xr:uid="{00000000-0005-0000-0000-000078020000}"/>
    <cellStyle name="Millares [0] 7 3 2 2 2" xfId="608" xr:uid="{00000000-0005-0000-0000-000079020000}"/>
    <cellStyle name="Millares [0] 7 3 2 3" xfId="609" xr:uid="{00000000-0005-0000-0000-00007A020000}"/>
    <cellStyle name="Millares [0] 7 3 2 3 2" xfId="610" xr:uid="{00000000-0005-0000-0000-00007B020000}"/>
    <cellStyle name="Millares [0] 7 3 2 4" xfId="611" xr:uid="{00000000-0005-0000-0000-00007C020000}"/>
    <cellStyle name="Millares [0] 7 3 3" xfId="612" xr:uid="{00000000-0005-0000-0000-00007D020000}"/>
    <cellStyle name="Millares [0] 7 3 3 2" xfId="613" xr:uid="{00000000-0005-0000-0000-00007E020000}"/>
    <cellStyle name="Millares [0] 7 3 4" xfId="614" xr:uid="{00000000-0005-0000-0000-00007F020000}"/>
    <cellStyle name="Millares [0] 7 3 4 2" xfId="615" xr:uid="{00000000-0005-0000-0000-000080020000}"/>
    <cellStyle name="Millares [0] 7 3 5" xfId="616" xr:uid="{00000000-0005-0000-0000-000081020000}"/>
    <cellStyle name="Millares [0] 7 4" xfId="617" xr:uid="{00000000-0005-0000-0000-000082020000}"/>
    <cellStyle name="Millares [0] 7 4 2" xfId="618" xr:uid="{00000000-0005-0000-0000-000083020000}"/>
    <cellStyle name="Millares [0] 7 4 2 2" xfId="619" xr:uid="{00000000-0005-0000-0000-000084020000}"/>
    <cellStyle name="Millares [0] 7 4 2 2 2" xfId="620" xr:uid="{00000000-0005-0000-0000-000085020000}"/>
    <cellStyle name="Millares [0] 7 4 2 2 2 2" xfId="621" xr:uid="{00000000-0005-0000-0000-000086020000}"/>
    <cellStyle name="Millares [0] 7 4 2 2 3" xfId="622" xr:uid="{00000000-0005-0000-0000-000087020000}"/>
    <cellStyle name="Millares [0] 7 4 2 2 3 2" xfId="623" xr:uid="{00000000-0005-0000-0000-000088020000}"/>
    <cellStyle name="Millares [0] 7 4 2 2 4" xfId="624" xr:uid="{00000000-0005-0000-0000-000089020000}"/>
    <cellStyle name="Millares [0] 7 4 2 3" xfId="625" xr:uid="{00000000-0005-0000-0000-00008A020000}"/>
    <cellStyle name="Millares [0] 7 4 2 3 2" xfId="626" xr:uid="{00000000-0005-0000-0000-00008B020000}"/>
    <cellStyle name="Millares [0] 7 4 2 4" xfId="627" xr:uid="{00000000-0005-0000-0000-00008C020000}"/>
    <cellStyle name="Millares [0] 7 4 2 4 2" xfId="628" xr:uid="{00000000-0005-0000-0000-00008D020000}"/>
    <cellStyle name="Millares [0] 7 4 2 5" xfId="629" xr:uid="{00000000-0005-0000-0000-00008E020000}"/>
    <cellStyle name="Millares [0] 7 4 3" xfId="630" xr:uid="{00000000-0005-0000-0000-00008F020000}"/>
    <cellStyle name="Millares [0] 7 4 3 2" xfId="631" xr:uid="{00000000-0005-0000-0000-000090020000}"/>
    <cellStyle name="Millares [0] 7 4 3 2 2" xfId="632" xr:uid="{00000000-0005-0000-0000-000091020000}"/>
    <cellStyle name="Millares [0] 7 4 3 3" xfId="633" xr:uid="{00000000-0005-0000-0000-000092020000}"/>
    <cellStyle name="Millares [0] 7 4 3 3 2" xfId="634" xr:uid="{00000000-0005-0000-0000-000093020000}"/>
    <cellStyle name="Millares [0] 7 4 3 4" xfId="635" xr:uid="{00000000-0005-0000-0000-000094020000}"/>
    <cellStyle name="Millares [0] 7 4 4" xfId="636" xr:uid="{00000000-0005-0000-0000-000095020000}"/>
    <cellStyle name="Millares [0] 7 4 4 2" xfId="637" xr:uid="{00000000-0005-0000-0000-000096020000}"/>
    <cellStyle name="Millares [0] 7 4 5" xfId="638" xr:uid="{00000000-0005-0000-0000-000097020000}"/>
    <cellStyle name="Millares [0] 7 4 5 2" xfId="639" xr:uid="{00000000-0005-0000-0000-000098020000}"/>
    <cellStyle name="Millares [0] 7 4 6" xfId="640" xr:uid="{00000000-0005-0000-0000-000099020000}"/>
    <cellStyle name="Millares [0] 7 5" xfId="641" xr:uid="{00000000-0005-0000-0000-00009A020000}"/>
    <cellStyle name="Millares [0] 7 5 2" xfId="642" xr:uid="{00000000-0005-0000-0000-00009B020000}"/>
    <cellStyle name="Millares [0] 7 5 2 2" xfId="643" xr:uid="{00000000-0005-0000-0000-00009C020000}"/>
    <cellStyle name="Millares [0] 7 5 3" xfId="644" xr:uid="{00000000-0005-0000-0000-00009D020000}"/>
    <cellStyle name="Millares [0] 7 5 3 2" xfId="645" xr:uid="{00000000-0005-0000-0000-00009E020000}"/>
    <cellStyle name="Millares [0] 7 5 4" xfId="646" xr:uid="{00000000-0005-0000-0000-00009F020000}"/>
    <cellStyle name="Millares [0] 7 6" xfId="647" xr:uid="{00000000-0005-0000-0000-0000A0020000}"/>
    <cellStyle name="Millares [0] 7 6 2" xfId="648" xr:uid="{00000000-0005-0000-0000-0000A1020000}"/>
    <cellStyle name="Millares [0] 7 7" xfId="649" xr:uid="{00000000-0005-0000-0000-0000A2020000}"/>
    <cellStyle name="Millares [0] 7 7 2" xfId="650" xr:uid="{00000000-0005-0000-0000-0000A3020000}"/>
    <cellStyle name="Millares [0] 7 8" xfId="651" xr:uid="{00000000-0005-0000-0000-0000A4020000}"/>
    <cellStyle name="Millares [0] 8" xfId="652" xr:uid="{00000000-0005-0000-0000-0000A5020000}"/>
    <cellStyle name="Millares [0] 8 2" xfId="653" xr:uid="{00000000-0005-0000-0000-0000A6020000}"/>
    <cellStyle name="Millares [0] 8 2 2" xfId="654" xr:uid="{00000000-0005-0000-0000-0000A7020000}"/>
    <cellStyle name="Millares [0] 8 2 2 2" xfId="655" xr:uid="{00000000-0005-0000-0000-0000A8020000}"/>
    <cellStyle name="Millares [0] 8 2 3" xfId="656" xr:uid="{00000000-0005-0000-0000-0000A9020000}"/>
    <cellStyle name="Millares [0] 8 2 3 2" xfId="657" xr:uid="{00000000-0005-0000-0000-0000AA020000}"/>
    <cellStyle name="Millares [0] 8 2 4" xfId="658" xr:uid="{00000000-0005-0000-0000-0000AB020000}"/>
    <cellStyle name="Millares [0] 8 3" xfId="659" xr:uid="{00000000-0005-0000-0000-0000AC020000}"/>
    <cellStyle name="Millares [0] 8 3 2" xfId="660" xr:uid="{00000000-0005-0000-0000-0000AD020000}"/>
    <cellStyle name="Millares [0] 8 4" xfId="661" xr:uid="{00000000-0005-0000-0000-0000AE020000}"/>
    <cellStyle name="Millares [0] 8 4 2" xfId="662" xr:uid="{00000000-0005-0000-0000-0000AF020000}"/>
    <cellStyle name="Millares [0] 8 5" xfId="663" xr:uid="{00000000-0005-0000-0000-0000B0020000}"/>
    <cellStyle name="Millares [0] 9" xfId="664" xr:uid="{00000000-0005-0000-0000-0000B1020000}"/>
    <cellStyle name="Millares [0] 9 2" xfId="665" xr:uid="{00000000-0005-0000-0000-0000B2020000}"/>
    <cellStyle name="Millares [0] 9 2 2" xfId="666" xr:uid="{00000000-0005-0000-0000-0000B3020000}"/>
    <cellStyle name="Millares [0] 9 2 2 2" xfId="667" xr:uid="{00000000-0005-0000-0000-0000B4020000}"/>
    <cellStyle name="Millares [0] 9 2 3" xfId="668" xr:uid="{00000000-0005-0000-0000-0000B5020000}"/>
    <cellStyle name="Millares [0] 9 2 3 2" xfId="669" xr:uid="{00000000-0005-0000-0000-0000B6020000}"/>
    <cellStyle name="Millares [0] 9 2 4" xfId="670" xr:uid="{00000000-0005-0000-0000-0000B7020000}"/>
    <cellStyle name="Millares [0] 9 3" xfId="671" xr:uid="{00000000-0005-0000-0000-0000B8020000}"/>
    <cellStyle name="Millares [0] 9 3 2" xfId="672" xr:uid="{00000000-0005-0000-0000-0000B9020000}"/>
    <cellStyle name="Millares [0] 9 4" xfId="673" xr:uid="{00000000-0005-0000-0000-0000BA020000}"/>
    <cellStyle name="Millares [0] 9 4 2" xfId="674" xr:uid="{00000000-0005-0000-0000-0000BB020000}"/>
    <cellStyle name="Millares [0] 9 5" xfId="675" xr:uid="{00000000-0005-0000-0000-0000BC020000}"/>
    <cellStyle name="Millares [0]_ANEXOS_BOLSA 11_DIC_09_flujo efectivo 2012 definitivo" xfId="2886" xr:uid="{00000000-0005-0000-0000-0000BD020000}"/>
    <cellStyle name="Millares [0]_bolsa DICIEM 2001 SEGURIDAD" xfId="676" xr:uid="{00000000-0005-0000-0000-0000BE020000}"/>
    <cellStyle name="Millares [0]_bolsa DICIEM 2001 SEGURIDAD 2" xfId="2883" xr:uid="{00000000-0005-0000-0000-0000BF020000}"/>
    <cellStyle name="Millares 10" xfId="677" xr:uid="{00000000-0005-0000-0000-0000C0020000}"/>
    <cellStyle name="Millares 10 2" xfId="678" xr:uid="{00000000-0005-0000-0000-0000C1020000}"/>
    <cellStyle name="Millares 10 2 2" xfId="679" xr:uid="{00000000-0005-0000-0000-0000C2020000}"/>
    <cellStyle name="Millares 10 2 2 2" xfId="680" xr:uid="{00000000-0005-0000-0000-0000C3020000}"/>
    <cellStyle name="Millares 10 2 3" xfId="681" xr:uid="{00000000-0005-0000-0000-0000C4020000}"/>
    <cellStyle name="Millares 10 2 3 2" xfId="682" xr:uid="{00000000-0005-0000-0000-0000C5020000}"/>
    <cellStyle name="Millares 10 2 4" xfId="683" xr:uid="{00000000-0005-0000-0000-0000C6020000}"/>
    <cellStyle name="Millares 10 3" xfId="684" xr:uid="{00000000-0005-0000-0000-0000C7020000}"/>
    <cellStyle name="Millares 10 3 2" xfId="685" xr:uid="{00000000-0005-0000-0000-0000C8020000}"/>
    <cellStyle name="Millares 10 3 2 2" xfId="686" xr:uid="{00000000-0005-0000-0000-0000C9020000}"/>
    <cellStyle name="Millares 10 3 3" xfId="687" xr:uid="{00000000-0005-0000-0000-0000CA020000}"/>
    <cellStyle name="Millares 10 3 3 2" xfId="688" xr:uid="{00000000-0005-0000-0000-0000CB020000}"/>
    <cellStyle name="Millares 10 3 4" xfId="689" xr:uid="{00000000-0005-0000-0000-0000CC020000}"/>
    <cellStyle name="Millares 10 4" xfId="690" xr:uid="{00000000-0005-0000-0000-0000CD020000}"/>
    <cellStyle name="Millares 10 5" xfId="691" xr:uid="{00000000-0005-0000-0000-0000CE020000}"/>
    <cellStyle name="Millares 10 5 2" xfId="692" xr:uid="{00000000-0005-0000-0000-0000CF020000}"/>
    <cellStyle name="Millares 10 6" xfId="693" xr:uid="{00000000-0005-0000-0000-0000D0020000}"/>
    <cellStyle name="Millares 11" xfId="694" xr:uid="{00000000-0005-0000-0000-0000D1020000}"/>
    <cellStyle name="Millares 11 2" xfId="695" xr:uid="{00000000-0005-0000-0000-0000D2020000}"/>
    <cellStyle name="Millares 12" xfId="696" xr:uid="{00000000-0005-0000-0000-0000D3020000}"/>
    <cellStyle name="Millares 12 2" xfId="697" xr:uid="{00000000-0005-0000-0000-0000D4020000}"/>
    <cellStyle name="Millares 12 2 2" xfId="698" xr:uid="{00000000-0005-0000-0000-0000D5020000}"/>
    <cellStyle name="Millares 12 2 2 2" xfId="699" xr:uid="{00000000-0005-0000-0000-0000D6020000}"/>
    <cellStyle name="Millares 12 2 3" xfId="700" xr:uid="{00000000-0005-0000-0000-0000D7020000}"/>
    <cellStyle name="Millares 12 2 3 2" xfId="701" xr:uid="{00000000-0005-0000-0000-0000D8020000}"/>
    <cellStyle name="Millares 12 2 4" xfId="702" xr:uid="{00000000-0005-0000-0000-0000D9020000}"/>
    <cellStyle name="Millares 12 3" xfId="703" xr:uid="{00000000-0005-0000-0000-0000DA020000}"/>
    <cellStyle name="Millares 12 3 2" xfId="704" xr:uid="{00000000-0005-0000-0000-0000DB020000}"/>
    <cellStyle name="Millares 12 4" xfId="705" xr:uid="{00000000-0005-0000-0000-0000DC020000}"/>
    <cellStyle name="Millares 12 4 2" xfId="706" xr:uid="{00000000-0005-0000-0000-0000DD020000}"/>
    <cellStyle name="Millares 12 5" xfId="707" xr:uid="{00000000-0005-0000-0000-0000DE020000}"/>
    <cellStyle name="Millares 13" xfId="708" xr:uid="{00000000-0005-0000-0000-0000DF020000}"/>
    <cellStyle name="Millares 13 2" xfId="709" xr:uid="{00000000-0005-0000-0000-0000E0020000}"/>
    <cellStyle name="Millares 13 2 2" xfId="710" xr:uid="{00000000-0005-0000-0000-0000E1020000}"/>
    <cellStyle name="Millares 13 2 2 2" xfId="711" xr:uid="{00000000-0005-0000-0000-0000E2020000}"/>
    <cellStyle name="Millares 13 2 3" xfId="712" xr:uid="{00000000-0005-0000-0000-0000E3020000}"/>
    <cellStyle name="Millares 13 2 3 2" xfId="713" xr:uid="{00000000-0005-0000-0000-0000E4020000}"/>
    <cellStyle name="Millares 13 2 4" xfId="714" xr:uid="{00000000-0005-0000-0000-0000E5020000}"/>
    <cellStyle name="Millares 13 3" xfId="715" xr:uid="{00000000-0005-0000-0000-0000E6020000}"/>
    <cellStyle name="Millares 13 3 2" xfId="716" xr:uid="{00000000-0005-0000-0000-0000E7020000}"/>
    <cellStyle name="Millares 13 4" xfId="717" xr:uid="{00000000-0005-0000-0000-0000E8020000}"/>
    <cellStyle name="Millares 13 4 2" xfId="718" xr:uid="{00000000-0005-0000-0000-0000E9020000}"/>
    <cellStyle name="Millares 13 5" xfId="719" xr:uid="{00000000-0005-0000-0000-0000EA020000}"/>
    <cellStyle name="Millares 14" xfId="720" xr:uid="{00000000-0005-0000-0000-0000EB020000}"/>
    <cellStyle name="Millares 15" xfId="721" xr:uid="{00000000-0005-0000-0000-0000EC020000}"/>
    <cellStyle name="Millares 16" xfId="722" xr:uid="{00000000-0005-0000-0000-0000ED020000}"/>
    <cellStyle name="Millares 17" xfId="723" xr:uid="{00000000-0005-0000-0000-0000EE020000}"/>
    <cellStyle name="Millares 17 2" xfId="724" xr:uid="{00000000-0005-0000-0000-0000EF020000}"/>
    <cellStyle name="Millares 17 2 2" xfId="725" xr:uid="{00000000-0005-0000-0000-0000F0020000}"/>
    <cellStyle name="Millares 17 2 2 2" xfId="726" xr:uid="{00000000-0005-0000-0000-0000F1020000}"/>
    <cellStyle name="Millares 17 2 2 2 2" xfId="727" xr:uid="{00000000-0005-0000-0000-0000F2020000}"/>
    <cellStyle name="Millares 17 2 2 3" xfId="728" xr:uid="{00000000-0005-0000-0000-0000F3020000}"/>
    <cellStyle name="Millares 17 2 2 3 2" xfId="729" xr:uid="{00000000-0005-0000-0000-0000F4020000}"/>
    <cellStyle name="Millares 17 2 2 4" xfId="730" xr:uid="{00000000-0005-0000-0000-0000F5020000}"/>
    <cellStyle name="Millares 17 2 3" xfId="731" xr:uid="{00000000-0005-0000-0000-0000F6020000}"/>
    <cellStyle name="Millares 17 2 3 2" xfId="732" xr:uid="{00000000-0005-0000-0000-0000F7020000}"/>
    <cellStyle name="Millares 17 2 4" xfId="733" xr:uid="{00000000-0005-0000-0000-0000F8020000}"/>
    <cellStyle name="Millares 17 2 4 2" xfId="734" xr:uid="{00000000-0005-0000-0000-0000F9020000}"/>
    <cellStyle name="Millares 17 2 5" xfId="735" xr:uid="{00000000-0005-0000-0000-0000FA020000}"/>
    <cellStyle name="Millares 17 3" xfId="736" xr:uid="{00000000-0005-0000-0000-0000FB020000}"/>
    <cellStyle name="Millares 17 3 2" xfId="737" xr:uid="{00000000-0005-0000-0000-0000FC020000}"/>
    <cellStyle name="Millares 17 3 2 2" xfId="738" xr:uid="{00000000-0005-0000-0000-0000FD020000}"/>
    <cellStyle name="Millares 17 3 2 2 2" xfId="739" xr:uid="{00000000-0005-0000-0000-0000FE020000}"/>
    <cellStyle name="Millares 17 3 2 3" xfId="740" xr:uid="{00000000-0005-0000-0000-0000FF020000}"/>
    <cellStyle name="Millares 17 3 2 3 2" xfId="741" xr:uid="{00000000-0005-0000-0000-000000030000}"/>
    <cellStyle name="Millares 17 3 2 4" xfId="742" xr:uid="{00000000-0005-0000-0000-000001030000}"/>
    <cellStyle name="Millares 17 3 3" xfId="743" xr:uid="{00000000-0005-0000-0000-000002030000}"/>
    <cellStyle name="Millares 17 3 3 2" xfId="744" xr:uid="{00000000-0005-0000-0000-000003030000}"/>
    <cellStyle name="Millares 17 3 4" xfId="745" xr:uid="{00000000-0005-0000-0000-000004030000}"/>
    <cellStyle name="Millares 17 3 4 2" xfId="746" xr:uid="{00000000-0005-0000-0000-000005030000}"/>
    <cellStyle name="Millares 17 3 5" xfId="747" xr:uid="{00000000-0005-0000-0000-000006030000}"/>
    <cellStyle name="Millares 17 4" xfId="748" xr:uid="{00000000-0005-0000-0000-000007030000}"/>
    <cellStyle name="Millares 17 4 2" xfId="749" xr:uid="{00000000-0005-0000-0000-000008030000}"/>
    <cellStyle name="Millares 17 4 2 2" xfId="750" xr:uid="{00000000-0005-0000-0000-000009030000}"/>
    <cellStyle name="Millares 17 4 2 2 2" xfId="751" xr:uid="{00000000-0005-0000-0000-00000A030000}"/>
    <cellStyle name="Millares 17 4 2 3" xfId="752" xr:uid="{00000000-0005-0000-0000-00000B030000}"/>
    <cellStyle name="Millares 17 4 2 3 2" xfId="753" xr:uid="{00000000-0005-0000-0000-00000C030000}"/>
    <cellStyle name="Millares 17 4 2 4" xfId="754" xr:uid="{00000000-0005-0000-0000-00000D030000}"/>
    <cellStyle name="Millares 17 4 3" xfId="755" xr:uid="{00000000-0005-0000-0000-00000E030000}"/>
    <cellStyle name="Millares 17 4 3 2" xfId="756" xr:uid="{00000000-0005-0000-0000-00000F030000}"/>
    <cellStyle name="Millares 17 4 4" xfId="757" xr:uid="{00000000-0005-0000-0000-000010030000}"/>
    <cellStyle name="Millares 17 4 4 2" xfId="758" xr:uid="{00000000-0005-0000-0000-000011030000}"/>
    <cellStyle name="Millares 17 4 5" xfId="759" xr:uid="{00000000-0005-0000-0000-000012030000}"/>
    <cellStyle name="Millares 17 5" xfId="760" xr:uid="{00000000-0005-0000-0000-000013030000}"/>
    <cellStyle name="Millares 17 5 2" xfId="761" xr:uid="{00000000-0005-0000-0000-000014030000}"/>
    <cellStyle name="Millares 17 5 2 2" xfId="762" xr:uid="{00000000-0005-0000-0000-000015030000}"/>
    <cellStyle name="Millares 17 5 3" xfId="763" xr:uid="{00000000-0005-0000-0000-000016030000}"/>
    <cellStyle name="Millares 17 5 3 2" xfId="764" xr:uid="{00000000-0005-0000-0000-000017030000}"/>
    <cellStyle name="Millares 17 5 4" xfId="765" xr:uid="{00000000-0005-0000-0000-000018030000}"/>
    <cellStyle name="Millares 17 6" xfId="766" xr:uid="{00000000-0005-0000-0000-000019030000}"/>
    <cellStyle name="Millares 17 6 2" xfId="767" xr:uid="{00000000-0005-0000-0000-00001A030000}"/>
    <cellStyle name="Millares 17 7" xfId="768" xr:uid="{00000000-0005-0000-0000-00001B030000}"/>
    <cellStyle name="Millares 17 7 2" xfId="769" xr:uid="{00000000-0005-0000-0000-00001C030000}"/>
    <cellStyle name="Millares 17 8" xfId="770" xr:uid="{00000000-0005-0000-0000-00001D030000}"/>
    <cellStyle name="Millares 18" xfId="771" xr:uid="{00000000-0005-0000-0000-00001E030000}"/>
    <cellStyle name="Millares 18 2" xfId="772" xr:uid="{00000000-0005-0000-0000-00001F030000}"/>
    <cellStyle name="Millares 18 2 2" xfId="773" xr:uid="{00000000-0005-0000-0000-000020030000}"/>
    <cellStyle name="Millares 18 2 2 2" xfId="774" xr:uid="{00000000-0005-0000-0000-000021030000}"/>
    <cellStyle name="Millares 18 2 2 2 2" xfId="775" xr:uid="{00000000-0005-0000-0000-000022030000}"/>
    <cellStyle name="Millares 18 2 2 3" xfId="776" xr:uid="{00000000-0005-0000-0000-000023030000}"/>
    <cellStyle name="Millares 18 2 2 3 2" xfId="777" xr:uid="{00000000-0005-0000-0000-000024030000}"/>
    <cellStyle name="Millares 18 2 2 4" xfId="778" xr:uid="{00000000-0005-0000-0000-000025030000}"/>
    <cellStyle name="Millares 18 2 3" xfId="779" xr:uid="{00000000-0005-0000-0000-000026030000}"/>
    <cellStyle name="Millares 18 2 3 2" xfId="780" xr:uid="{00000000-0005-0000-0000-000027030000}"/>
    <cellStyle name="Millares 18 2 4" xfId="781" xr:uid="{00000000-0005-0000-0000-000028030000}"/>
    <cellStyle name="Millares 18 2 4 2" xfId="782" xr:uid="{00000000-0005-0000-0000-000029030000}"/>
    <cellStyle name="Millares 18 2 5" xfId="783" xr:uid="{00000000-0005-0000-0000-00002A030000}"/>
    <cellStyle name="Millares 18 3" xfId="784" xr:uid="{00000000-0005-0000-0000-00002B030000}"/>
    <cellStyle name="Millares 18 3 2" xfId="785" xr:uid="{00000000-0005-0000-0000-00002C030000}"/>
    <cellStyle name="Millares 18 3 2 2" xfId="786" xr:uid="{00000000-0005-0000-0000-00002D030000}"/>
    <cellStyle name="Millares 18 3 2 2 2" xfId="787" xr:uid="{00000000-0005-0000-0000-00002E030000}"/>
    <cellStyle name="Millares 18 3 2 3" xfId="788" xr:uid="{00000000-0005-0000-0000-00002F030000}"/>
    <cellStyle name="Millares 18 3 2 3 2" xfId="789" xr:uid="{00000000-0005-0000-0000-000030030000}"/>
    <cellStyle name="Millares 18 3 2 4" xfId="790" xr:uid="{00000000-0005-0000-0000-000031030000}"/>
    <cellStyle name="Millares 18 3 3" xfId="791" xr:uid="{00000000-0005-0000-0000-000032030000}"/>
    <cellStyle name="Millares 18 3 3 2" xfId="792" xr:uid="{00000000-0005-0000-0000-000033030000}"/>
    <cellStyle name="Millares 18 3 4" xfId="793" xr:uid="{00000000-0005-0000-0000-000034030000}"/>
    <cellStyle name="Millares 18 3 4 2" xfId="794" xr:uid="{00000000-0005-0000-0000-000035030000}"/>
    <cellStyle name="Millares 18 3 5" xfId="795" xr:uid="{00000000-0005-0000-0000-000036030000}"/>
    <cellStyle name="Millares 18 4" xfId="796" xr:uid="{00000000-0005-0000-0000-000037030000}"/>
    <cellStyle name="Millares 18 4 2" xfId="797" xr:uid="{00000000-0005-0000-0000-000038030000}"/>
    <cellStyle name="Millares 18 4 2 2" xfId="798" xr:uid="{00000000-0005-0000-0000-000039030000}"/>
    <cellStyle name="Millares 18 4 3" xfId="799" xr:uid="{00000000-0005-0000-0000-00003A030000}"/>
    <cellStyle name="Millares 18 4 3 2" xfId="800" xr:uid="{00000000-0005-0000-0000-00003B030000}"/>
    <cellStyle name="Millares 18 4 4" xfId="801" xr:uid="{00000000-0005-0000-0000-00003C030000}"/>
    <cellStyle name="Millares 18 5" xfId="802" xr:uid="{00000000-0005-0000-0000-00003D030000}"/>
    <cellStyle name="Millares 18 5 2" xfId="803" xr:uid="{00000000-0005-0000-0000-00003E030000}"/>
    <cellStyle name="Millares 18 6" xfId="804" xr:uid="{00000000-0005-0000-0000-00003F030000}"/>
    <cellStyle name="Millares 18 6 2" xfId="805" xr:uid="{00000000-0005-0000-0000-000040030000}"/>
    <cellStyle name="Millares 18 7" xfId="806" xr:uid="{00000000-0005-0000-0000-000041030000}"/>
    <cellStyle name="Millares 19" xfId="807" xr:uid="{00000000-0005-0000-0000-000042030000}"/>
    <cellStyle name="Millares 19 2" xfId="808" xr:uid="{00000000-0005-0000-0000-000043030000}"/>
    <cellStyle name="Millares 19 2 2" xfId="809" xr:uid="{00000000-0005-0000-0000-000044030000}"/>
    <cellStyle name="Millares 19 2 2 2" xfId="810" xr:uid="{00000000-0005-0000-0000-000045030000}"/>
    <cellStyle name="Millares 19 2 2 2 2" xfId="811" xr:uid="{00000000-0005-0000-0000-000046030000}"/>
    <cellStyle name="Millares 19 2 2 3" xfId="812" xr:uid="{00000000-0005-0000-0000-000047030000}"/>
    <cellStyle name="Millares 19 2 2 3 2" xfId="813" xr:uid="{00000000-0005-0000-0000-000048030000}"/>
    <cellStyle name="Millares 19 2 2 4" xfId="814" xr:uid="{00000000-0005-0000-0000-000049030000}"/>
    <cellStyle name="Millares 19 2 3" xfId="815" xr:uid="{00000000-0005-0000-0000-00004A030000}"/>
    <cellStyle name="Millares 19 2 3 2" xfId="816" xr:uid="{00000000-0005-0000-0000-00004B030000}"/>
    <cellStyle name="Millares 19 2 4" xfId="817" xr:uid="{00000000-0005-0000-0000-00004C030000}"/>
    <cellStyle name="Millares 19 2 4 2" xfId="818" xr:uid="{00000000-0005-0000-0000-00004D030000}"/>
    <cellStyle name="Millares 19 2 5" xfId="819" xr:uid="{00000000-0005-0000-0000-00004E030000}"/>
    <cellStyle name="Millares 19 3" xfId="820" xr:uid="{00000000-0005-0000-0000-00004F030000}"/>
    <cellStyle name="Millares 19 3 2" xfId="821" xr:uid="{00000000-0005-0000-0000-000050030000}"/>
    <cellStyle name="Millares 19 3 2 2" xfId="822" xr:uid="{00000000-0005-0000-0000-000051030000}"/>
    <cellStyle name="Millares 19 3 3" xfId="823" xr:uid="{00000000-0005-0000-0000-000052030000}"/>
    <cellStyle name="Millares 19 3 3 2" xfId="824" xr:uid="{00000000-0005-0000-0000-000053030000}"/>
    <cellStyle name="Millares 19 3 4" xfId="825" xr:uid="{00000000-0005-0000-0000-000054030000}"/>
    <cellStyle name="Millares 19 4" xfId="826" xr:uid="{00000000-0005-0000-0000-000055030000}"/>
    <cellStyle name="Millares 19 4 2" xfId="827" xr:uid="{00000000-0005-0000-0000-000056030000}"/>
    <cellStyle name="Millares 19 5" xfId="828" xr:uid="{00000000-0005-0000-0000-000057030000}"/>
    <cellStyle name="Millares 19 5 2" xfId="829" xr:uid="{00000000-0005-0000-0000-000058030000}"/>
    <cellStyle name="Millares 19 6" xfId="830" xr:uid="{00000000-0005-0000-0000-000059030000}"/>
    <cellStyle name="Millares 2" xfId="831" xr:uid="{00000000-0005-0000-0000-00005A030000}"/>
    <cellStyle name="Millares 2 10" xfId="832" xr:uid="{00000000-0005-0000-0000-00005B030000}"/>
    <cellStyle name="Millares 2 11" xfId="833" xr:uid="{00000000-0005-0000-0000-00005C030000}"/>
    <cellStyle name="Millares 2 11 2" xfId="834" xr:uid="{00000000-0005-0000-0000-00005D030000}"/>
    <cellStyle name="Millares 2 12" xfId="835" xr:uid="{00000000-0005-0000-0000-00005E030000}"/>
    <cellStyle name="Millares 2 13" xfId="836" xr:uid="{00000000-0005-0000-0000-00005F030000}"/>
    <cellStyle name="Millares 2 2" xfId="837" xr:uid="{00000000-0005-0000-0000-000060030000}"/>
    <cellStyle name="Millares 2 2 2" xfId="838" xr:uid="{00000000-0005-0000-0000-000061030000}"/>
    <cellStyle name="Millares 2 2 3" xfId="839" xr:uid="{00000000-0005-0000-0000-000062030000}"/>
    <cellStyle name="Millares 2 3" xfId="840" xr:uid="{00000000-0005-0000-0000-000063030000}"/>
    <cellStyle name="Millares 2 3 2" xfId="841" xr:uid="{00000000-0005-0000-0000-000064030000}"/>
    <cellStyle name="Millares 2 4" xfId="842" xr:uid="{00000000-0005-0000-0000-000065030000}"/>
    <cellStyle name="Millares 2 5" xfId="843" xr:uid="{00000000-0005-0000-0000-000066030000}"/>
    <cellStyle name="Millares 2 6" xfId="844" xr:uid="{00000000-0005-0000-0000-000067030000}"/>
    <cellStyle name="Millares 2 6 2" xfId="845" xr:uid="{00000000-0005-0000-0000-000068030000}"/>
    <cellStyle name="Millares 2 6 2 2" xfId="846" xr:uid="{00000000-0005-0000-0000-000069030000}"/>
    <cellStyle name="Millares 2 6 2 2 2" xfId="847" xr:uid="{00000000-0005-0000-0000-00006A030000}"/>
    <cellStyle name="Millares 2 6 2 3" xfId="848" xr:uid="{00000000-0005-0000-0000-00006B030000}"/>
    <cellStyle name="Millares 2 6 2 3 2" xfId="849" xr:uid="{00000000-0005-0000-0000-00006C030000}"/>
    <cellStyle name="Millares 2 6 2 4" xfId="850" xr:uid="{00000000-0005-0000-0000-00006D030000}"/>
    <cellStyle name="Millares 2 6 3" xfId="851" xr:uid="{00000000-0005-0000-0000-00006E030000}"/>
    <cellStyle name="Millares 2 6 3 2" xfId="852" xr:uid="{00000000-0005-0000-0000-00006F030000}"/>
    <cellStyle name="Millares 2 6 4" xfId="853" xr:uid="{00000000-0005-0000-0000-000070030000}"/>
    <cellStyle name="Millares 2 6 4 2" xfId="854" xr:uid="{00000000-0005-0000-0000-000071030000}"/>
    <cellStyle name="Millares 2 6 5" xfId="855" xr:uid="{00000000-0005-0000-0000-000072030000}"/>
    <cellStyle name="Millares 2 7" xfId="856" xr:uid="{00000000-0005-0000-0000-000073030000}"/>
    <cellStyle name="Millares 2 8" xfId="857" xr:uid="{00000000-0005-0000-0000-000074030000}"/>
    <cellStyle name="Millares 2 9" xfId="858" xr:uid="{00000000-0005-0000-0000-000075030000}"/>
    <cellStyle name="Millares 20" xfId="859" xr:uid="{00000000-0005-0000-0000-000076030000}"/>
    <cellStyle name="Millares 20 2" xfId="860" xr:uid="{00000000-0005-0000-0000-000077030000}"/>
    <cellStyle name="Millares 20 2 2" xfId="861" xr:uid="{00000000-0005-0000-0000-000078030000}"/>
    <cellStyle name="Millares 20 2 2 2" xfId="862" xr:uid="{00000000-0005-0000-0000-000079030000}"/>
    <cellStyle name="Millares 20 2 2 2 2" xfId="863" xr:uid="{00000000-0005-0000-0000-00007A030000}"/>
    <cellStyle name="Millares 20 2 2 3" xfId="864" xr:uid="{00000000-0005-0000-0000-00007B030000}"/>
    <cellStyle name="Millares 20 2 2 3 2" xfId="865" xr:uid="{00000000-0005-0000-0000-00007C030000}"/>
    <cellStyle name="Millares 20 2 2 4" xfId="866" xr:uid="{00000000-0005-0000-0000-00007D030000}"/>
    <cellStyle name="Millares 20 2 3" xfId="867" xr:uid="{00000000-0005-0000-0000-00007E030000}"/>
    <cellStyle name="Millares 20 2 3 2" xfId="868" xr:uid="{00000000-0005-0000-0000-00007F030000}"/>
    <cellStyle name="Millares 20 2 4" xfId="869" xr:uid="{00000000-0005-0000-0000-000080030000}"/>
    <cellStyle name="Millares 20 2 4 2" xfId="870" xr:uid="{00000000-0005-0000-0000-000081030000}"/>
    <cellStyle name="Millares 20 2 5" xfId="871" xr:uid="{00000000-0005-0000-0000-000082030000}"/>
    <cellStyle name="Millares 20 3" xfId="872" xr:uid="{00000000-0005-0000-0000-000083030000}"/>
    <cellStyle name="Millares 20 3 2" xfId="873" xr:uid="{00000000-0005-0000-0000-000084030000}"/>
    <cellStyle name="Millares 20 3 2 2" xfId="874" xr:uid="{00000000-0005-0000-0000-000085030000}"/>
    <cellStyle name="Millares 20 3 3" xfId="875" xr:uid="{00000000-0005-0000-0000-000086030000}"/>
    <cellStyle name="Millares 20 3 3 2" xfId="876" xr:uid="{00000000-0005-0000-0000-000087030000}"/>
    <cellStyle name="Millares 20 3 4" xfId="877" xr:uid="{00000000-0005-0000-0000-000088030000}"/>
    <cellStyle name="Millares 20 4" xfId="878" xr:uid="{00000000-0005-0000-0000-000089030000}"/>
    <cellStyle name="Millares 20 4 2" xfId="879" xr:uid="{00000000-0005-0000-0000-00008A030000}"/>
    <cellStyle name="Millares 20 5" xfId="880" xr:uid="{00000000-0005-0000-0000-00008B030000}"/>
    <cellStyle name="Millares 20 5 2" xfId="881" xr:uid="{00000000-0005-0000-0000-00008C030000}"/>
    <cellStyle name="Millares 20 6" xfId="882" xr:uid="{00000000-0005-0000-0000-00008D030000}"/>
    <cellStyle name="Millares 21" xfId="883" xr:uid="{00000000-0005-0000-0000-00008E030000}"/>
    <cellStyle name="Millares 21 2" xfId="884" xr:uid="{00000000-0005-0000-0000-00008F030000}"/>
    <cellStyle name="Millares 21 2 2" xfId="885" xr:uid="{00000000-0005-0000-0000-000090030000}"/>
    <cellStyle name="Millares 21 2 2 2" xfId="886" xr:uid="{00000000-0005-0000-0000-000091030000}"/>
    <cellStyle name="Millares 21 2 2 2 2" xfId="887" xr:uid="{00000000-0005-0000-0000-000092030000}"/>
    <cellStyle name="Millares 21 2 2 3" xfId="888" xr:uid="{00000000-0005-0000-0000-000093030000}"/>
    <cellStyle name="Millares 21 2 2 3 2" xfId="889" xr:uid="{00000000-0005-0000-0000-000094030000}"/>
    <cellStyle name="Millares 21 2 2 4" xfId="890" xr:uid="{00000000-0005-0000-0000-000095030000}"/>
    <cellStyle name="Millares 21 2 3" xfId="891" xr:uid="{00000000-0005-0000-0000-000096030000}"/>
    <cellStyle name="Millares 21 2 3 2" xfId="892" xr:uid="{00000000-0005-0000-0000-000097030000}"/>
    <cellStyle name="Millares 21 2 4" xfId="893" xr:uid="{00000000-0005-0000-0000-000098030000}"/>
    <cellStyle name="Millares 21 2 4 2" xfId="894" xr:uid="{00000000-0005-0000-0000-000099030000}"/>
    <cellStyle name="Millares 21 2 5" xfId="895" xr:uid="{00000000-0005-0000-0000-00009A030000}"/>
    <cellStyle name="Millares 21 3" xfId="896" xr:uid="{00000000-0005-0000-0000-00009B030000}"/>
    <cellStyle name="Millares 21 3 2" xfId="897" xr:uid="{00000000-0005-0000-0000-00009C030000}"/>
    <cellStyle name="Millares 21 3 2 2" xfId="898" xr:uid="{00000000-0005-0000-0000-00009D030000}"/>
    <cellStyle name="Millares 21 3 3" xfId="899" xr:uid="{00000000-0005-0000-0000-00009E030000}"/>
    <cellStyle name="Millares 21 3 3 2" xfId="900" xr:uid="{00000000-0005-0000-0000-00009F030000}"/>
    <cellStyle name="Millares 21 3 4" xfId="901" xr:uid="{00000000-0005-0000-0000-0000A0030000}"/>
    <cellStyle name="Millares 21 4" xfId="902" xr:uid="{00000000-0005-0000-0000-0000A1030000}"/>
    <cellStyle name="Millares 21 4 2" xfId="903" xr:uid="{00000000-0005-0000-0000-0000A2030000}"/>
    <cellStyle name="Millares 21 5" xfId="904" xr:uid="{00000000-0005-0000-0000-0000A3030000}"/>
    <cellStyle name="Millares 21 5 2" xfId="905" xr:uid="{00000000-0005-0000-0000-0000A4030000}"/>
    <cellStyle name="Millares 21 6" xfId="906" xr:uid="{00000000-0005-0000-0000-0000A5030000}"/>
    <cellStyle name="Millares 22" xfId="907" xr:uid="{00000000-0005-0000-0000-0000A6030000}"/>
    <cellStyle name="Millares 22 2" xfId="908" xr:uid="{00000000-0005-0000-0000-0000A7030000}"/>
    <cellStyle name="Millares 22 2 2" xfId="909" xr:uid="{00000000-0005-0000-0000-0000A8030000}"/>
    <cellStyle name="Millares 22 2 2 2" xfId="910" xr:uid="{00000000-0005-0000-0000-0000A9030000}"/>
    <cellStyle name="Millares 22 2 2 2 2" xfId="911" xr:uid="{00000000-0005-0000-0000-0000AA030000}"/>
    <cellStyle name="Millares 22 2 2 3" xfId="912" xr:uid="{00000000-0005-0000-0000-0000AB030000}"/>
    <cellStyle name="Millares 22 2 2 3 2" xfId="913" xr:uid="{00000000-0005-0000-0000-0000AC030000}"/>
    <cellStyle name="Millares 22 2 2 4" xfId="914" xr:uid="{00000000-0005-0000-0000-0000AD030000}"/>
    <cellStyle name="Millares 22 2 3" xfId="915" xr:uid="{00000000-0005-0000-0000-0000AE030000}"/>
    <cellStyle name="Millares 22 2 3 2" xfId="916" xr:uid="{00000000-0005-0000-0000-0000AF030000}"/>
    <cellStyle name="Millares 22 2 4" xfId="917" xr:uid="{00000000-0005-0000-0000-0000B0030000}"/>
    <cellStyle name="Millares 22 2 4 2" xfId="918" xr:uid="{00000000-0005-0000-0000-0000B1030000}"/>
    <cellStyle name="Millares 22 2 5" xfId="919" xr:uid="{00000000-0005-0000-0000-0000B2030000}"/>
    <cellStyle name="Millares 22 3" xfId="920" xr:uid="{00000000-0005-0000-0000-0000B3030000}"/>
    <cellStyle name="Millares 22 3 2" xfId="921" xr:uid="{00000000-0005-0000-0000-0000B4030000}"/>
    <cellStyle name="Millares 22 3 2 2" xfId="922" xr:uid="{00000000-0005-0000-0000-0000B5030000}"/>
    <cellStyle name="Millares 22 3 3" xfId="923" xr:uid="{00000000-0005-0000-0000-0000B6030000}"/>
    <cellStyle name="Millares 22 3 3 2" xfId="924" xr:uid="{00000000-0005-0000-0000-0000B7030000}"/>
    <cellStyle name="Millares 22 3 4" xfId="925" xr:uid="{00000000-0005-0000-0000-0000B8030000}"/>
    <cellStyle name="Millares 22 4" xfId="926" xr:uid="{00000000-0005-0000-0000-0000B9030000}"/>
    <cellStyle name="Millares 22 4 2" xfId="927" xr:uid="{00000000-0005-0000-0000-0000BA030000}"/>
    <cellStyle name="Millares 22 5" xfId="928" xr:uid="{00000000-0005-0000-0000-0000BB030000}"/>
    <cellStyle name="Millares 22 5 2" xfId="929" xr:uid="{00000000-0005-0000-0000-0000BC030000}"/>
    <cellStyle name="Millares 22 6" xfId="930" xr:uid="{00000000-0005-0000-0000-0000BD030000}"/>
    <cellStyle name="Millares 23" xfId="931" xr:uid="{00000000-0005-0000-0000-0000BE030000}"/>
    <cellStyle name="Millares 24" xfId="932" xr:uid="{00000000-0005-0000-0000-0000BF030000}"/>
    <cellStyle name="Millares 25" xfId="933" xr:uid="{00000000-0005-0000-0000-0000C0030000}"/>
    <cellStyle name="Millares 25 2" xfId="934" xr:uid="{00000000-0005-0000-0000-0000C1030000}"/>
    <cellStyle name="Millares 25 2 2" xfId="935" xr:uid="{00000000-0005-0000-0000-0000C2030000}"/>
    <cellStyle name="Millares 25 2 2 2" xfId="936" xr:uid="{00000000-0005-0000-0000-0000C3030000}"/>
    <cellStyle name="Millares 25 2 2 2 2" xfId="937" xr:uid="{00000000-0005-0000-0000-0000C4030000}"/>
    <cellStyle name="Millares 25 2 2 3" xfId="938" xr:uid="{00000000-0005-0000-0000-0000C5030000}"/>
    <cellStyle name="Millares 25 2 2 3 2" xfId="939" xr:uid="{00000000-0005-0000-0000-0000C6030000}"/>
    <cellStyle name="Millares 25 2 2 4" xfId="940" xr:uid="{00000000-0005-0000-0000-0000C7030000}"/>
    <cellStyle name="Millares 25 2 3" xfId="941" xr:uid="{00000000-0005-0000-0000-0000C8030000}"/>
    <cellStyle name="Millares 25 2 3 2" xfId="942" xr:uid="{00000000-0005-0000-0000-0000C9030000}"/>
    <cellStyle name="Millares 25 2 4" xfId="943" xr:uid="{00000000-0005-0000-0000-0000CA030000}"/>
    <cellStyle name="Millares 25 2 4 2" xfId="944" xr:uid="{00000000-0005-0000-0000-0000CB030000}"/>
    <cellStyle name="Millares 25 2 5" xfId="945" xr:uid="{00000000-0005-0000-0000-0000CC030000}"/>
    <cellStyle name="Millares 25 3" xfId="946" xr:uid="{00000000-0005-0000-0000-0000CD030000}"/>
    <cellStyle name="Millares 25 3 2" xfId="947" xr:uid="{00000000-0005-0000-0000-0000CE030000}"/>
    <cellStyle name="Millares 25 3 2 2" xfId="948" xr:uid="{00000000-0005-0000-0000-0000CF030000}"/>
    <cellStyle name="Millares 25 3 3" xfId="949" xr:uid="{00000000-0005-0000-0000-0000D0030000}"/>
    <cellStyle name="Millares 25 3 3 2" xfId="950" xr:uid="{00000000-0005-0000-0000-0000D1030000}"/>
    <cellStyle name="Millares 25 3 4" xfId="951" xr:uid="{00000000-0005-0000-0000-0000D2030000}"/>
    <cellStyle name="Millares 25 4" xfId="952" xr:uid="{00000000-0005-0000-0000-0000D3030000}"/>
    <cellStyle name="Millares 25 4 2" xfId="953" xr:uid="{00000000-0005-0000-0000-0000D4030000}"/>
    <cellStyle name="Millares 25 5" xfId="954" xr:uid="{00000000-0005-0000-0000-0000D5030000}"/>
    <cellStyle name="Millares 25 5 2" xfId="955" xr:uid="{00000000-0005-0000-0000-0000D6030000}"/>
    <cellStyle name="Millares 25 6" xfId="956" xr:uid="{00000000-0005-0000-0000-0000D7030000}"/>
    <cellStyle name="Millares 26" xfId="957" xr:uid="{00000000-0005-0000-0000-0000D8030000}"/>
    <cellStyle name="Millares 27" xfId="958" xr:uid="{00000000-0005-0000-0000-0000D9030000}"/>
    <cellStyle name="Millares 27 2" xfId="959" xr:uid="{00000000-0005-0000-0000-0000DA030000}"/>
    <cellStyle name="Millares 27 2 2" xfId="960" xr:uid="{00000000-0005-0000-0000-0000DB030000}"/>
    <cellStyle name="Millares 27 2 2 2" xfId="961" xr:uid="{00000000-0005-0000-0000-0000DC030000}"/>
    <cellStyle name="Millares 27 2 3" xfId="962" xr:uid="{00000000-0005-0000-0000-0000DD030000}"/>
    <cellStyle name="Millares 27 2 3 2" xfId="963" xr:uid="{00000000-0005-0000-0000-0000DE030000}"/>
    <cellStyle name="Millares 27 2 4" xfId="964" xr:uid="{00000000-0005-0000-0000-0000DF030000}"/>
    <cellStyle name="Millares 27 3" xfId="965" xr:uid="{00000000-0005-0000-0000-0000E0030000}"/>
    <cellStyle name="Millares 27 3 2" xfId="966" xr:uid="{00000000-0005-0000-0000-0000E1030000}"/>
    <cellStyle name="Millares 27 4" xfId="967" xr:uid="{00000000-0005-0000-0000-0000E2030000}"/>
    <cellStyle name="Millares 27 4 2" xfId="968" xr:uid="{00000000-0005-0000-0000-0000E3030000}"/>
    <cellStyle name="Millares 27 5" xfId="969" xr:uid="{00000000-0005-0000-0000-0000E4030000}"/>
    <cellStyle name="Millares 28" xfId="970" xr:uid="{00000000-0005-0000-0000-0000E5030000}"/>
    <cellStyle name="Millares 29" xfId="971" xr:uid="{00000000-0005-0000-0000-0000E6030000}"/>
    <cellStyle name="Millares 3" xfId="972" xr:uid="{00000000-0005-0000-0000-0000E7030000}"/>
    <cellStyle name="Millares 3 10" xfId="973" xr:uid="{00000000-0005-0000-0000-0000E8030000}"/>
    <cellStyle name="Millares 3 11" xfId="974" xr:uid="{00000000-0005-0000-0000-0000E9030000}"/>
    <cellStyle name="Millares 3 2" xfId="975" xr:uid="{00000000-0005-0000-0000-0000EA030000}"/>
    <cellStyle name="Millares 3 2 2" xfId="976" xr:uid="{00000000-0005-0000-0000-0000EB030000}"/>
    <cellStyle name="Millares 3 2 2 2" xfId="977" xr:uid="{00000000-0005-0000-0000-0000EC030000}"/>
    <cellStyle name="Millares 3 2 2 2 2" xfId="978" xr:uid="{00000000-0005-0000-0000-0000ED030000}"/>
    <cellStyle name="Millares 3 2 2 2 2 2" xfId="979" xr:uid="{00000000-0005-0000-0000-0000EE030000}"/>
    <cellStyle name="Millares 3 2 2 2 2 2 2" xfId="980" xr:uid="{00000000-0005-0000-0000-0000EF030000}"/>
    <cellStyle name="Millares 3 2 2 2 2 3" xfId="981" xr:uid="{00000000-0005-0000-0000-0000F0030000}"/>
    <cellStyle name="Millares 3 2 2 2 2 3 2" xfId="982" xr:uid="{00000000-0005-0000-0000-0000F1030000}"/>
    <cellStyle name="Millares 3 2 2 2 2 4" xfId="983" xr:uid="{00000000-0005-0000-0000-0000F2030000}"/>
    <cellStyle name="Millares 3 2 2 2 3" xfId="984" xr:uid="{00000000-0005-0000-0000-0000F3030000}"/>
    <cellStyle name="Millares 3 2 2 2 3 2" xfId="985" xr:uid="{00000000-0005-0000-0000-0000F4030000}"/>
    <cellStyle name="Millares 3 2 2 2 4" xfId="986" xr:uid="{00000000-0005-0000-0000-0000F5030000}"/>
    <cellStyle name="Millares 3 2 2 2 4 2" xfId="987" xr:uid="{00000000-0005-0000-0000-0000F6030000}"/>
    <cellStyle name="Millares 3 2 2 2 5" xfId="988" xr:uid="{00000000-0005-0000-0000-0000F7030000}"/>
    <cellStyle name="Millares 3 2 2 3" xfId="989" xr:uid="{00000000-0005-0000-0000-0000F8030000}"/>
    <cellStyle name="Millares 3 2 2 3 2" xfId="990" xr:uid="{00000000-0005-0000-0000-0000F9030000}"/>
    <cellStyle name="Millares 3 2 2 3 2 2" xfId="991" xr:uid="{00000000-0005-0000-0000-0000FA030000}"/>
    <cellStyle name="Millares 3 2 2 3 3" xfId="992" xr:uid="{00000000-0005-0000-0000-0000FB030000}"/>
    <cellStyle name="Millares 3 2 2 3 3 2" xfId="993" xr:uid="{00000000-0005-0000-0000-0000FC030000}"/>
    <cellStyle name="Millares 3 2 2 3 4" xfId="994" xr:uid="{00000000-0005-0000-0000-0000FD030000}"/>
    <cellStyle name="Millares 3 2 2 4" xfId="995" xr:uid="{00000000-0005-0000-0000-0000FE030000}"/>
    <cellStyle name="Millares 3 2 2 4 2" xfId="996" xr:uid="{00000000-0005-0000-0000-0000FF030000}"/>
    <cellStyle name="Millares 3 2 2 5" xfId="997" xr:uid="{00000000-0005-0000-0000-000000040000}"/>
    <cellStyle name="Millares 3 2 2 5 2" xfId="998" xr:uid="{00000000-0005-0000-0000-000001040000}"/>
    <cellStyle name="Millares 3 2 2 6" xfId="999" xr:uid="{00000000-0005-0000-0000-000002040000}"/>
    <cellStyle name="Millares 3 2 3" xfId="1000" xr:uid="{00000000-0005-0000-0000-000003040000}"/>
    <cellStyle name="Millares 3 3" xfId="1001" xr:uid="{00000000-0005-0000-0000-000004040000}"/>
    <cellStyle name="Millares 3 3 2" xfId="1002" xr:uid="{00000000-0005-0000-0000-000005040000}"/>
    <cellStyle name="Millares 3 4" xfId="1003" xr:uid="{00000000-0005-0000-0000-000006040000}"/>
    <cellStyle name="Millares 3 4 2" xfId="1004" xr:uid="{00000000-0005-0000-0000-000007040000}"/>
    <cellStyle name="Millares 3 4 2 2" xfId="1005" xr:uid="{00000000-0005-0000-0000-000008040000}"/>
    <cellStyle name="Millares 3 4 2 2 2" xfId="1006" xr:uid="{00000000-0005-0000-0000-000009040000}"/>
    <cellStyle name="Millares 3 4 2 2 2 2" xfId="1007" xr:uid="{00000000-0005-0000-0000-00000A040000}"/>
    <cellStyle name="Millares 3 4 2 2 3" xfId="1008" xr:uid="{00000000-0005-0000-0000-00000B040000}"/>
    <cellStyle name="Millares 3 4 2 2 3 2" xfId="1009" xr:uid="{00000000-0005-0000-0000-00000C040000}"/>
    <cellStyle name="Millares 3 4 2 2 4" xfId="1010" xr:uid="{00000000-0005-0000-0000-00000D040000}"/>
    <cellStyle name="Millares 3 4 2 3" xfId="1011" xr:uid="{00000000-0005-0000-0000-00000E040000}"/>
    <cellStyle name="Millares 3 4 2 3 2" xfId="1012" xr:uid="{00000000-0005-0000-0000-00000F040000}"/>
    <cellStyle name="Millares 3 4 2 4" xfId="1013" xr:uid="{00000000-0005-0000-0000-000010040000}"/>
    <cellStyle name="Millares 3 4 2 4 2" xfId="1014" xr:uid="{00000000-0005-0000-0000-000011040000}"/>
    <cellStyle name="Millares 3 4 2 5" xfId="1015" xr:uid="{00000000-0005-0000-0000-000012040000}"/>
    <cellStyle name="Millares 3 4 3" xfId="1016" xr:uid="{00000000-0005-0000-0000-000013040000}"/>
    <cellStyle name="Millares 3 4 3 2" xfId="1017" xr:uid="{00000000-0005-0000-0000-000014040000}"/>
    <cellStyle name="Millares 3 4 3 2 2" xfId="1018" xr:uid="{00000000-0005-0000-0000-000015040000}"/>
    <cellStyle name="Millares 3 4 3 3" xfId="1019" xr:uid="{00000000-0005-0000-0000-000016040000}"/>
    <cellStyle name="Millares 3 4 3 3 2" xfId="1020" xr:uid="{00000000-0005-0000-0000-000017040000}"/>
    <cellStyle name="Millares 3 4 3 4" xfId="1021" xr:uid="{00000000-0005-0000-0000-000018040000}"/>
    <cellStyle name="Millares 3 4 4" xfId="1022" xr:uid="{00000000-0005-0000-0000-000019040000}"/>
    <cellStyle name="Millares 3 4 4 2" xfId="1023" xr:uid="{00000000-0005-0000-0000-00001A040000}"/>
    <cellStyle name="Millares 3 4 5" xfId="1024" xr:uid="{00000000-0005-0000-0000-00001B040000}"/>
    <cellStyle name="Millares 3 4 5 2" xfId="1025" xr:uid="{00000000-0005-0000-0000-00001C040000}"/>
    <cellStyle name="Millares 3 4 6" xfId="1026" xr:uid="{00000000-0005-0000-0000-00001D040000}"/>
    <cellStyle name="Millares 3 5" xfId="1027" xr:uid="{00000000-0005-0000-0000-00001E040000}"/>
    <cellStyle name="Millares 3 5 2" xfId="1028" xr:uid="{00000000-0005-0000-0000-00001F040000}"/>
    <cellStyle name="Millares 3 5 2 2" xfId="1029" xr:uid="{00000000-0005-0000-0000-000020040000}"/>
    <cellStyle name="Millares 3 5 2 2 2" xfId="1030" xr:uid="{00000000-0005-0000-0000-000021040000}"/>
    <cellStyle name="Millares 3 5 2 2 2 2" xfId="1031" xr:uid="{00000000-0005-0000-0000-000022040000}"/>
    <cellStyle name="Millares 3 5 2 2 3" xfId="1032" xr:uid="{00000000-0005-0000-0000-000023040000}"/>
    <cellStyle name="Millares 3 5 2 2 3 2" xfId="1033" xr:uid="{00000000-0005-0000-0000-000024040000}"/>
    <cellStyle name="Millares 3 5 2 2 4" xfId="1034" xr:uid="{00000000-0005-0000-0000-000025040000}"/>
    <cellStyle name="Millares 3 5 2 3" xfId="1035" xr:uid="{00000000-0005-0000-0000-000026040000}"/>
    <cellStyle name="Millares 3 5 2 3 2" xfId="1036" xr:uid="{00000000-0005-0000-0000-000027040000}"/>
    <cellStyle name="Millares 3 5 2 4" xfId="1037" xr:uid="{00000000-0005-0000-0000-000028040000}"/>
    <cellStyle name="Millares 3 5 2 4 2" xfId="1038" xr:uid="{00000000-0005-0000-0000-000029040000}"/>
    <cellStyle name="Millares 3 5 2 5" xfId="1039" xr:uid="{00000000-0005-0000-0000-00002A040000}"/>
    <cellStyle name="Millares 3 5 3" xfId="1040" xr:uid="{00000000-0005-0000-0000-00002B040000}"/>
    <cellStyle name="Millares 3 5 3 2" xfId="1041" xr:uid="{00000000-0005-0000-0000-00002C040000}"/>
    <cellStyle name="Millares 3 5 3 2 2" xfId="1042" xr:uid="{00000000-0005-0000-0000-00002D040000}"/>
    <cellStyle name="Millares 3 5 3 3" xfId="1043" xr:uid="{00000000-0005-0000-0000-00002E040000}"/>
    <cellStyle name="Millares 3 5 3 3 2" xfId="1044" xr:uid="{00000000-0005-0000-0000-00002F040000}"/>
    <cellStyle name="Millares 3 5 3 4" xfId="1045" xr:uid="{00000000-0005-0000-0000-000030040000}"/>
    <cellStyle name="Millares 3 5 4" xfId="1046" xr:uid="{00000000-0005-0000-0000-000031040000}"/>
    <cellStyle name="Millares 3 5 4 2" xfId="1047" xr:uid="{00000000-0005-0000-0000-000032040000}"/>
    <cellStyle name="Millares 3 5 5" xfId="1048" xr:uid="{00000000-0005-0000-0000-000033040000}"/>
    <cellStyle name="Millares 3 5 5 2" xfId="1049" xr:uid="{00000000-0005-0000-0000-000034040000}"/>
    <cellStyle name="Millares 3 5 6" xfId="1050" xr:uid="{00000000-0005-0000-0000-000035040000}"/>
    <cellStyle name="Millares 3 6" xfId="1051" xr:uid="{00000000-0005-0000-0000-000036040000}"/>
    <cellStyle name="Millares 3 6 2" xfId="1052" xr:uid="{00000000-0005-0000-0000-000037040000}"/>
    <cellStyle name="Millares 3 6 2 2" xfId="1053" xr:uid="{00000000-0005-0000-0000-000038040000}"/>
    <cellStyle name="Millares 3 6 2 2 2" xfId="1054" xr:uid="{00000000-0005-0000-0000-000039040000}"/>
    <cellStyle name="Millares 3 6 2 2 2 2" xfId="1055" xr:uid="{00000000-0005-0000-0000-00003A040000}"/>
    <cellStyle name="Millares 3 6 2 2 3" xfId="1056" xr:uid="{00000000-0005-0000-0000-00003B040000}"/>
    <cellStyle name="Millares 3 6 2 2 3 2" xfId="1057" xr:uid="{00000000-0005-0000-0000-00003C040000}"/>
    <cellStyle name="Millares 3 6 2 2 4" xfId="1058" xr:uid="{00000000-0005-0000-0000-00003D040000}"/>
    <cellStyle name="Millares 3 6 2 3" xfId="1059" xr:uid="{00000000-0005-0000-0000-00003E040000}"/>
    <cellStyle name="Millares 3 6 2 3 2" xfId="1060" xr:uid="{00000000-0005-0000-0000-00003F040000}"/>
    <cellStyle name="Millares 3 6 2 4" xfId="1061" xr:uid="{00000000-0005-0000-0000-000040040000}"/>
    <cellStyle name="Millares 3 6 2 4 2" xfId="1062" xr:uid="{00000000-0005-0000-0000-000041040000}"/>
    <cellStyle name="Millares 3 6 2 5" xfId="1063" xr:uid="{00000000-0005-0000-0000-000042040000}"/>
    <cellStyle name="Millares 3 6 3" xfId="1064" xr:uid="{00000000-0005-0000-0000-000043040000}"/>
    <cellStyle name="Millares 3 6 3 2" xfId="1065" xr:uid="{00000000-0005-0000-0000-000044040000}"/>
    <cellStyle name="Millares 3 6 3 2 2" xfId="1066" xr:uid="{00000000-0005-0000-0000-000045040000}"/>
    <cellStyle name="Millares 3 6 3 2 2 2" xfId="1067" xr:uid="{00000000-0005-0000-0000-000046040000}"/>
    <cellStyle name="Millares 3 6 3 2 3" xfId="1068" xr:uid="{00000000-0005-0000-0000-000047040000}"/>
    <cellStyle name="Millares 3 6 3 2 3 2" xfId="1069" xr:uid="{00000000-0005-0000-0000-000048040000}"/>
    <cellStyle name="Millares 3 6 3 2 4" xfId="1070" xr:uid="{00000000-0005-0000-0000-000049040000}"/>
    <cellStyle name="Millares 3 6 3 3" xfId="1071" xr:uid="{00000000-0005-0000-0000-00004A040000}"/>
    <cellStyle name="Millares 3 6 3 3 2" xfId="1072" xr:uid="{00000000-0005-0000-0000-00004B040000}"/>
    <cellStyle name="Millares 3 6 3 4" xfId="1073" xr:uid="{00000000-0005-0000-0000-00004C040000}"/>
    <cellStyle name="Millares 3 6 3 4 2" xfId="1074" xr:uid="{00000000-0005-0000-0000-00004D040000}"/>
    <cellStyle name="Millares 3 6 3 5" xfId="1075" xr:uid="{00000000-0005-0000-0000-00004E040000}"/>
    <cellStyle name="Millares 3 6 4" xfId="1076" xr:uid="{00000000-0005-0000-0000-00004F040000}"/>
    <cellStyle name="Millares 3 6 4 2" xfId="1077" xr:uid="{00000000-0005-0000-0000-000050040000}"/>
    <cellStyle name="Millares 3 6 4 2 2" xfId="1078" xr:uid="{00000000-0005-0000-0000-000051040000}"/>
    <cellStyle name="Millares 3 6 4 3" xfId="1079" xr:uid="{00000000-0005-0000-0000-000052040000}"/>
    <cellStyle name="Millares 3 6 4 3 2" xfId="1080" xr:uid="{00000000-0005-0000-0000-000053040000}"/>
    <cellStyle name="Millares 3 6 4 4" xfId="1081" xr:uid="{00000000-0005-0000-0000-000054040000}"/>
    <cellStyle name="Millares 3 6 5" xfId="1082" xr:uid="{00000000-0005-0000-0000-000055040000}"/>
    <cellStyle name="Millares 3 6 5 2" xfId="1083" xr:uid="{00000000-0005-0000-0000-000056040000}"/>
    <cellStyle name="Millares 3 6 6" xfId="1084" xr:uid="{00000000-0005-0000-0000-000057040000}"/>
    <cellStyle name="Millares 3 6 6 2" xfId="1085" xr:uid="{00000000-0005-0000-0000-000058040000}"/>
    <cellStyle name="Millares 3 6 7" xfId="1086" xr:uid="{00000000-0005-0000-0000-000059040000}"/>
    <cellStyle name="Millares 3 7" xfId="1087" xr:uid="{00000000-0005-0000-0000-00005A040000}"/>
    <cellStyle name="Millares 3 8" xfId="1088" xr:uid="{00000000-0005-0000-0000-00005B040000}"/>
    <cellStyle name="Millares 3 8 2" xfId="1089" xr:uid="{00000000-0005-0000-0000-00005C040000}"/>
    <cellStyle name="Millares 3 8 2 2" xfId="1090" xr:uid="{00000000-0005-0000-0000-00005D040000}"/>
    <cellStyle name="Millares 3 8 2 2 2" xfId="1091" xr:uid="{00000000-0005-0000-0000-00005E040000}"/>
    <cellStyle name="Millares 3 8 2 2 2 2" xfId="1092" xr:uid="{00000000-0005-0000-0000-00005F040000}"/>
    <cellStyle name="Millares 3 8 2 2 2 2 2" xfId="1093" xr:uid="{00000000-0005-0000-0000-000060040000}"/>
    <cellStyle name="Millares 3 8 2 2 2 3" xfId="1094" xr:uid="{00000000-0005-0000-0000-000061040000}"/>
    <cellStyle name="Millares 3 8 2 2 2 3 2" xfId="1095" xr:uid="{00000000-0005-0000-0000-000062040000}"/>
    <cellStyle name="Millares 3 8 2 2 2 4" xfId="1096" xr:uid="{00000000-0005-0000-0000-000063040000}"/>
    <cellStyle name="Millares 3 8 2 2 3" xfId="1097" xr:uid="{00000000-0005-0000-0000-000064040000}"/>
    <cellStyle name="Millares 3 8 2 2 3 2" xfId="1098" xr:uid="{00000000-0005-0000-0000-000065040000}"/>
    <cellStyle name="Millares 3 8 2 2 4" xfId="1099" xr:uid="{00000000-0005-0000-0000-000066040000}"/>
    <cellStyle name="Millares 3 8 2 2 4 2" xfId="1100" xr:uid="{00000000-0005-0000-0000-000067040000}"/>
    <cellStyle name="Millares 3 8 2 2 5" xfId="1101" xr:uid="{00000000-0005-0000-0000-000068040000}"/>
    <cellStyle name="Millares 3 8 2 3" xfId="1102" xr:uid="{00000000-0005-0000-0000-000069040000}"/>
    <cellStyle name="Millares 3 8 2 3 2" xfId="1103" xr:uid="{00000000-0005-0000-0000-00006A040000}"/>
    <cellStyle name="Millares 3 8 2 3 2 2" xfId="1104" xr:uid="{00000000-0005-0000-0000-00006B040000}"/>
    <cellStyle name="Millares 3 8 2 3 3" xfId="1105" xr:uid="{00000000-0005-0000-0000-00006C040000}"/>
    <cellStyle name="Millares 3 8 2 3 3 2" xfId="1106" xr:uid="{00000000-0005-0000-0000-00006D040000}"/>
    <cellStyle name="Millares 3 8 2 3 4" xfId="1107" xr:uid="{00000000-0005-0000-0000-00006E040000}"/>
    <cellStyle name="Millares 3 8 2 4" xfId="1108" xr:uid="{00000000-0005-0000-0000-00006F040000}"/>
    <cellStyle name="Millares 3 8 2 4 2" xfId="1109" xr:uid="{00000000-0005-0000-0000-000070040000}"/>
    <cellStyle name="Millares 3 8 2 5" xfId="1110" xr:uid="{00000000-0005-0000-0000-000071040000}"/>
    <cellStyle name="Millares 3 8 2 5 2" xfId="1111" xr:uid="{00000000-0005-0000-0000-000072040000}"/>
    <cellStyle name="Millares 3 8 2 6" xfId="1112" xr:uid="{00000000-0005-0000-0000-000073040000}"/>
    <cellStyle name="Millares 3 8 3" xfId="1113" xr:uid="{00000000-0005-0000-0000-000074040000}"/>
    <cellStyle name="Millares 3 8 3 2" xfId="1114" xr:uid="{00000000-0005-0000-0000-000075040000}"/>
    <cellStyle name="Millares 3 8 3 2 2" xfId="1115" xr:uid="{00000000-0005-0000-0000-000076040000}"/>
    <cellStyle name="Millares 3 8 3 3" xfId="1116" xr:uid="{00000000-0005-0000-0000-000077040000}"/>
    <cellStyle name="Millares 3 8 3 3 2" xfId="1117" xr:uid="{00000000-0005-0000-0000-000078040000}"/>
    <cellStyle name="Millares 3 8 3 4" xfId="1118" xr:uid="{00000000-0005-0000-0000-000079040000}"/>
    <cellStyle name="Millares 3 8 4" xfId="1119" xr:uid="{00000000-0005-0000-0000-00007A040000}"/>
    <cellStyle name="Millares 3 8 4 2" xfId="1120" xr:uid="{00000000-0005-0000-0000-00007B040000}"/>
    <cellStyle name="Millares 3 8 5" xfId="1121" xr:uid="{00000000-0005-0000-0000-00007C040000}"/>
    <cellStyle name="Millares 3 8 5 2" xfId="1122" xr:uid="{00000000-0005-0000-0000-00007D040000}"/>
    <cellStyle name="Millares 3 8 6" xfId="1123" xr:uid="{00000000-0005-0000-0000-00007E040000}"/>
    <cellStyle name="Millares 3 9" xfId="1124" xr:uid="{00000000-0005-0000-0000-00007F040000}"/>
    <cellStyle name="Millares 30" xfId="1125" xr:uid="{00000000-0005-0000-0000-000080040000}"/>
    <cellStyle name="Millares 31" xfId="1126" xr:uid="{00000000-0005-0000-0000-000081040000}"/>
    <cellStyle name="Millares 32" xfId="1127" xr:uid="{00000000-0005-0000-0000-000082040000}"/>
    <cellStyle name="Millares 32 2" xfId="1128" xr:uid="{00000000-0005-0000-0000-000083040000}"/>
    <cellStyle name="Millares 32 2 2" xfId="1129" xr:uid="{00000000-0005-0000-0000-000084040000}"/>
    <cellStyle name="Millares 32 2 2 2" xfId="1130" xr:uid="{00000000-0005-0000-0000-000085040000}"/>
    <cellStyle name="Millares 32 2 3" xfId="1131" xr:uid="{00000000-0005-0000-0000-000086040000}"/>
    <cellStyle name="Millares 32 2 3 2" xfId="1132" xr:uid="{00000000-0005-0000-0000-000087040000}"/>
    <cellStyle name="Millares 32 2 4" xfId="1133" xr:uid="{00000000-0005-0000-0000-000088040000}"/>
    <cellStyle name="Millares 32 3" xfId="1134" xr:uid="{00000000-0005-0000-0000-000089040000}"/>
    <cellStyle name="Millares 32 3 2" xfId="1135" xr:uid="{00000000-0005-0000-0000-00008A040000}"/>
    <cellStyle name="Millares 32 4" xfId="1136" xr:uid="{00000000-0005-0000-0000-00008B040000}"/>
    <cellStyle name="Millares 32 4 2" xfId="1137" xr:uid="{00000000-0005-0000-0000-00008C040000}"/>
    <cellStyle name="Millares 32 5" xfId="1138" xr:uid="{00000000-0005-0000-0000-00008D040000}"/>
    <cellStyle name="Millares 33" xfId="1139" xr:uid="{00000000-0005-0000-0000-00008E040000}"/>
    <cellStyle name="Millares 33 2" xfId="1140" xr:uid="{00000000-0005-0000-0000-00008F040000}"/>
    <cellStyle name="Millares 33 2 2" xfId="1141" xr:uid="{00000000-0005-0000-0000-000090040000}"/>
    <cellStyle name="Millares 33 2 2 2" xfId="1142" xr:uid="{00000000-0005-0000-0000-000091040000}"/>
    <cellStyle name="Millares 33 2 2 2 2" xfId="1143" xr:uid="{00000000-0005-0000-0000-000092040000}"/>
    <cellStyle name="Millares 33 2 2 2 2 2" xfId="1144" xr:uid="{00000000-0005-0000-0000-000093040000}"/>
    <cellStyle name="Millares 33 2 2 2 3" xfId="1145" xr:uid="{00000000-0005-0000-0000-000094040000}"/>
    <cellStyle name="Millares 33 2 2 2 3 2" xfId="1146" xr:uid="{00000000-0005-0000-0000-000095040000}"/>
    <cellStyle name="Millares 33 2 2 2 4" xfId="1147" xr:uid="{00000000-0005-0000-0000-000096040000}"/>
    <cellStyle name="Millares 33 2 2 3" xfId="1148" xr:uid="{00000000-0005-0000-0000-000097040000}"/>
    <cellStyle name="Millares 33 2 2 3 2" xfId="1149" xr:uid="{00000000-0005-0000-0000-000098040000}"/>
    <cellStyle name="Millares 33 2 2 3 2 2" xfId="1150" xr:uid="{00000000-0005-0000-0000-000099040000}"/>
    <cellStyle name="Millares 33 2 2 3 3" xfId="1151" xr:uid="{00000000-0005-0000-0000-00009A040000}"/>
    <cellStyle name="Millares 33 2 2 3 3 2" xfId="1152" xr:uid="{00000000-0005-0000-0000-00009B040000}"/>
    <cellStyle name="Millares 33 2 2 3 4" xfId="1153" xr:uid="{00000000-0005-0000-0000-00009C040000}"/>
    <cellStyle name="Millares 33 2 2 4" xfId="1154" xr:uid="{00000000-0005-0000-0000-00009D040000}"/>
    <cellStyle name="Millares 33 2 2 4 2" xfId="1155" xr:uid="{00000000-0005-0000-0000-00009E040000}"/>
    <cellStyle name="Millares 33 2 2 5" xfId="1156" xr:uid="{00000000-0005-0000-0000-00009F040000}"/>
    <cellStyle name="Millares 33 2 2 5 2" xfId="1157" xr:uid="{00000000-0005-0000-0000-0000A0040000}"/>
    <cellStyle name="Millares 33 2 2 6" xfId="1158" xr:uid="{00000000-0005-0000-0000-0000A1040000}"/>
    <cellStyle name="Millares 33 2 3" xfId="1159" xr:uid="{00000000-0005-0000-0000-0000A2040000}"/>
    <cellStyle name="Millares 33 2 3 2" xfId="1160" xr:uid="{00000000-0005-0000-0000-0000A3040000}"/>
    <cellStyle name="Millares 33 2 3 2 2" xfId="1161" xr:uid="{00000000-0005-0000-0000-0000A4040000}"/>
    <cellStyle name="Millares 33 2 3 3" xfId="1162" xr:uid="{00000000-0005-0000-0000-0000A5040000}"/>
    <cellStyle name="Millares 33 2 3 3 2" xfId="1163" xr:uid="{00000000-0005-0000-0000-0000A6040000}"/>
    <cellStyle name="Millares 33 2 3 4" xfId="1164" xr:uid="{00000000-0005-0000-0000-0000A7040000}"/>
    <cellStyle name="Millares 33 2 4" xfId="1165" xr:uid="{00000000-0005-0000-0000-0000A8040000}"/>
    <cellStyle name="Millares 33 2 4 2" xfId="1166" xr:uid="{00000000-0005-0000-0000-0000A9040000}"/>
    <cellStyle name="Millares 33 2 5" xfId="1167" xr:uid="{00000000-0005-0000-0000-0000AA040000}"/>
    <cellStyle name="Millares 33 2 5 2" xfId="1168" xr:uid="{00000000-0005-0000-0000-0000AB040000}"/>
    <cellStyle name="Millares 33 2 6" xfId="1169" xr:uid="{00000000-0005-0000-0000-0000AC040000}"/>
    <cellStyle name="Millares 33 3" xfId="1170" xr:uid="{00000000-0005-0000-0000-0000AD040000}"/>
    <cellStyle name="Millares 33 3 2" xfId="1171" xr:uid="{00000000-0005-0000-0000-0000AE040000}"/>
    <cellStyle name="Millares 33 3 2 2" xfId="1172" xr:uid="{00000000-0005-0000-0000-0000AF040000}"/>
    <cellStyle name="Millares 33 3 2 2 2" xfId="1173" xr:uid="{00000000-0005-0000-0000-0000B0040000}"/>
    <cellStyle name="Millares 33 3 2 3" xfId="1174" xr:uid="{00000000-0005-0000-0000-0000B1040000}"/>
    <cellStyle name="Millares 33 3 2 3 2" xfId="1175" xr:uid="{00000000-0005-0000-0000-0000B2040000}"/>
    <cellStyle name="Millares 33 3 2 4" xfId="1176" xr:uid="{00000000-0005-0000-0000-0000B3040000}"/>
    <cellStyle name="Millares 33 3 3" xfId="1177" xr:uid="{00000000-0005-0000-0000-0000B4040000}"/>
    <cellStyle name="Millares 33 3 3 2" xfId="1178" xr:uid="{00000000-0005-0000-0000-0000B5040000}"/>
    <cellStyle name="Millares 33 3 4" xfId="1179" xr:uid="{00000000-0005-0000-0000-0000B6040000}"/>
    <cellStyle name="Millares 33 3 4 2" xfId="1180" xr:uid="{00000000-0005-0000-0000-0000B7040000}"/>
    <cellStyle name="Millares 33 3 5" xfId="1181" xr:uid="{00000000-0005-0000-0000-0000B8040000}"/>
    <cellStyle name="Millares 33 4" xfId="1182" xr:uid="{00000000-0005-0000-0000-0000B9040000}"/>
    <cellStyle name="Millares 33 4 2" xfId="1183" xr:uid="{00000000-0005-0000-0000-0000BA040000}"/>
    <cellStyle name="Millares 33 4 2 2" xfId="1184" xr:uid="{00000000-0005-0000-0000-0000BB040000}"/>
    <cellStyle name="Millares 33 4 3" xfId="1185" xr:uid="{00000000-0005-0000-0000-0000BC040000}"/>
    <cellStyle name="Millares 33 4 3 2" xfId="1186" xr:uid="{00000000-0005-0000-0000-0000BD040000}"/>
    <cellStyle name="Millares 33 4 4" xfId="1187" xr:uid="{00000000-0005-0000-0000-0000BE040000}"/>
    <cellStyle name="Millares 33 5" xfId="1188" xr:uid="{00000000-0005-0000-0000-0000BF040000}"/>
    <cellStyle name="Millares 33 5 2" xfId="1189" xr:uid="{00000000-0005-0000-0000-0000C0040000}"/>
    <cellStyle name="Millares 33 6" xfId="1190" xr:uid="{00000000-0005-0000-0000-0000C1040000}"/>
    <cellStyle name="Millares 33 6 2" xfId="1191" xr:uid="{00000000-0005-0000-0000-0000C2040000}"/>
    <cellStyle name="Millares 33 7" xfId="1192" xr:uid="{00000000-0005-0000-0000-0000C3040000}"/>
    <cellStyle name="Millares 34" xfId="1193" xr:uid="{00000000-0005-0000-0000-0000C4040000}"/>
    <cellStyle name="Millares 35" xfId="1194" xr:uid="{00000000-0005-0000-0000-0000C5040000}"/>
    <cellStyle name="Millares 35 2" xfId="1195" xr:uid="{00000000-0005-0000-0000-0000C6040000}"/>
    <cellStyle name="Millares 35 3" xfId="1196" xr:uid="{00000000-0005-0000-0000-0000C7040000}"/>
    <cellStyle name="Millares 35 3 2" xfId="1197" xr:uid="{00000000-0005-0000-0000-0000C8040000}"/>
    <cellStyle name="Millares 35 3 2 2" xfId="1198" xr:uid="{00000000-0005-0000-0000-0000C9040000}"/>
    <cellStyle name="Millares 35 3 3" xfId="1199" xr:uid="{00000000-0005-0000-0000-0000CA040000}"/>
    <cellStyle name="Millares 35 3 3 2" xfId="1200" xr:uid="{00000000-0005-0000-0000-0000CB040000}"/>
    <cellStyle name="Millares 35 3 4" xfId="1201" xr:uid="{00000000-0005-0000-0000-0000CC040000}"/>
    <cellStyle name="Millares 35 4" xfId="1202" xr:uid="{00000000-0005-0000-0000-0000CD040000}"/>
    <cellStyle name="Millares 35 4 2" xfId="1203" xr:uid="{00000000-0005-0000-0000-0000CE040000}"/>
    <cellStyle name="Millares 35 5" xfId="1204" xr:uid="{00000000-0005-0000-0000-0000CF040000}"/>
    <cellStyle name="Millares 35 5 2" xfId="1205" xr:uid="{00000000-0005-0000-0000-0000D0040000}"/>
    <cellStyle name="Millares 35 6" xfId="1206" xr:uid="{00000000-0005-0000-0000-0000D1040000}"/>
    <cellStyle name="Millares 36" xfId="1207" xr:uid="{00000000-0005-0000-0000-0000D2040000}"/>
    <cellStyle name="Millares 36 2" xfId="1208" xr:uid="{00000000-0005-0000-0000-0000D3040000}"/>
    <cellStyle name="Millares 36 2 2" xfId="1209" xr:uid="{00000000-0005-0000-0000-0000D4040000}"/>
    <cellStyle name="Millares 36 2 2 2" xfId="1210" xr:uid="{00000000-0005-0000-0000-0000D5040000}"/>
    <cellStyle name="Millares 36 2 3" xfId="1211" xr:uid="{00000000-0005-0000-0000-0000D6040000}"/>
    <cellStyle name="Millares 36 2 3 2" xfId="1212" xr:uid="{00000000-0005-0000-0000-0000D7040000}"/>
    <cellStyle name="Millares 36 2 4" xfId="1213" xr:uid="{00000000-0005-0000-0000-0000D8040000}"/>
    <cellStyle name="Millares 36 3" xfId="1214" xr:uid="{00000000-0005-0000-0000-0000D9040000}"/>
    <cellStyle name="Millares 36 3 2" xfId="1215" xr:uid="{00000000-0005-0000-0000-0000DA040000}"/>
    <cellStyle name="Millares 36 4" xfId="1216" xr:uid="{00000000-0005-0000-0000-0000DB040000}"/>
    <cellStyle name="Millares 36 4 2" xfId="1217" xr:uid="{00000000-0005-0000-0000-0000DC040000}"/>
    <cellStyle name="Millares 36 5" xfId="1218" xr:uid="{00000000-0005-0000-0000-0000DD040000}"/>
    <cellStyle name="Millares 37" xfId="1219" xr:uid="{00000000-0005-0000-0000-0000DE040000}"/>
    <cellStyle name="Millares 37 2" xfId="1220" xr:uid="{00000000-0005-0000-0000-0000DF040000}"/>
    <cellStyle name="Millares 37 3" xfId="1221" xr:uid="{00000000-0005-0000-0000-0000E0040000}"/>
    <cellStyle name="Millares 37 3 2" xfId="1222" xr:uid="{00000000-0005-0000-0000-0000E1040000}"/>
    <cellStyle name="Millares 37 3 2 2" xfId="1223" xr:uid="{00000000-0005-0000-0000-0000E2040000}"/>
    <cellStyle name="Millares 37 3 2 2 2" xfId="1224" xr:uid="{00000000-0005-0000-0000-0000E3040000}"/>
    <cellStyle name="Millares 37 3 2 3" xfId="1225" xr:uid="{00000000-0005-0000-0000-0000E4040000}"/>
    <cellStyle name="Millares 37 3 2 3 2" xfId="1226" xr:uid="{00000000-0005-0000-0000-0000E5040000}"/>
    <cellStyle name="Millares 37 3 2 4" xfId="1227" xr:uid="{00000000-0005-0000-0000-0000E6040000}"/>
    <cellStyle name="Millares 37 3 3" xfId="1228" xr:uid="{00000000-0005-0000-0000-0000E7040000}"/>
    <cellStyle name="Millares 37 3 3 2" xfId="1229" xr:uid="{00000000-0005-0000-0000-0000E8040000}"/>
    <cellStyle name="Millares 37 3 4" xfId="1230" xr:uid="{00000000-0005-0000-0000-0000E9040000}"/>
    <cellStyle name="Millares 37 3 4 2" xfId="1231" xr:uid="{00000000-0005-0000-0000-0000EA040000}"/>
    <cellStyle name="Millares 37 3 5" xfId="1232" xr:uid="{00000000-0005-0000-0000-0000EB040000}"/>
    <cellStyle name="Millares 37 4" xfId="1233" xr:uid="{00000000-0005-0000-0000-0000EC040000}"/>
    <cellStyle name="Millares 37 4 2" xfId="1234" xr:uid="{00000000-0005-0000-0000-0000ED040000}"/>
    <cellStyle name="Millares 37 4 2 2" xfId="1235" xr:uid="{00000000-0005-0000-0000-0000EE040000}"/>
    <cellStyle name="Millares 37 4 3" xfId="1236" xr:uid="{00000000-0005-0000-0000-0000EF040000}"/>
    <cellStyle name="Millares 37 4 3 2" xfId="1237" xr:uid="{00000000-0005-0000-0000-0000F0040000}"/>
    <cellStyle name="Millares 37 4 4" xfId="1238" xr:uid="{00000000-0005-0000-0000-0000F1040000}"/>
    <cellStyle name="Millares 37 5" xfId="1239" xr:uid="{00000000-0005-0000-0000-0000F2040000}"/>
    <cellStyle name="Millares 37 5 2" xfId="1240" xr:uid="{00000000-0005-0000-0000-0000F3040000}"/>
    <cellStyle name="Millares 37 6" xfId="1241" xr:uid="{00000000-0005-0000-0000-0000F4040000}"/>
    <cellStyle name="Millares 37 6 2" xfId="1242" xr:uid="{00000000-0005-0000-0000-0000F5040000}"/>
    <cellStyle name="Millares 37 7" xfId="1243" xr:uid="{00000000-0005-0000-0000-0000F6040000}"/>
    <cellStyle name="Millares 38" xfId="1244" xr:uid="{00000000-0005-0000-0000-0000F7040000}"/>
    <cellStyle name="Millares 38 2" xfId="1245" xr:uid="{00000000-0005-0000-0000-0000F8040000}"/>
    <cellStyle name="Millares 38 2 2" xfId="1246" xr:uid="{00000000-0005-0000-0000-0000F9040000}"/>
    <cellStyle name="Millares 38 2 2 2" xfId="1247" xr:uid="{00000000-0005-0000-0000-0000FA040000}"/>
    <cellStyle name="Millares 38 2 3" xfId="1248" xr:uid="{00000000-0005-0000-0000-0000FB040000}"/>
    <cellStyle name="Millares 38 2 3 2" xfId="1249" xr:uid="{00000000-0005-0000-0000-0000FC040000}"/>
    <cellStyle name="Millares 38 2 4" xfId="1250" xr:uid="{00000000-0005-0000-0000-0000FD040000}"/>
    <cellStyle name="Millares 38 3" xfId="1251" xr:uid="{00000000-0005-0000-0000-0000FE040000}"/>
    <cellStyle name="Millares 38 3 2" xfId="1252" xr:uid="{00000000-0005-0000-0000-0000FF040000}"/>
    <cellStyle name="Millares 38 4" xfId="1253" xr:uid="{00000000-0005-0000-0000-000000050000}"/>
    <cellStyle name="Millares 38 4 2" xfId="1254" xr:uid="{00000000-0005-0000-0000-000001050000}"/>
    <cellStyle name="Millares 38 5" xfId="1255" xr:uid="{00000000-0005-0000-0000-000002050000}"/>
    <cellStyle name="Millares 39" xfId="1256" xr:uid="{00000000-0005-0000-0000-000003050000}"/>
    <cellStyle name="Millares 39 2" xfId="1257" xr:uid="{00000000-0005-0000-0000-000004050000}"/>
    <cellStyle name="Millares 39 2 2" xfId="1258" xr:uid="{00000000-0005-0000-0000-000005050000}"/>
    <cellStyle name="Millares 39 2 2 2" xfId="1259" xr:uid="{00000000-0005-0000-0000-000006050000}"/>
    <cellStyle name="Millares 39 2 3" xfId="1260" xr:uid="{00000000-0005-0000-0000-000007050000}"/>
    <cellStyle name="Millares 39 2 3 2" xfId="1261" xr:uid="{00000000-0005-0000-0000-000008050000}"/>
    <cellStyle name="Millares 39 2 4" xfId="1262" xr:uid="{00000000-0005-0000-0000-000009050000}"/>
    <cellStyle name="Millares 39 3" xfId="1263" xr:uid="{00000000-0005-0000-0000-00000A050000}"/>
    <cellStyle name="Millares 39 3 2" xfId="1264" xr:uid="{00000000-0005-0000-0000-00000B050000}"/>
    <cellStyle name="Millares 39 4" xfId="1265" xr:uid="{00000000-0005-0000-0000-00000C050000}"/>
    <cellStyle name="Millares 39 4 2" xfId="1266" xr:uid="{00000000-0005-0000-0000-00000D050000}"/>
    <cellStyle name="Millares 39 5" xfId="1267" xr:uid="{00000000-0005-0000-0000-00000E050000}"/>
    <cellStyle name="Millares 4" xfId="1268" xr:uid="{00000000-0005-0000-0000-00000F050000}"/>
    <cellStyle name="Millares 4 2" xfId="1269" xr:uid="{00000000-0005-0000-0000-000010050000}"/>
    <cellStyle name="Millares 4 2 2" xfId="1270" xr:uid="{00000000-0005-0000-0000-000011050000}"/>
    <cellStyle name="Millares 4 2 2 2" xfId="1271" xr:uid="{00000000-0005-0000-0000-000012050000}"/>
    <cellStyle name="Millares 4 2 2 2 2" xfId="1272" xr:uid="{00000000-0005-0000-0000-000013050000}"/>
    <cellStyle name="Millares 4 2 2 2 2 2" xfId="1273" xr:uid="{00000000-0005-0000-0000-000014050000}"/>
    <cellStyle name="Millares 4 2 2 2 2 2 2" xfId="1274" xr:uid="{00000000-0005-0000-0000-000015050000}"/>
    <cellStyle name="Millares 4 2 2 2 2 3" xfId="1275" xr:uid="{00000000-0005-0000-0000-000016050000}"/>
    <cellStyle name="Millares 4 2 2 2 2 3 2" xfId="1276" xr:uid="{00000000-0005-0000-0000-000017050000}"/>
    <cellStyle name="Millares 4 2 2 2 2 4" xfId="1277" xr:uid="{00000000-0005-0000-0000-000018050000}"/>
    <cellStyle name="Millares 4 2 2 2 3" xfId="1278" xr:uid="{00000000-0005-0000-0000-000019050000}"/>
    <cellStyle name="Millares 4 2 2 2 3 2" xfId="1279" xr:uid="{00000000-0005-0000-0000-00001A050000}"/>
    <cellStyle name="Millares 4 2 2 2 4" xfId="1280" xr:uid="{00000000-0005-0000-0000-00001B050000}"/>
    <cellStyle name="Millares 4 2 2 2 4 2" xfId="1281" xr:uid="{00000000-0005-0000-0000-00001C050000}"/>
    <cellStyle name="Millares 4 2 2 2 5" xfId="1282" xr:uid="{00000000-0005-0000-0000-00001D050000}"/>
    <cellStyle name="Millares 4 2 2 3" xfId="1283" xr:uid="{00000000-0005-0000-0000-00001E050000}"/>
    <cellStyle name="Millares 4 2 2 3 2" xfId="1284" xr:uid="{00000000-0005-0000-0000-00001F050000}"/>
    <cellStyle name="Millares 4 2 2 3 2 2" xfId="1285" xr:uid="{00000000-0005-0000-0000-000020050000}"/>
    <cellStyle name="Millares 4 2 2 3 3" xfId="1286" xr:uid="{00000000-0005-0000-0000-000021050000}"/>
    <cellStyle name="Millares 4 2 2 3 3 2" xfId="1287" xr:uid="{00000000-0005-0000-0000-000022050000}"/>
    <cellStyle name="Millares 4 2 2 3 4" xfId="1288" xr:uid="{00000000-0005-0000-0000-000023050000}"/>
    <cellStyle name="Millares 4 2 2 4" xfId="1289" xr:uid="{00000000-0005-0000-0000-000024050000}"/>
    <cellStyle name="Millares 4 2 2 4 2" xfId="1290" xr:uid="{00000000-0005-0000-0000-000025050000}"/>
    <cellStyle name="Millares 4 2 2 5" xfId="1291" xr:uid="{00000000-0005-0000-0000-000026050000}"/>
    <cellStyle name="Millares 4 2 2 5 2" xfId="1292" xr:uid="{00000000-0005-0000-0000-000027050000}"/>
    <cellStyle name="Millares 4 2 2 6" xfId="1293" xr:uid="{00000000-0005-0000-0000-000028050000}"/>
    <cellStyle name="Millares 4 3" xfId="1294" xr:uid="{00000000-0005-0000-0000-000029050000}"/>
    <cellStyle name="Millares 4 4" xfId="1295" xr:uid="{00000000-0005-0000-0000-00002A050000}"/>
    <cellStyle name="Millares 4 4 2" xfId="1296" xr:uid="{00000000-0005-0000-0000-00002B050000}"/>
    <cellStyle name="Millares 4 4 2 2" xfId="1297" xr:uid="{00000000-0005-0000-0000-00002C050000}"/>
    <cellStyle name="Millares 4 4 2 2 2" xfId="1298" xr:uid="{00000000-0005-0000-0000-00002D050000}"/>
    <cellStyle name="Millares 4 4 2 2 2 2" xfId="1299" xr:uid="{00000000-0005-0000-0000-00002E050000}"/>
    <cellStyle name="Millares 4 4 2 2 3" xfId="1300" xr:uid="{00000000-0005-0000-0000-00002F050000}"/>
    <cellStyle name="Millares 4 4 2 2 3 2" xfId="1301" xr:uid="{00000000-0005-0000-0000-000030050000}"/>
    <cellStyle name="Millares 4 4 2 2 4" xfId="1302" xr:uid="{00000000-0005-0000-0000-000031050000}"/>
    <cellStyle name="Millares 4 4 2 3" xfId="1303" xr:uid="{00000000-0005-0000-0000-000032050000}"/>
    <cellStyle name="Millares 4 4 2 3 2" xfId="1304" xr:uid="{00000000-0005-0000-0000-000033050000}"/>
    <cellStyle name="Millares 4 4 2 4" xfId="1305" xr:uid="{00000000-0005-0000-0000-000034050000}"/>
    <cellStyle name="Millares 4 4 2 4 2" xfId="1306" xr:uid="{00000000-0005-0000-0000-000035050000}"/>
    <cellStyle name="Millares 4 4 2 5" xfId="1307" xr:uid="{00000000-0005-0000-0000-000036050000}"/>
    <cellStyle name="Millares 4 4 3" xfId="1308" xr:uid="{00000000-0005-0000-0000-000037050000}"/>
    <cellStyle name="Millares 4 4 3 2" xfId="1309" xr:uid="{00000000-0005-0000-0000-000038050000}"/>
    <cellStyle name="Millares 4 4 3 2 2" xfId="1310" xr:uid="{00000000-0005-0000-0000-000039050000}"/>
    <cellStyle name="Millares 4 4 3 3" xfId="1311" xr:uid="{00000000-0005-0000-0000-00003A050000}"/>
    <cellStyle name="Millares 4 4 3 3 2" xfId="1312" xr:uid="{00000000-0005-0000-0000-00003B050000}"/>
    <cellStyle name="Millares 4 4 3 4" xfId="1313" xr:uid="{00000000-0005-0000-0000-00003C050000}"/>
    <cellStyle name="Millares 4 4 4" xfId="1314" xr:uid="{00000000-0005-0000-0000-00003D050000}"/>
    <cellStyle name="Millares 4 4 4 2" xfId="1315" xr:uid="{00000000-0005-0000-0000-00003E050000}"/>
    <cellStyle name="Millares 4 4 5" xfId="1316" xr:uid="{00000000-0005-0000-0000-00003F050000}"/>
    <cellStyle name="Millares 4 4 5 2" xfId="1317" xr:uid="{00000000-0005-0000-0000-000040050000}"/>
    <cellStyle name="Millares 4 4 6" xfId="1318" xr:uid="{00000000-0005-0000-0000-000041050000}"/>
    <cellStyle name="Millares 4 5" xfId="1319" xr:uid="{00000000-0005-0000-0000-000042050000}"/>
    <cellStyle name="Millares 4 5 2" xfId="1320" xr:uid="{00000000-0005-0000-0000-000043050000}"/>
    <cellStyle name="Millares 4 6" xfId="1321" xr:uid="{00000000-0005-0000-0000-000044050000}"/>
    <cellStyle name="Millares 40" xfId="1322" xr:uid="{00000000-0005-0000-0000-000045050000}"/>
    <cellStyle name="Millares 41" xfId="1323" xr:uid="{00000000-0005-0000-0000-000046050000}"/>
    <cellStyle name="Millares 41 2" xfId="1324" xr:uid="{00000000-0005-0000-0000-000047050000}"/>
    <cellStyle name="Millares 41 2 2" xfId="1325" xr:uid="{00000000-0005-0000-0000-000048050000}"/>
    <cellStyle name="Millares 41 2 2 2" xfId="1326" xr:uid="{00000000-0005-0000-0000-000049050000}"/>
    <cellStyle name="Millares 41 2 3" xfId="1327" xr:uid="{00000000-0005-0000-0000-00004A050000}"/>
    <cellStyle name="Millares 41 2 3 2" xfId="1328" xr:uid="{00000000-0005-0000-0000-00004B050000}"/>
    <cellStyle name="Millares 41 2 4" xfId="1329" xr:uid="{00000000-0005-0000-0000-00004C050000}"/>
    <cellStyle name="Millares 41 3" xfId="1330" xr:uid="{00000000-0005-0000-0000-00004D050000}"/>
    <cellStyle name="Millares 41 3 2" xfId="1331" xr:uid="{00000000-0005-0000-0000-00004E050000}"/>
    <cellStyle name="Millares 41 4" xfId="1332" xr:uid="{00000000-0005-0000-0000-00004F050000}"/>
    <cellStyle name="Millares 41 4 2" xfId="1333" xr:uid="{00000000-0005-0000-0000-000050050000}"/>
    <cellStyle name="Millares 41 5" xfId="1334" xr:uid="{00000000-0005-0000-0000-000051050000}"/>
    <cellStyle name="Millares 42" xfId="1335" xr:uid="{00000000-0005-0000-0000-000052050000}"/>
    <cellStyle name="Millares 42 2" xfId="1336" xr:uid="{00000000-0005-0000-0000-000053050000}"/>
    <cellStyle name="Millares 43" xfId="1337" xr:uid="{00000000-0005-0000-0000-000054050000}"/>
    <cellStyle name="Millares 43 2" xfId="1338" xr:uid="{00000000-0005-0000-0000-000055050000}"/>
    <cellStyle name="Millares 44" xfId="1339" xr:uid="{00000000-0005-0000-0000-000056050000}"/>
    <cellStyle name="Millares 45" xfId="1340" xr:uid="{00000000-0005-0000-0000-000057050000}"/>
    <cellStyle name="Millares 46" xfId="1341" xr:uid="{00000000-0005-0000-0000-000058050000}"/>
    <cellStyle name="Millares 47" xfId="1342" xr:uid="{00000000-0005-0000-0000-000059050000}"/>
    <cellStyle name="Millares 48" xfId="1343" xr:uid="{00000000-0005-0000-0000-00005A050000}"/>
    <cellStyle name="Millares 49" xfId="1344" xr:uid="{00000000-0005-0000-0000-00005B050000}"/>
    <cellStyle name="Millares 5" xfId="1345" xr:uid="{00000000-0005-0000-0000-00005C050000}"/>
    <cellStyle name="Millares 5 2" xfId="1346" xr:uid="{00000000-0005-0000-0000-00005D050000}"/>
    <cellStyle name="Millares 5 3" xfId="1347" xr:uid="{00000000-0005-0000-0000-00005E050000}"/>
    <cellStyle name="Millares 5 4" xfId="1348" xr:uid="{00000000-0005-0000-0000-00005F050000}"/>
    <cellStyle name="Millares 5 4 2" xfId="1349" xr:uid="{00000000-0005-0000-0000-000060050000}"/>
    <cellStyle name="Millares 5 5" xfId="1350" xr:uid="{00000000-0005-0000-0000-000061050000}"/>
    <cellStyle name="Millares 5 5 2" xfId="1351" xr:uid="{00000000-0005-0000-0000-000062050000}"/>
    <cellStyle name="Millares 5 6" xfId="1352" xr:uid="{00000000-0005-0000-0000-000063050000}"/>
    <cellStyle name="Millares 50" xfId="1353" xr:uid="{00000000-0005-0000-0000-000064050000}"/>
    <cellStyle name="Millares 51" xfId="1354" xr:uid="{00000000-0005-0000-0000-000065050000}"/>
    <cellStyle name="Millares 52" xfId="1355" xr:uid="{00000000-0005-0000-0000-000066050000}"/>
    <cellStyle name="Millares 53" xfId="2851" xr:uid="{00000000-0005-0000-0000-000067050000}"/>
    <cellStyle name="Millares 54" xfId="2878" xr:uid="{00000000-0005-0000-0000-000068050000}"/>
    <cellStyle name="Millares 6" xfId="1356" xr:uid="{00000000-0005-0000-0000-000069050000}"/>
    <cellStyle name="Millares 6 2" xfId="1357" xr:uid="{00000000-0005-0000-0000-00006A050000}"/>
    <cellStyle name="Millares 6 2 2" xfId="1358" xr:uid="{00000000-0005-0000-0000-00006B050000}"/>
    <cellStyle name="Millares 6 2 2 2" xfId="1359" xr:uid="{00000000-0005-0000-0000-00006C050000}"/>
    <cellStyle name="Millares 6 2 2 2 2" xfId="1360" xr:uid="{00000000-0005-0000-0000-00006D050000}"/>
    <cellStyle name="Millares 6 2 2 2 2 2" xfId="1361" xr:uid="{00000000-0005-0000-0000-00006E050000}"/>
    <cellStyle name="Millares 6 2 2 2 3" xfId="1362" xr:uid="{00000000-0005-0000-0000-00006F050000}"/>
    <cellStyle name="Millares 6 2 2 2 3 2" xfId="1363" xr:uid="{00000000-0005-0000-0000-000070050000}"/>
    <cellStyle name="Millares 6 2 2 2 4" xfId="1364" xr:uid="{00000000-0005-0000-0000-000071050000}"/>
    <cellStyle name="Millares 6 2 2 3" xfId="1365" xr:uid="{00000000-0005-0000-0000-000072050000}"/>
    <cellStyle name="Millares 6 2 2 3 2" xfId="1366" xr:uid="{00000000-0005-0000-0000-000073050000}"/>
    <cellStyle name="Millares 6 2 2 4" xfId="1367" xr:uid="{00000000-0005-0000-0000-000074050000}"/>
    <cellStyle name="Millares 6 2 2 4 2" xfId="1368" xr:uid="{00000000-0005-0000-0000-000075050000}"/>
    <cellStyle name="Millares 6 2 2 5" xfId="1369" xr:uid="{00000000-0005-0000-0000-000076050000}"/>
    <cellStyle name="Millares 6 2 2 6" xfId="1370" xr:uid="{00000000-0005-0000-0000-000077050000}"/>
    <cellStyle name="Millares 6 2 3" xfId="1371" xr:uid="{00000000-0005-0000-0000-000078050000}"/>
    <cellStyle name="Millares 6 2 3 2" xfId="1372" xr:uid="{00000000-0005-0000-0000-000079050000}"/>
    <cellStyle name="Millares 6 2 3 2 2" xfId="1373" xr:uid="{00000000-0005-0000-0000-00007A050000}"/>
    <cellStyle name="Millares 6 2 3 3" xfId="1374" xr:uid="{00000000-0005-0000-0000-00007B050000}"/>
    <cellStyle name="Millares 6 2 3 3 2" xfId="1375" xr:uid="{00000000-0005-0000-0000-00007C050000}"/>
    <cellStyle name="Millares 6 2 3 4" xfId="1376" xr:uid="{00000000-0005-0000-0000-00007D050000}"/>
    <cellStyle name="Millares 6 2 4" xfId="1377" xr:uid="{00000000-0005-0000-0000-00007E050000}"/>
    <cellStyle name="Millares 6 2 4 2" xfId="1378" xr:uid="{00000000-0005-0000-0000-00007F050000}"/>
    <cellStyle name="Millares 6 2 5" xfId="1379" xr:uid="{00000000-0005-0000-0000-000080050000}"/>
    <cellStyle name="Millares 6 2 5 2" xfId="1380" xr:uid="{00000000-0005-0000-0000-000081050000}"/>
    <cellStyle name="Millares 6 2 6" xfId="1381" xr:uid="{00000000-0005-0000-0000-000082050000}"/>
    <cellStyle name="Millares 6 2 7" xfId="1382" xr:uid="{00000000-0005-0000-0000-000083050000}"/>
    <cellStyle name="Millares 6 3" xfId="1383" xr:uid="{00000000-0005-0000-0000-000084050000}"/>
    <cellStyle name="Millares 6 3 2" xfId="1384" xr:uid="{00000000-0005-0000-0000-000085050000}"/>
    <cellStyle name="Millares 6 4" xfId="1385" xr:uid="{00000000-0005-0000-0000-000086050000}"/>
    <cellStyle name="Millares 6 5" xfId="1386" xr:uid="{00000000-0005-0000-0000-000087050000}"/>
    <cellStyle name="Millares 7" xfId="1387" xr:uid="{00000000-0005-0000-0000-000088050000}"/>
    <cellStyle name="Millares 7 2" xfId="1388" xr:uid="{00000000-0005-0000-0000-000089050000}"/>
    <cellStyle name="Millares 7 2 2" xfId="1389" xr:uid="{00000000-0005-0000-0000-00008A050000}"/>
    <cellStyle name="Millares 7 2 2 2" xfId="1390" xr:uid="{00000000-0005-0000-0000-00008B050000}"/>
    <cellStyle name="Millares 7 2 2 2 2" xfId="1391" xr:uid="{00000000-0005-0000-0000-00008C050000}"/>
    <cellStyle name="Millares 7 2 2 2 2 2" xfId="1392" xr:uid="{00000000-0005-0000-0000-00008D050000}"/>
    <cellStyle name="Millares 7 2 2 2 3" xfId="1393" xr:uid="{00000000-0005-0000-0000-00008E050000}"/>
    <cellStyle name="Millares 7 2 2 2 3 2" xfId="1394" xr:uid="{00000000-0005-0000-0000-00008F050000}"/>
    <cellStyle name="Millares 7 2 2 2 4" xfId="1395" xr:uid="{00000000-0005-0000-0000-000090050000}"/>
    <cellStyle name="Millares 7 2 2 3" xfId="1396" xr:uid="{00000000-0005-0000-0000-000091050000}"/>
    <cellStyle name="Millares 7 2 2 3 2" xfId="1397" xr:uid="{00000000-0005-0000-0000-000092050000}"/>
    <cellStyle name="Millares 7 2 2 4" xfId="1398" xr:uid="{00000000-0005-0000-0000-000093050000}"/>
    <cellStyle name="Millares 7 2 2 4 2" xfId="1399" xr:uid="{00000000-0005-0000-0000-000094050000}"/>
    <cellStyle name="Millares 7 2 2 5" xfId="1400" xr:uid="{00000000-0005-0000-0000-000095050000}"/>
    <cellStyle name="Millares 7 2 3" xfId="1401" xr:uid="{00000000-0005-0000-0000-000096050000}"/>
    <cellStyle name="Millares 7 2 3 2" xfId="1402" xr:uid="{00000000-0005-0000-0000-000097050000}"/>
    <cellStyle name="Millares 7 2 3 2 2" xfId="1403" xr:uid="{00000000-0005-0000-0000-000098050000}"/>
    <cellStyle name="Millares 7 2 3 3" xfId="1404" xr:uid="{00000000-0005-0000-0000-000099050000}"/>
    <cellStyle name="Millares 7 2 3 3 2" xfId="1405" xr:uid="{00000000-0005-0000-0000-00009A050000}"/>
    <cellStyle name="Millares 7 2 3 4" xfId="1406" xr:uid="{00000000-0005-0000-0000-00009B050000}"/>
    <cellStyle name="Millares 7 2 4" xfId="1407" xr:uid="{00000000-0005-0000-0000-00009C050000}"/>
    <cellStyle name="Millares 7 2 4 2" xfId="1408" xr:uid="{00000000-0005-0000-0000-00009D050000}"/>
    <cellStyle name="Millares 7 2 5" xfId="1409" xr:uid="{00000000-0005-0000-0000-00009E050000}"/>
    <cellStyle name="Millares 7 2 5 2" xfId="1410" xr:uid="{00000000-0005-0000-0000-00009F050000}"/>
    <cellStyle name="Millares 7 2 6" xfId="1411" xr:uid="{00000000-0005-0000-0000-0000A0050000}"/>
    <cellStyle name="Millares 7 3" xfId="1412" xr:uid="{00000000-0005-0000-0000-0000A1050000}"/>
    <cellStyle name="Millares 7 3 2" xfId="1413" xr:uid="{00000000-0005-0000-0000-0000A2050000}"/>
    <cellStyle name="Millares 7 3 2 2" xfId="1414" xr:uid="{00000000-0005-0000-0000-0000A3050000}"/>
    <cellStyle name="Millares 7 3 2 2 2" xfId="1415" xr:uid="{00000000-0005-0000-0000-0000A4050000}"/>
    <cellStyle name="Millares 7 3 2 3" xfId="1416" xr:uid="{00000000-0005-0000-0000-0000A5050000}"/>
    <cellStyle name="Millares 7 3 2 3 2" xfId="1417" xr:uid="{00000000-0005-0000-0000-0000A6050000}"/>
    <cellStyle name="Millares 7 3 2 4" xfId="1418" xr:uid="{00000000-0005-0000-0000-0000A7050000}"/>
    <cellStyle name="Millares 7 3 3" xfId="1419" xr:uid="{00000000-0005-0000-0000-0000A8050000}"/>
    <cellStyle name="Millares 7 3 3 2" xfId="1420" xr:uid="{00000000-0005-0000-0000-0000A9050000}"/>
    <cellStyle name="Millares 7 3 4" xfId="1421" xr:uid="{00000000-0005-0000-0000-0000AA050000}"/>
    <cellStyle name="Millares 7 3 4 2" xfId="1422" xr:uid="{00000000-0005-0000-0000-0000AB050000}"/>
    <cellStyle name="Millares 7 3 5" xfId="1423" xr:uid="{00000000-0005-0000-0000-0000AC050000}"/>
    <cellStyle name="Millares 7 4" xfId="1424" xr:uid="{00000000-0005-0000-0000-0000AD050000}"/>
    <cellStyle name="Millares 7 4 2" xfId="1425" xr:uid="{00000000-0005-0000-0000-0000AE050000}"/>
    <cellStyle name="Millares 7 4 2 2" xfId="1426" xr:uid="{00000000-0005-0000-0000-0000AF050000}"/>
    <cellStyle name="Millares 7 4 3" xfId="1427" xr:uid="{00000000-0005-0000-0000-0000B0050000}"/>
    <cellStyle name="Millares 7 4 3 2" xfId="1428" xr:uid="{00000000-0005-0000-0000-0000B1050000}"/>
    <cellStyle name="Millares 7 4 4" xfId="1429" xr:uid="{00000000-0005-0000-0000-0000B2050000}"/>
    <cellStyle name="Millares 7 5" xfId="1430" xr:uid="{00000000-0005-0000-0000-0000B3050000}"/>
    <cellStyle name="Millares 7 5 2" xfId="1431" xr:uid="{00000000-0005-0000-0000-0000B4050000}"/>
    <cellStyle name="Millares 7 6" xfId="1432" xr:uid="{00000000-0005-0000-0000-0000B5050000}"/>
    <cellStyle name="Millares 7 6 2" xfId="1433" xr:uid="{00000000-0005-0000-0000-0000B6050000}"/>
    <cellStyle name="Millares 7 7" xfId="1434" xr:uid="{00000000-0005-0000-0000-0000B7050000}"/>
    <cellStyle name="Millares 8" xfId="1435" xr:uid="{00000000-0005-0000-0000-0000B8050000}"/>
    <cellStyle name="Millares 8 2" xfId="1436" xr:uid="{00000000-0005-0000-0000-0000B9050000}"/>
    <cellStyle name="Millares 8 2 2" xfId="1437" xr:uid="{00000000-0005-0000-0000-0000BA050000}"/>
    <cellStyle name="Millares 8 2 2 2" xfId="1438" xr:uid="{00000000-0005-0000-0000-0000BB050000}"/>
    <cellStyle name="Millares 8 2 2 2 2" xfId="1439" xr:uid="{00000000-0005-0000-0000-0000BC050000}"/>
    <cellStyle name="Millares 8 2 2 2 2 2" xfId="1440" xr:uid="{00000000-0005-0000-0000-0000BD050000}"/>
    <cellStyle name="Millares 8 2 2 2 3" xfId="1441" xr:uid="{00000000-0005-0000-0000-0000BE050000}"/>
    <cellStyle name="Millares 8 2 2 2 3 2" xfId="1442" xr:uid="{00000000-0005-0000-0000-0000BF050000}"/>
    <cellStyle name="Millares 8 2 2 2 4" xfId="1443" xr:uid="{00000000-0005-0000-0000-0000C0050000}"/>
    <cellStyle name="Millares 8 2 2 3" xfId="1444" xr:uid="{00000000-0005-0000-0000-0000C1050000}"/>
    <cellStyle name="Millares 8 2 2 3 2" xfId="1445" xr:uid="{00000000-0005-0000-0000-0000C2050000}"/>
    <cellStyle name="Millares 8 2 2 4" xfId="1446" xr:uid="{00000000-0005-0000-0000-0000C3050000}"/>
    <cellStyle name="Millares 8 2 2 4 2" xfId="1447" xr:uid="{00000000-0005-0000-0000-0000C4050000}"/>
    <cellStyle name="Millares 8 2 2 5" xfId="1448" xr:uid="{00000000-0005-0000-0000-0000C5050000}"/>
    <cellStyle name="Millares 8 2 3" xfId="1449" xr:uid="{00000000-0005-0000-0000-0000C6050000}"/>
    <cellStyle name="Millares 8 2 3 2" xfId="1450" xr:uid="{00000000-0005-0000-0000-0000C7050000}"/>
    <cellStyle name="Millares 8 2 3 2 2" xfId="1451" xr:uid="{00000000-0005-0000-0000-0000C8050000}"/>
    <cellStyle name="Millares 8 2 3 3" xfId="1452" xr:uid="{00000000-0005-0000-0000-0000C9050000}"/>
    <cellStyle name="Millares 8 2 3 3 2" xfId="1453" xr:uid="{00000000-0005-0000-0000-0000CA050000}"/>
    <cellStyle name="Millares 8 2 3 4" xfId="1454" xr:uid="{00000000-0005-0000-0000-0000CB050000}"/>
    <cellStyle name="Millares 8 2 4" xfId="1455" xr:uid="{00000000-0005-0000-0000-0000CC050000}"/>
    <cellStyle name="Millares 8 2 4 2" xfId="1456" xr:uid="{00000000-0005-0000-0000-0000CD050000}"/>
    <cellStyle name="Millares 8 2 5" xfId="1457" xr:uid="{00000000-0005-0000-0000-0000CE050000}"/>
    <cellStyle name="Millares 8 2 5 2" xfId="1458" xr:uid="{00000000-0005-0000-0000-0000CF050000}"/>
    <cellStyle name="Millares 8 2 6" xfId="1459" xr:uid="{00000000-0005-0000-0000-0000D0050000}"/>
    <cellStyle name="Millares 8 3" xfId="1460" xr:uid="{00000000-0005-0000-0000-0000D1050000}"/>
    <cellStyle name="Millares 8 3 2" xfId="1461" xr:uid="{00000000-0005-0000-0000-0000D2050000}"/>
    <cellStyle name="Millares 8 3 2 2" xfId="1462" xr:uid="{00000000-0005-0000-0000-0000D3050000}"/>
    <cellStyle name="Millares 8 3 3" xfId="1463" xr:uid="{00000000-0005-0000-0000-0000D4050000}"/>
    <cellStyle name="Millares 8 3 3 2" xfId="1464" xr:uid="{00000000-0005-0000-0000-0000D5050000}"/>
    <cellStyle name="Millares 8 3 4" xfId="1465" xr:uid="{00000000-0005-0000-0000-0000D6050000}"/>
    <cellStyle name="Millares 8 4" xfId="1466" xr:uid="{00000000-0005-0000-0000-0000D7050000}"/>
    <cellStyle name="Millares 8 4 2" xfId="1467" xr:uid="{00000000-0005-0000-0000-0000D8050000}"/>
    <cellStyle name="Millares 8 5" xfId="1468" xr:uid="{00000000-0005-0000-0000-0000D9050000}"/>
    <cellStyle name="Millares 8 5 2" xfId="1469" xr:uid="{00000000-0005-0000-0000-0000DA050000}"/>
    <cellStyle name="Millares 8 6" xfId="1470" xr:uid="{00000000-0005-0000-0000-0000DB050000}"/>
    <cellStyle name="Millares 9" xfId="1471" xr:uid="{00000000-0005-0000-0000-0000DC050000}"/>
    <cellStyle name="Millares 9 2" xfId="1472" xr:uid="{00000000-0005-0000-0000-0000DD050000}"/>
    <cellStyle name="Millares 9 2 2" xfId="1473" xr:uid="{00000000-0005-0000-0000-0000DE050000}"/>
    <cellStyle name="Millares 9 2 2 2" xfId="1474" xr:uid="{00000000-0005-0000-0000-0000DF050000}"/>
    <cellStyle name="Millares 9 2 3" xfId="1475" xr:uid="{00000000-0005-0000-0000-0000E0050000}"/>
    <cellStyle name="Millares 9 2 3 2" xfId="1476" xr:uid="{00000000-0005-0000-0000-0000E1050000}"/>
    <cellStyle name="Millares 9 2 4" xfId="1477" xr:uid="{00000000-0005-0000-0000-0000E2050000}"/>
    <cellStyle name="Millares 9 3" xfId="1478" xr:uid="{00000000-0005-0000-0000-0000E3050000}"/>
    <cellStyle name="Millares 9 3 2" xfId="1479" xr:uid="{00000000-0005-0000-0000-0000E4050000}"/>
    <cellStyle name="Millares 9 4" xfId="1480" xr:uid="{00000000-0005-0000-0000-0000E5050000}"/>
    <cellStyle name="Millares 9 4 2" xfId="1481" xr:uid="{00000000-0005-0000-0000-0000E6050000}"/>
    <cellStyle name="Millares 9 5" xfId="1482" xr:uid="{00000000-0005-0000-0000-0000E7050000}"/>
    <cellStyle name="Moeda" xfId="1483" xr:uid="{00000000-0005-0000-0000-0000E8050000}"/>
    <cellStyle name="Moneda" xfId="1484" builtinId="4"/>
    <cellStyle name="Moneda 2" xfId="1485" xr:uid="{00000000-0005-0000-0000-0000EA050000}"/>
    <cellStyle name="Moneda 3" xfId="1486" xr:uid="{00000000-0005-0000-0000-0000EB050000}"/>
    <cellStyle name="Moneda 4" xfId="1487" xr:uid="{00000000-0005-0000-0000-0000EC050000}"/>
    <cellStyle name="Neutral" xfId="1488" builtinId="28" customBuiltin="1"/>
    <cellStyle name="Normal" xfId="0" builtinId="0"/>
    <cellStyle name="Normal 10" xfId="1489" xr:uid="{00000000-0005-0000-0000-0000EF050000}"/>
    <cellStyle name="Normal 10 2" xfId="1490" xr:uid="{00000000-0005-0000-0000-0000F0050000}"/>
    <cellStyle name="Normal 10 3" xfId="1491" xr:uid="{00000000-0005-0000-0000-0000F1050000}"/>
    <cellStyle name="Normal 11" xfId="1492" xr:uid="{00000000-0005-0000-0000-0000F2050000}"/>
    <cellStyle name="Normal 11 2" xfId="1493" xr:uid="{00000000-0005-0000-0000-0000F3050000}"/>
    <cellStyle name="Normal 11 2 2" xfId="1494" xr:uid="{00000000-0005-0000-0000-0000F4050000}"/>
    <cellStyle name="Normal 11 3" xfId="1495" xr:uid="{00000000-0005-0000-0000-0000F5050000}"/>
    <cellStyle name="Normal 11 4" xfId="1496" xr:uid="{00000000-0005-0000-0000-0000F6050000}"/>
    <cellStyle name="Normal 12" xfId="1497" xr:uid="{00000000-0005-0000-0000-0000F7050000}"/>
    <cellStyle name="Normal 12 2" xfId="1498" xr:uid="{00000000-0005-0000-0000-0000F8050000}"/>
    <cellStyle name="Normal 12 2 2" xfId="1499" xr:uid="{00000000-0005-0000-0000-0000F9050000}"/>
    <cellStyle name="Normal 12 2 2 2" xfId="1500" xr:uid="{00000000-0005-0000-0000-0000FA050000}"/>
    <cellStyle name="Normal 12 2 2 2 2" xfId="1501" xr:uid="{00000000-0005-0000-0000-0000FB050000}"/>
    <cellStyle name="Normal 12 2 2 2 2 2" xfId="1502" xr:uid="{00000000-0005-0000-0000-0000FC050000}"/>
    <cellStyle name="Normal 12 2 2 2 3" xfId="1503" xr:uid="{00000000-0005-0000-0000-0000FD050000}"/>
    <cellStyle name="Normal 12 2 2 2 3 2" xfId="1504" xr:uid="{00000000-0005-0000-0000-0000FE050000}"/>
    <cellStyle name="Normal 12 2 2 2 4" xfId="1505" xr:uid="{00000000-0005-0000-0000-0000FF050000}"/>
    <cellStyle name="Normal 12 2 2 3" xfId="1506" xr:uid="{00000000-0005-0000-0000-000000060000}"/>
    <cellStyle name="Normal 12 2 2 3 2" xfId="1507" xr:uid="{00000000-0005-0000-0000-000001060000}"/>
    <cellStyle name="Normal 12 2 2 4" xfId="1508" xr:uid="{00000000-0005-0000-0000-000002060000}"/>
    <cellStyle name="Normal 12 2 2 4 2" xfId="1509" xr:uid="{00000000-0005-0000-0000-000003060000}"/>
    <cellStyle name="Normal 12 2 2 5" xfId="1510" xr:uid="{00000000-0005-0000-0000-000004060000}"/>
    <cellStyle name="Normal 12 2 3" xfId="1511" xr:uid="{00000000-0005-0000-0000-000005060000}"/>
    <cellStyle name="Normal 12 2 3 2" xfId="1512" xr:uid="{00000000-0005-0000-0000-000006060000}"/>
    <cellStyle name="Normal 12 2 3 2 2" xfId="1513" xr:uid="{00000000-0005-0000-0000-000007060000}"/>
    <cellStyle name="Normal 12 2 3 3" xfId="1514" xr:uid="{00000000-0005-0000-0000-000008060000}"/>
    <cellStyle name="Normal 12 2 3 3 2" xfId="1515" xr:uid="{00000000-0005-0000-0000-000009060000}"/>
    <cellStyle name="Normal 12 2 3 4" xfId="1516" xr:uid="{00000000-0005-0000-0000-00000A060000}"/>
    <cellStyle name="Normal 12 2 4" xfId="1517" xr:uid="{00000000-0005-0000-0000-00000B060000}"/>
    <cellStyle name="Normal 12 2 4 2" xfId="1518" xr:uid="{00000000-0005-0000-0000-00000C060000}"/>
    <cellStyle name="Normal 12 2 5" xfId="1519" xr:uid="{00000000-0005-0000-0000-00000D060000}"/>
    <cellStyle name="Normal 12 2 5 2" xfId="1520" xr:uid="{00000000-0005-0000-0000-00000E060000}"/>
    <cellStyle name="Normal 12 2 6" xfId="1521" xr:uid="{00000000-0005-0000-0000-00000F060000}"/>
    <cellStyle name="Normal 12 3" xfId="1522" xr:uid="{00000000-0005-0000-0000-000010060000}"/>
    <cellStyle name="Normal 12 3 2" xfId="1523" xr:uid="{00000000-0005-0000-0000-000011060000}"/>
    <cellStyle name="Normal 12 3 2 2" xfId="1524" xr:uid="{00000000-0005-0000-0000-000012060000}"/>
    <cellStyle name="Normal 12 3 2 2 2" xfId="1525" xr:uid="{00000000-0005-0000-0000-000013060000}"/>
    <cellStyle name="Normal 12 3 2 3" xfId="1526" xr:uid="{00000000-0005-0000-0000-000014060000}"/>
    <cellStyle name="Normal 12 3 2 3 2" xfId="1527" xr:uid="{00000000-0005-0000-0000-000015060000}"/>
    <cellStyle name="Normal 12 3 2 4" xfId="1528" xr:uid="{00000000-0005-0000-0000-000016060000}"/>
    <cellStyle name="Normal 12 3 3" xfId="1529" xr:uid="{00000000-0005-0000-0000-000017060000}"/>
    <cellStyle name="Normal 12 3 3 2" xfId="1530" xr:uid="{00000000-0005-0000-0000-000018060000}"/>
    <cellStyle name="Normal 12 3 4" xfId="1531" xr:uid="{00000000-0005-0000-0000-000019060000}"/>
    <cellStyle name="Normal 12 3 4 2" xfId="1532" xr:uid="{00000000-0005-0000-0000-00001A060000}"/>
    <cellStyle name="Normal 12 3 5" xfId="1533" xr:uid="{00000000-0005-0000-0000-00001B060000}"/>
    <cellStyle name="Normal 12 4" xfId="1534" xr:uid="{00000000-0005-0000-0000-00001C060000}"/>
    <cellStyle name="Normal 12 4 2" xfId="1535" xr:uid="{00000000-0005-0000-0000-00001D060000}"/>
    <cellStyle name="Normal 12 4 2 2" xfId="1536" xr:uid="{00000000-0005-0000-0000-00001E060000}"/>
    <cellStyle name="Normal 12 4 2 2 2" xfId="1537" xr:uid="{00000000-0005-0000-0000-00001F060000}"/>
    <cellStyle name="Normal 12 4 2 3" xfId="1538" xr:uid="{00000000-0005-0000-0000-000020060000}"/>
    <cellStyle name="Normal 12 4 2 3 2" xfId="1539" xr:uid="{00000000-0005-0000-0000-000021060000}"/>
    <cellStyle name="Normal 12 4 2 4" xfId="1540" xr:uid="{00000000-0005-0000-0000-000022060000}"/>
    <cellStyle name="Normal 12 4 3" xfId="1541" xr:uid="{00000000-0005-0000-0000-000023060000}"/>
    <cellStyle name="Normal 12 4 3 2" xfId="1542" xr:uid="{00000000-0005-0000-0000-000024060000}"/>
    <cellStyle name="Normal 12 4 4" xfId="1543" xr:uid="{00000000-0005-0000-0000-000025060000}"/>
    <cellStyle name="Normal 12 4 4 2" xfId="1544" xr:uid="{00000000-0005-0000-0000-000026060000}"/>
    <cellStyle name="Normal 12 4 5" xfId="1545" xr:uid="{00000000-0005-0000-0000-000027060000}"/>
    <cellStyle name="Normal 12 5" xfId="1546" xr:uid="{00000000-0005-0000-0000-000028060000}"/>
    <cellStyle name="Normal 12 5 2" xfId="1547" xr:uid="{00000000-0005-0000-0000-000029060000}"/>
    <cellStyle name="Normal 12 5 2 2" xfId="1548" xr:uid="{00000000-0005-0000-0000-00002A060000}"/>
    <cellStyle name="Normal 12 5 2 2 2" xfId="1549" xr:uid="{00000000-0005-0000-0000-00002B060000}"/>
    <cellStyle name="Normal 12 5 2 3" xfId="1550" xr:uid="{00000000-0005-0000-0000-00002C060000}"/>
    <cellStyle name="Normal 12 5 2 3 2" xfId="1551" xr:uid="{00000000-0005-0000-0000-00002D060000}"/>
    <cellStyle name="Normal 12 5 2 4" xfId="1552" xr:uid="{00000000-0005-0000-0000-00002E060000}"/>
    <cellStyle name="Normal 12 5 3" xfId="1553" xr:uid="{00000000-0005-0000-0000-00002F060000}"/>
    <cellStyle name="Normal 12 5 3 2" xfId="1554" xr:uid="{00000000-0005-0000-0000-000030060000}"/>
    <cellStyle name="Normal 12 5 4" xfId="1555" xr:uid="{00000000-0005-0000-0000-000031060000}"/>
    <cellStyle name="Normal 12 5 4 2" xfId="1556" xr:uid="{00000000-0005-0000-0000-000032060000}"/>
    <cellStyle name="Normal 12 5 5" xfId="1557" xr:uid="{00000000-0005-0000-0000-000033060000}"/>
    <cellStyle name="Normal 12 6" xfId="1558" xr:uid="{00000000-0005-0000-0000-000034060000}"/>
    <cellStyle name="Normal 12 6 2" xfId="1559" xr:uid="{00000000-0005-0000-0000-000035060000}"/>
    <cellStyle name="Normal 12 6 2 2" xfId="1560" xr:uid="{00000000-0005-0000-0000-000036060000}"/>
    <cellStyle name="Normal 12 6 3" xfId="1561" xr:uid="{00000000-0005-0000-0000-000037060000}"/>
    <cellStyle name="Normal 12 6 3 2" xfId="1562" xr:uid="{00000000-0005-0000-0000-000038060000}"/>
    <cellStyle name="Normal 12 6 4" xfId="1563" xr:uid="{00000000-0005-0000-0000-000039060000}"/>
    <cellStyle name="Normal 12 7" xfId="1564" xr:uid="{00000000-0005-0000-0000-00003A060000}"/>
    <cellStyle name="Normal 12 8" xfId="1565" xr:uid="{00000000-0005-0000-0000-00003B060000}"/>
    <cellStyle name="Normal 12 8 2" xfId="1566" xr:uid="{00000000-0005-0000-0000-00003C060000}"/>
    <cellStyle name="Normal 13" xfId="1567" xr:uid="{00000000-0005-0000-0000-00003D060000}"/>
    <cellStyle name="Normal 13 2" xfId="1568" xr:uid="{00000000-0005-0000-0000-00003E060000}"/>
    <cellStyle name="Normal 13 2 2" xfId="1569" xr:uid="{00000000-0005-0000-0000-00003F060000}"/>
    <cellStyle name="Normal 13 2 2 2" xfId="1570" xr:uid="{00000000-0005-0000-0000-000040060000}"/>
    <cellStyle name="Normal 13 2 2 2 2" xfId="1571" xr:uid="{00000000-0005-0000-0000-000041060000}"/>
    <cellStyle name="Normal 13 2 2 3" xfId="1572" xr:uid="{00000000-0005-0000-0000-000042060000}"/>
    <cellStyle name="Normal 13 2 2 3 2" xfId="1573" xr:uid="{00000000-0005-0000-0000-000043060000}"/>
    <cellStyle name="Normal 13 2 2 4" xfId="1574" xr:uid="{00000000-0005-0000-0000-000044060000}"/>
    <cellStyle name="Normal 13 2 3" xfId="1575" xr:uid="{00000000-0005-0000-0000-000045060000}"/>
    <cellStyle name="Normal 13 2 3 2" xfId="1576" xr:uid="{00000000-0005-0000-0000-000046060000}"/>
    <cellStyle name="Normal 13 2 4" xfId="1577" xr:uid="{00000000-0005-0000-0000-000047060000}"/>
    <cellStyle name="Normal 13 2 4 2" xfId="1578" xr:uid="{00000000-0005-0000-0000-000048060000}"/>
    <cellStyle name="Normal 13 2 5" xfId="1579" xr:uid="{00000000-0005-0000-0000-000049060000}"/>
    <cellStyle name="Normal 13 3" xfId="1580" xr:uid="{00000000-0005-0000-0000-00004A060000}"/>
    <cellStyle name="Normal 13 4" xfId="1581" xr:uid="{00000000-0005-0000-0000-00004B060000}"/>
    <cellStyle name="Normal 13 4 2" xfId="1582" xr:uid="{00000000-0005-0000-0000-00004C060000}"/>
    <cellStyle name="Normal 13 4 2 2" xfId="1583" xr:uid="{00000000-0005-0000-0000-00004D060000}"/>
    <cellStyle name="Normal 13 4 2 2 2" xfId="1584" xr:uid="{00000000-0005-0000-0000-00004E060000}"/>
    <cellStyle name="Normal 13 4 2 3" xfId="1585" xr:uid="{00000000-0005-0000-0000-00004F060000}"/>
    <cellStyle name="Normal 13 4 2 3 2" xfId="1586" xr:uid="{00000000-0005-0000-0000-000050060000}"/>
    <cellStyle name="Normal 13 4 2 4" xfId="1587" xr:uid="{00000000-0005-0000-0000-000051060000}"/>
    <cellStyle name="Normal 13 4 3" xfId="1588" xr:uid="{00000000-0005-0000-0000-000052060000}"/>
    <cellStyle name="Normal 13 4 3 2" xfId="1589" xr:uid="{00000000-0005-0000-0000-000053060000}"/>
    <cellStyle name="Normal 13 4 4" xfId="1590" xr:uid="{00000000-0005-0000-0000-000054060000}"/>
    <cellStyle name="Normal 13 4 4 2" xfId="1591" xr:uid="{00000000-0005-0000-0000-000055060000}"/>
    <cellStyle name="Normal 13 4 5" xfId="1592" xr:uid="{00000000-0005-0000-0000-000056060000}"/>
    <cellStyle name="Normal 13 5" xfId="1593" xr:uid="{00000000-0005-0000-0000-000057060000}"/>
    <cellStyle name="Normal 13 5 2" xfId="1594" xr:uid="{00000000-0005-0000-0000-000058060000}"/>
    <cellStyle name="Normal 13 5 2 2" xfId="1595" xr:uid="{00000000-0005-0000-0000-000059060000}"/>
    <cellStyle name="Normal 13 5 3" xfId="1596" xr:uid="{00000000-0005-0000-0000-00005A060000}"/>
    <cellStyle name="Normal 13 5 3 2" xfId="1597" xr:uid="{00000000-0005-0000-0000-00005B060000}"/>
    <cellStyle name="Normal 13 5 4" xfId="1598" xr:uid="{00000000-0005-0000-0000-00005C060000}"/>
    <cellStyle name="Normal 13 6" xfId="1599" xr:uid="{00000000-0005-0000-0000-00005D060000}"/>
    <cellStyle name="Normal 13 6 2" xfId="1600" xr:uid="{00000000-0005-0000-0000-00005E060000}"/>
    <cellStyle name="Normal 13 7" xfId="1601" xr:uid="{00000000-0005-0000-0000-00005F060000}"/>
    <cellStyle name="Normal 13 7 2" xfId="1602" xr:uid="{00000000-0005-0000-0000-000060060000}"/>
    <cellStyle name="Normal 13 8" xfId="1603" xr:uid="{00000000-0005-0000-0000-000061060000}"/>
    <cellStyle name="Normal 14" xfId="1604" xr:uid="{00000000-0005-0000-0000-000062060000}"/>
    <cellStyle name="Normal 14 2" xfId="1605" xr:uid="{00000000-0005-0000-0000-000063060000}"/>
    <cellStyle name="Normal 14 2 2" xfId="1606" xr:uid="{00000000-0005-0000-0000-000064060000}"/>
    <cellStyle name="Normal 14 2 2 2" xfId="1607" xr:uid="{00000000-0005-0000-0000-000065060000}"/>
    <cellStyle name="Normal 14 2 2 2 2" xfId="1608" xr:uid="{00000000-0005-0000-0000-000066060000}"/>
    <cellStyle name="Normal 14 2 2 3" xfId="1609" xr:uid="{00000000-0005-0000-0000-000067060000}"/>
    <cellStyle name="Normal 14 2 2 3 2" xfId="1610" xr:uid="{00000000-0005-0000-0000-000068060000}"/>
    <cellStyle name="Normal 14 2 2 4" xfId="1611" xr:uid="{00000000-0005-0000-0000-000069060000}"/>
    <cellStyle name="Normal 14 2 3" xfId="1612" xr:uid="{00000000-0005-0000-0000-00006A060000}"/>
    <cellStyle name="Normal 14 2 3 2" xfId="1613" xr:uid="{00000000-0005-0000-0000-00006B060000}"/>
    <cellStyle name="Normal 14 2 4" xfId="1614" xr:uid="{00000000-0005-0000-0000-00006C060000}"/>
    <cellStyle name="Normal 14 2 4 2" xfId="1615" xr:uid="{00000000-0005-0000-0000-00006D060000}"/>
    <cellStyle name="Normal 14 2 5" xfId="1616" xr:uid="{00000000-0005-0000-0000-00006E060000}"/>
    <cellStyle name="Normal 14 3" xfId="1617" xr:uid="{00000000-0005-0000-0000-00006F060000}"/>
    <cellStyle name="Normal 14 3 2" xfId="1618" xr:uid="{00000000-0005-0000-0000-000070060000}"/>
    <cellStyle name="Normal 15" xfId="1619" xr:uid="{00000000-0005-0000-0000-000071060000}"/>
    <cellStyle name="Normal 15 2" xfId="1620" xr:uid="{00000000-0005-0000-0000-000072060000}"/>
    <cellStyle name="Normal 15 2 2" xfId="1621" xr:uid="{00000000-0005-0000-0000-000073060000}"/>
    <cellStyle name="Normal 15 2 2 2" xfId="1622" xr:uid="{00000000-0005-0000-0000-000074060000}"/>
    <cellStyle name="Normal 15 2 2 2 2" xfId="1623" xr:uid="{00000000-0005-0000-0000-000075060000}"/>
    <cellStyle name="Normal 15 2 2 3" xfId="1624" xr:uid="{00000000-0005-0000-0000-000076060000}"/>
    <cellStyle name="Normal 15 2 2 3 2" xfId="1625" xr:uid="{00000000-0005-0000-0000-000077060000}"/>
    <cellStyle name="Normal 15 2 2 4" xfId="1626" xr:uid="{00000000-0005-0000-0000-000078060000}"/>
    <cellStyle name="Normal 15 2 3" xfId="1627" xr:uid="{00000000-0005-0000-0000-000079060000}"/>
    <cellStyle name="Normal 15 2 3 2" xfId="1628" xr:uid="{00000000-0005-0000-0000-00007A060000}"/>
    <cellStyle name="Normal 15 2 4" xfId="1629" xr:uid="{00000000-0005-0000-0000-00007B060000}"/>
    <cellStyle name="Normal 15 2 4 2" xfId="1630" xr:uid="{00000000-0005-0000-0000-00007C060000}"/>
    <cellStyle name="Normal 15 2 5" xfId="1631" xr:uid="{00000000-0005-0000-0000-00007D060000}"/>
    <cellStyle name="Normal 15 3" xfId="1632" xr:uid="{00000000-0005-0000-0000-00007E060000}"/>
    <cellStyle name="Normal 15 3 2" xfId="1633" xr:uid="{00000000-0005-0000-0000-00007F060000}"/>
    <cellStyle name="Normal 15 3 2 2" xfId="1634" xr:uid="{00000000-0005-0000-0000-000080060000}"/>
    <cellStyle name="Normal 15 3 3" xfId="1635" xr:uid="{00000000-0005-0000-0000-000081060000}"/>
    <cellStyle name="Normal 15 3 3 2" xfId="1636" xr:uid="{00000000-0005-0000-0000-000082060000}"/>
    <cellStyle name="Normal 15 3 4" xfId="1637" xr:uid="{00000000-0005-0000-0000-000083060000}"/>
    <cellStyle name="Normal 15 4" xfId="1638" xr:uid="{00000000-0005-0000-0000-000084060000}"/>
    <cellStyle name="Normal 15 4 2" xfId="1639" xr:uid="{00000000-0005-0000-0000-000085060000}"/>
    <cellStyle name="Normal 15 5" xfId="1640" xr:uid="{00000000-0005-0000-0000-000086060000}"/>
    <cellStyle name="Normal 15 5 2" xfId="1641" xr:uid="{00000000-0005-0000-0000-000087060000}"/>
    <cellStyle name="Normal 15 6" xfId="1642" xr:uid="{00000000-0005-0000-0000-000088060000}"/>
    <cellStyle name="Normal 16" xfId="1643" xr:uid="{00000000-0005-0000-0000-000089060000}"/>
    <cellStyle name="Normal 16 2" xfId="1644" xr:uid="{00000000-0005-0000-0000-00008A060000}"/>
    <cellStyle name="Normal 16 2 2" xfId="1645" xr:uid="{00000000-0005-0000-0000-00008B060000}"/>
    <cellStyle name="Normal 16 2 2 2" xfId="1646" xr:uid="{00000000-0005-0000-0000-00008C060000}"/>
    <cellStyle name="Normal 16 2 2 2 2" xfId="1647" xr:uid="{00000000-0005-0000-0000-00008D060000}"/>
    <cellStyle name="Normal 16 2 2 3" xfId="1648" xr:uid="{00000000-0005-0000-0000-00008E060000}"/>
    <cellStyle name="Normal 16 2 2 3 2" xfId="1649" xr:uid="{00000000-0005-0000-0000-00008F060000}"/>
    <cellStyle name="Normal 16 2 2 4" xfId="1650" xr:uid="{00000000-0005-0000-0000-000090060000}"/>
    <cellStyle name="Normal 16 2 3" xfId="1651" xr:uid="{00000000-0005-0000-0000-000091060000}"/>
    <cellStyle name="Normal 16 2 3 2" xfId="1652" xr:uid="{00000000-0005-0000-0000-000092060000}"/>
    <cellStyle name="Normal 16 2 4" xfId="1653" xr:uid="{00000000-0005-0000-0000-000093060000}"/>
    <cellStyle name="Normal 16 2 4 2" xfId="1654" xr:uid="{00000000-0005-0000-0000-000094060000}"/>
    <cellStyle name="Normal 16 2 5" xfId="1655" xr:uid="{00000000-0005-0000-0000-000095060000}"/>
    <cellStyle name="Normal 16 3" xfId="1656" xr:uid="{00000000-0005-0000-0000-000096060000}"/>
    <cellStyle name="Normal 16 3 2" xfId="1657" xr:uid="{00000000-0005-0000-0000-000097060000}"/>
    <cellStyle name="Normal 16 3 2 2" xfId="1658" xr:uid="{00000000-0005-0000-0000-000098060000}"/>
    <cellStyle name="Normal 16 3 3" xfId="1659" xr:uid="{00000000-0005-0000-0000-000099060000}"/>
    <cellStyle name="Normal 16 3 3 2" xfId="1660" xr:uid="{00000000-0005-0000-0000-00009A060000}"/>
    <cellStyle name="Normal 16 3 4" xfId="1661" xr:uid="{00000000-0005-0000-0000-00009B060000}"/>
    <cellStyle name="Normal 16 4" xfId="1662" xr:uid="{00000000-0005-0000-0000-00009C060000}"/>
    <cellStyle name="Normal 16 4 2" xfId="1663" xr:uid="{00000000-0005-0000-0000-00009D060000}"/>
    <cellStyle name="Normal 16 5" xfId="1664" xr:uid="{00000000-0005-0000-0000-00009E060000}"/>
    <cellStyle name="Normal 16 5 2" xfId="1665" xr:uid="{00000000-0005-0000-0000-00009F060000}"/>
    <cellStyle name="Normal 16 6" xfId="1666" xr:uid="{00000000-0005-0000-0000-0000A0060000}"/>
    <cellStyle name="Normal 17" xfId="1667" xr:uid="{00000000-0005-0000-0000-0000A1060000}"/>
    <cellStyle name="Normal 17 2" xfId="1668" xr:uid="{00000000-0005-0000-0000-0000A2060000}"/>
    <cellStyle name="Normal 17 2 2" xfId="1669" xr:uid="{00000000-0005-0000-0000-0000A3060000}"/>
    <cellStyle name="Normal 17 2 2 2" xfId="1670" xr:uid="{00000000-0005-0000-0000-0000A4060000}"/>
    <cellStyle name="Normal 17 2 2 2 2" xfId="1671" xr:uid="{00000000-0005-0000-0000-0000A5060000}"/>
    <cellStyle name="Normal 17 2 2 3" xfId="1672" xr:uid="{00000000-0005-0000-0000-0000A6060000}"/>
    <cellStyle name="Normal 17 2 2 3 2" xfId="1673" xr:uid="{00000000-0005-0000-0000-0000A7060000}"/>
    <cellStyle name="Normal 17 2 2 4" xfId="1674" xr:uid="{00000000-0005-0000-0000-0000A8060000}"/>
    <cellStyle name="Normal 17 2 3" xfId="1675" xr:uid="{00000000-0005-0000-0000-0000A9060000}"/>
    <cellStyle name="Normal 17 2 3 2" xfId="1676" xr:uid="{00000000-0005-0000-0000-0000AA060000}"/>
    <cellStyle name="Normal 17 2 4" xfId="1677" xr:uid="{00000000-0005-0000-0000-0000AB060000}"/>
    <cellStyle name="Normal 17 2 4 2" xfId="1678" xr:uid="{00000000-0005-0000-0000-0000AC060000}"/>
    <cellStyle name="Normal 17 2 5" xfId="1679" xr:uid="{00000000-0005-0000-0000-0000AD060000}"/>
    <cellStyle name="Normal 17 3" xfId="1680" xr:uid="{00000000-0005-0000-0000-0000AE060000}"/>
    <cellStyle name="Normal 17 3 2" xfId="1681" xr:uid="{00000000-0005-0000-0000-0000AF060000}"/>
    <cellStyle name="Normal 17 3 2 2" xfId="1682" xr:uid="{00000000-0005-0000-0000-0000B0060000}"/>
    <cellStyle name="Normal 17 3 2 2 2" xfId="1683" xr:uid="{00000000-0005-0000-0000-0000B1060000}"/>
    <cellStyle name="Normal 17 3 2 3" xfId="1684" xr:uid="{00000000-0005-0000-0000-0000B2060000}"/>
    <cellStyle name="Normal 17 3 2 3 2" xfId="1685" xr:uid="{00000000-0005-0000-0000-0000B3060000}"/>
    <cellStyle name="Normal 17 3 2 4" xfId="1686" xr:uid="{00000000-0005-0000-0000-0000B4060000}"/>
    <cellStyle name="Normal 17 3 3" xfId="1687" xr:uid="{00000000-0005-0000-0000-0000B5060000}"/>
    <cellStyle name="Normal 17 3 3 2" xfId="1688" xr:uid="{00000000-0005-0000-0000-0000B6060000}"/>
    <cellStyle name="Normal 17 3 4" xfId="1689" xr:uid="{00000000-0005-0000-0000-0000B7060000}"/>
    <cellStyle name="Normal 17 3 4 2" xfId="1690" xr:uid="{00000000-0005-0000-0000-0000B8060000}"/>
    <cellStyle name="Normal 17 3 5" xfId="1691" xr:uid="{00000000-0005-0000-0000-0000B9060000}"/>
    <cellStyle name="Normal 17 4" xfId="1692" xr:uid="{00000000-0005-0000-0000-0000BA060000}"/>
    <cellStyle name="Normal 17 4 2" xfId="1693" xr:uid="{00000000-0005-0000-0000-0000BB060000}"/>
    <cellStyle name="Normal 17 4 2 2" xfId="1694" xr:uid="{00000000-0005-0000-0000-0000BC060000}"/>
    <cellStyle name="Normal 17 4 3" xfId="1695" xr:uid="{00000000-0005-0000-0000-0000BD060000}"/>
    <cellStyle name="Normal 17 4 3 2" xfId="1696" xr:uid="{00000000-0005-0000-0000-0000BE060000}"/>
    <cellStyle name="Normal 17 4 4" xfId="1697" xr:uid="{00000000-0005-0000-0000-0000BF060000}"/>
    <cellStyle name="Normal 17 5" xfId="1698" xr:uid="{00000000-0005-0000-0000-0000C0060000}"/>
    <cellStyle name="Normal 17 5 2" xfId="1699" xr:uid="{00000000-0005-0000-0000-0000C1060000}"/>
    <cellStyle name="Normal 17 6" xfId="1700" xr:uid="{00000000-0005-0000-0000-0000C2060000}"/>
    <cellStyle name="Normal 17 6 2" xfId="1701" xr:uid="{00000000-0005-0000-0000-0000C3060000}"/>
    <cellStyle name="Normal 17 7" xfId="1702" xr:uid="{00000000-0005-0000-0000-0000C4060000}"/>
    <cellStyle name="Normal 18" xfId="1703" xr:uid="{00000000-0005-0000-0000-0000C5060000}"/>
    <cellStyle name="Normal 19" xfId="1704" xr:uid="{00000000-0005-0000-0000-0000C6060000}"/>
    <cellStyle name="Normal 19 2" xfId="1705" xr:uid="{00000000-0005-0000-0000-0000C7060000}"/>
    <cellStyle name="Normal 2" xfId="1706" xr:uid="{00000000-0005-0000-0000-0000C8060000}"/>
    <cellStyle name="Normal 2 2" xfId="1707" xr:uid="{00000000-0005-0000-0000-0000C9060000}"/>
    <cellStyle name="Normal 2 2 2" xfId="1708" xr:uid="{00000000-0005-0000-0000-0000CA060000}"/>
    <cellStyle name="Normal 2 2 2 2" xfId="1709" xr:uid="{00000000-0005-0000-0000-0000CB060000}"/>
    <cellStyle name="Normal 2 2 2 2 2" xfId="1710" xr:uid="{00000000-0005-0000-0000-0000CC060000}"/>
    <cellStyle name="Normal 2 2 2 2 2 2" xfId="1711" xr:uid="{00000000-0005-0000-0000-0000CD060000}"/>
    <cellStyle name="Normal 2 2 2 2 2 2 2" xfId="1712" xr:uid="{00000000-0005-0000-0000-0000CE060000}"/>
    <cellStyle name="Normal 2 2 2 2 2 3" xfId="1713" xr:uid="{00000000-0005-0000-0000-0000CF060000}"/>
    <cellStyle name="Normal 2 2 2 2 2 3 2" xfId="1714" xr:uid="{00000000-0005-0000-0000-0000D0060000}"/>
    <cellStyle name="Normal 2 2 2 2 2 4" xfId="1715" xr:uid="{00000000-0005-0000-0000-0000D1060000}"/>
    <cellStyle name="Normal 2 2 2 2 3" xfId="1716" xr:uid="{00000000-0005-0000-0000-0000D2060000}"/>
    <cellStyle name="Normal 2 2 2 2 3 2" xfId="1717" xr:uid="{00000000-0005-0000-0000-0000D3060000}"/>
    <cellStyle name="Normal 2 2 2 2 4" xfId="1718" xr:uid="{00000000-0005-0000-0000-0000D4060000}"/>
    <cellStyle name="Normal 2 2 2 2 4 2" xfId="1719" xr:uid="{00000000-0005-0000-0000-0000D5060000}"/>
    <cellStyle name="Normal 2 2 2 2 5" xfId="1720" xr:uid="{00000000-0005-0000-0000-0000D6060000}"/>
    <cellStyle name="Normal 2 2 2 3" xfId="1721" xr:uid="{00000000-0005-0000-0000-0000D7060000}"/>
    <cellStyle name="Normal 2 2 2 3 2" xfId="1722" xr:uid="{00000000-0005-0000-0000-0000D8060000}"/>
    <cellStyle name="Normal 2 2 2 3 2 2" xfId="1723" xr:uid="{00000000-0005-0000-0000-0000D9060000}"/>
    <cellStyle name="Normal 2 2 2 3 3" xfId="1724" xr:uid="{00000000-0005-0000-0000-0000DA060000}"/>
    <cellStyle name="Normal 2 2 2 3 3 2" xfId="1725" xr:uid="{00000000-0005-0000-0000-0000DB060000}"/>
    <cellStyle name="Normal 2 2 2 3 4" xfId="1726" xr:uid="{00000000-0005-0000-0000-0000DC060000}"/>
    <cellStyle name="Normal 2 2 2 4" xfId="1727" xr:uid="{00000000-0005-0000-0000-0000DD060000}"/>
    <cellStyle name="Normal 2 2 2 4 2" xfId="1728" xr:uid="{00000000-0005-0000-0000-0000DE060000}"/>
    <cellStyle name="Normal 2 2 2 5" xfId="1729" xr:uid="{00000000-0005-0000-0000-0000DF060000}"/>
    <cellStyle name="Normal 2 2 2 5 2" xfId="1730" xr:uid="{00000000-0005-0000-0000-0000E0060000}"/>
    <cellStyle name="Normal 2 2 2 6" xfId="1731" xr:uid="{00000000-0005-0000-0000-0000E1060000}"/>
    <cellStyle name="Normal 2 3" xfId="1732" xr:uid="{00000000-0005-0000-0000-0000E2060000}"/>
    <cellStyle name="Normal 2 3 2" xfId="1733" xr:uid="{00000000-0005-0000-0000-0000E3060000}"/>
    <cellStyle name="Normal 2 4" xfId="1734" xr:uid="{00000000-0005-0000-0000-0000E4060000}"/>
    <cellStyle name="Normal 2 4 2" xfId="1735" xr:uid="{00000000-0005-0000-0000-0000E5060000}"/>
    <cellStyle name="Normal 2 4 2 2" xfId="1736" xr:uid="{00000000-0005-0000-0000-0000E6060000}"/>
    <cellStyle name="Normal 2 4 2 2 2" xfId="1737" xr:uid="{00000000-0005-0000-0000-0000E7060000}"/>
    <cellStyle name="Normal 2 4 2 2 2 2" xfId="1738" xr:uid="{00000000-0005-0000-0000-0000E8060000}"/>
    <cellStyle name="Normal 2 4 2 2 3" xfId="1739" xr:uid="{00000000-0005-0000-0000-0000E9060000}"/>
    <cellStyle name="Normal 2 4 2 2 3 2" xfId="1740" xr:uid="{00000000-0005-0000-0000-0000EA060000}"/>
    <cellStyle name="Normal 2 4 2 2 4" xfId="1741" xr:uid="{00000000-0005-0000-0000-0000EB060000}"/>
    <cellStyle name="Normal 2 4 2 3" xfId="1742" xr:uid="{00000000-0005-0000-0000-0000EC060000}"/>
    <cellStyle name="Normal 2 4 2 3 2" xfId="1743" xr:uid="{00000000-0005-0000-0000-0000ED060000}"/>
    <cellStyle name="Normal 2 4 2 4" xfId="1744" xr:uid="{00000000-0005-0000-0000-0000EE060000}"/>
    <cellStyle name="Normal 2 4 2 4 2" xfId="1745" xr:uid="{00000000-0005-0000-0000-0000EF060000}"/>
    <cellStyle name="Normal 2 4 2 5" xfId="1746" xr:uid="{00000000-0005-0000-0000-0000F0060000}"/>
    <cellStyle name="Normal 2 4 3" xfId="1747" xr:uid="{00000000-0005-0000-0000-0000F1060000}"/>
    <cellStyle name="Normal 2 4 3 2" xfId="1748" xr:uid="{00000000-0005-0000-0000-0000F2060000}"/>
    <cellStyle name="Normal 2 4 3 2 2" xfId="1749" xr:uid="{00000000-0005-0000-0000-0000F3060000}"/>
    <cellStyle name="Normal 2 4 3 3" xfId="1750" xr:uid="{00000000-0005-0000-0000-0000F4060000}"/>
    <cellStyle name="Normal 2 4 3 3 2" xfId="1751" xr:uid="{00000000-0005-0000-0000-0000F5060000}"/>
    <cellStyle name="Normal 2 4 3 4" xfId="1752" xr:uid="{00000000-0005-0000-0000-0000F6060000}"/>
    <cellStyle name="Normal 2 4 4" xfId="1753" xr:uid="{00000000-0005-0000-0000-0000F7060000}"/>
    <cellStyle name="Normal 2 4 4 2" xfId="1754" xr:uid="{00000000-0005-0000-0000-0000F8060000}"/>
    <cellStyle name="Normal 2 4 5" xfId="1755" xr:uid="{00000000-0005-0000-0000-0000F9060000}"/>
    <cellStyle name="Normal 2 4 5 2" xfId="1756" xr:uid="{00000000-0005-0000-0000-0000FA060000}"/>
    <cellStyle name="Normal 2 4 6" xfId="1757" xr:uid="{00000000-0005-0000-0000-0000FB060000}"/>
    <cellStyle name="Normal 2 5" xfId="1758" xr:uid="{00000000-0005-0000-0000-0000FC060000}"/>
    <cellStyle name="Normal 2 6" xfId="1759" xr:uid="{00000000-0005-0000-0000-0000FD060000}"/>
    <cellStyle name="Normal 2 7" xfId="1760" xr:uid="{00000000-0005-0000-0000-0000FE060000}"/>
    <cellStyle name="Normal 2 8" xfId="1761" xr:uid="{00000000-0005-0000-0000-0000FF060000}"/>
    <cellStyle name="Normal 20" xfId="1762" xr:uid="{00000000-0005-0000-0000-000000070000}"/>
    <cellStyle name="Normal 20 2" xfId="1763" xr:uid="{00000000-0005-0000-0000-000001070000}"/>
    <cellStyle name="Normal 20 2 2" xfId="1764" xr:uid="{00000000-0005-0000-0000-000002070000}"/>
    <cellStyle name="Normal 20 2 2 2" xfId="1765" xr:uid="{00000000-0005-0000-0000-000003070000}"/>
    <cellStyle name="Normal 20 2 3" xfId="1766" xr:uid="{00000000-0005-0000-0000-000004070000}"/>
    <cellStyle name="Normal 20 2 3 2" xfId="1767" xr:uid="{00000000-0005-0000-0000-000005070000}"/>
    <cellStyle name="Normal 20 2 4" xfId="1768" xr:uid="{00000000-0005-0000-0000-000006070000}"/>
    <cellStyle name="Normal 20 3" xfId="1769" xr:uid="{00000000-0005-0000-0000-000007070000}"/>
    <cellStyle name="Normal 20 3 2" xfId="1770" xr:uid="{00000000-0005-0000-0000-000008070000}"/>
    <cellStyle name="Normal 20 4" xfId="1771" xr:uid="{00000000-0005-0000-0000-000009070000}"/>
    <cellStyle name="Normal 20 4 2" xfId="1772" xr:uid="{00000000-0005-0000-0000-00000A070000}"/>
    <cellStyle name="Normal 20 5" xfId="1773" xr:uid="{00000000-0005-0000-0000-00000B070000}"/>
    <cellStyle name="Normal 21" xfId="1774" xr:uid="{00000000-0005-0000-0000-00000C070000}"/>
    <cellStyle name="Normal 21 2" xfId="1775" xr:uid="{00000000-0005-0000-0000-00000D070000}"/>
    <cellStyle name="Normal 21 2 2" xfId="1776" xr:uid="{00000000-0005-0000-0000-00000E070000}"/>
    <cellStyle name="Normal 21 2 2 2" xfId="1777" xr:uid="{00000000-0005-0000-0000-00000F070000}"/>
    <cellStyle name="Normal 21 2 3" xfId="1778" xr:uid="{00000000-0005-0000-0000-000010070000}"/>
    <cellStyle name="Normal 21 2 3 2" xfId="1779" xr:uid="{00000000-0005-0000-0000-000011070000}"/>
    <cellStyle name="Normal 21 2 4" xfId="1780" xr:uid="{00000000-0005-0000-0000-000012070000}"/>
    <cellStyle name="Normal 21 3" xfId="1781" xr:uid="{00000000-0005-0000-0000-000013070000}"/>
    <cellStyle name="Normal 21 3 2" xfId="1782" xr:uid="{00000000-0005-0000-0000-000014070000}"/>
    <cellStyle name="Normal 21 4" xfId="1783" xr:uid="{00000000-0005-0000-0000-000015070000}"/>
    <cellStyle name="Normal 21 4 2" xfId="1784" xr:uid="{00000000-0005-0000-0000-000016070000}"/>
    <cellStyle name="Normal 21 5" xfId="1785" xr:uid="{00000000-0005-0000-0000-000017070000}"/>
    <cellStyle name="Normal 22" xfId="1786" xr:uid="{00000000-0005-0000-0000-000018070000}"/>
    <cellStyle name="Normal 22 2" xfId="1787" xr:uid="{00000000-0005-0000-0000-000019070000}"/>
    <cellStyle name="Normal 22 2 2" xfId="1788" xr:uid="{00000000-0005-0000-0000-00001A070000}"/>
    <cellStyle name="Normal 22 2 2 2" xfId="1789" xr:uid="{00000000-0005-0000-0000-00001B070000}"/>
    <cellStyle name="Normal 22 2 3" xfId="1790" xr:uid="{00000000-0005-0000-0000-00001C070000}"/>
    <cellStyle name="Normal 22 2 3 2" xfId="1791" xr:uid="{00000000-0005-0000-0000-00001D070000}"/>
    <cellStyle name="Normal 22 2 4" xfId="1792" xr:uid="{00000000-0005-0000-0000-00001E070000}"/>
    <cellStyle name="Normal 22 3" xfId="1793" xr:uid="{00000000-0005-0000-0000-00001F070000}"/>
    <cellStyle name="Normal 22 3 2" xfId="1794" xr:uid="{00000000-0005-0000-0000-000020070000}"/>
    <cellStyle name="Normal 22 4" xfId="1795" xr:uid="{00000000-0005-0000-0000-000021070000}"/>
    <cellStyle name="Normal 22 4 2" xfId="1796" xr:uid="{00000000-0005-0000-0000-000022070000}"/>
    <cellStyle name="Normal 22 5" xfId="1797" xr:uid="{00000000-0005-0000-0000-000023070000}"/>
    <cellStyle name="Normal 23" xfId="1798" xr:uid="{00000000-0005-0000-0000-000024070000}"/>
    <cellStyle name="Normal 23 2" xfId="1799" xr:uid="{00000000-0005-0000-0000-000025070000}"/>
    <cellStyle name="Normal 23 2 2" xfId="1800" xr:uid="{00000000-0005-0000-0000-000026070000}"/>
    <cellStyle name="Normal 23 2 2 2" xfId="1801" xr:uid="{00000000-0005-0000-0000-000027070000}"/>
    <cellStyle name="Normal 23 2 3" xfId="1802" xr:uid="{00000000-0005-0000-0000-000028070000}"/>
    <cellStyle name="Normal 23 2 3 2" xfId="1803" xr:uid="{00000000-0005-0000-0000-000029070000}"/>
    <cellStyle name="Normal 23 2 4" xfId="1804" xr:uid="{00000000-0005-0000-0000-00002A070000}"/>
    <cellStyle name="Normal 23 3" xfId="1805" xr:uid="{00000000-0005-0000-0000-00002B070000}"/>
    <cellStyle name="Normal 23 3 2" xfId="1806" xr:uid="{00000000-0005-0000-0000-00002C070000}"/>
    <cellStyle name="Normal 23 4" xfId="1807" xr:uid="{00000000-0005-0000-0000-00002D070000}"/>
    <cellStyle name="Normal 23 4 2" xfId="1808" xr:uid="{00000000-0005-0000-0000-00002E070000}"/>
    <cellStyle name="Normal 23 5" xfId="1809" xr:uid="{00000000-0005-0000-0000-00002F070000}"/>
    <cellStyle name="Normal 24" xfId="1810" xr:uid="{00000000-0005-0000-0000-000030070000}"/>
    <cellStyle name="Normal 24 2" xfId="1811" xr:uid="{00000000-0005-0000-0000-000031070000}"/>
    <cellStyle name="Normal 24 2 2" xfId="1812" xr:uid="{00000000-0005-0000-0000-000032070000}"/>
    <cellStyle name="Normal 24 2 2 2" xfId="1813" xr:uid="{00000000-0005-0000-0000-000033070000}"/>
    <cellStyle name="Normal 24 2 3" xfId="1814" xr:uid="{00000000-0005-0000-0000-000034070000}"/>
    <cellStyle name="Normal 24 2 3 2" xfId="1815" xr:uid="{00000000-0005-0000-0000-000035070000}"/>
    <cellStyle name="Normal 24 2 4" xfId="1816" xr:uid="{00000000-0005-0000-0000-000036070000}"/>
    <cellStyle name="Normal 24 3" xfId="1817" xr:uid="{00000000-0005-0000-0000-000037070000}"/>
    <cellStyle name="Normal 24 3 2" xfId="1818" xr:uid="{00000000-0005-0000-0000-000038070000}"/>
    <cellStyle name="Normal 24 4" xfId="1819" xr:uid="{00000000-0005-0000-0000-000039070000}"/>
    <cellStyle name="Normal 24 4 2" xfId="1820" xr:uid="{00000000-0005-0000-0000-00003A070000}"/>
    <cellStyle name="Normal 24 5" xfId="1821" xr:uid="{00000000-0005-0000-0000-00003B070000}"/>
    <cellStyle name="Normal 25" xfId="1822" xr:uid="{00000000-0005-0000-0000-00003C070000}"/>
    <cellStyle name="Normal 25 2" xfId="1823" xr:uid="{00000000-0005-0000-0000-00003D070000}"/>
    <cellStyle name="Normal 25 2 2" xfId="1824" xr:uid="{00000000-0005-0000-0000-00003E070000}"/>
    <cellStyle name="Normal 25 2 2 2" xfId="1825" xr:uid="{00000000-0005-0000-0000-00003F070000}"/>
    <cellStyle name="Normal 25 2 3" xfId="1826" xr:uid="{00000000-0005-0000-0000-000040070000}"/>
    <cellStyle name="Normal 25 2 3 2" xfId="1827" xr:uid="{00000000-0005-0000-0000-000041070000}"/>
    <cellStyle name="Normal 25 2 4" xfId="1828" xr:uid="{00000000-0005-0000-0000-000042070000}"/>
    <cellStyle name="Normal 25 3" xfId="1829" xr:uid="{00000000-0005-0000-0000-000043070000}"/>
    <cellStyle name="Normal 25 3 2" xfId="1830" xr:uid="{00000000-0005-0000-0000-000044070000}"/>
    <cellStyle name="Normal 25 4" xfId="1831" xr:uid="{00000000-0005-0000-0000-000045070000}"/>
    <cellStyle name="Normal 25 4 2" xfId="1832" xr:uid="{00000000-0005-0000-0000-000046070000}"/>
    <cellStyle name="Normal 25 5" xfId="1833" xr:uid="{00000000-0005-0000-0000-000047070000}"/>
    <cellStyle name="Normal 26" xfId="1834" xr:uid="{00000000-0005-0000-0000-000048070000}"/>
    <cellStyle name="Normal 27" xfId="1835" xr:uid="{00000000-0005-0000-0000-000049070000}"/>
    <cellStyle name="Normal 28" xfId="1836" xr:uid="{00000000-0005-0000-0000-00004A070000}"/>
    <cellStyle name="Normal 28 2" xfId="1837" xr:uid="{00000000-0005-0000-0000-00004B070000}"/>
    <cellStyle name="Normal 28 2 2" xfId="1838" xr:uid="{00000000-0005-0000-0000-00004C070000}"/>
    <cellStyle name="Normal 28 2 2 2" xfId="1839" xr:uid="{00000000-0005-0000-0000-00004D070000}"/>
    <cellStyle name="Normal 28 2 3" xfId="1840" xr:uid="{00000000-0005-0000-0000-00004E070000}"/>
    <cellStyle name="Normal 28 2 3 2" xfId="1841" xr:uid="{00000000-0005-0000-0000-00004F070000}"/>
    <cellStyle name="Normal 28 2 4" xfId="1842" xr:uid="{00000000-0005-0000-0000-000050070000}"/>
    <cellStyle name="Normal 28 3" xfId="1843" xr:uid="{00000000-0005-0000-0000-000051070000}"/>
    <cellStyle name="Normal 28 3 2" xfId="1844" xr:uid="{00000000-0005-0000-0000-000052070000}"/>
    <cellStyle name="Normal 28 4" xfId="1845" xr:uid="{00000000-0005-0000-0000-000053070000}"/>
    <cellStyle name="Normal 28 4 2" xfId="1846" xr:uid="{00000000-0005-0000-0000-000054070000}"/>
    <cellStyle name="Normal 28 5" xfId="1847" xr:uid="{00000000-0005-0000-0000-000055070000}"/>
    <cellStyle name="Normal 29" xfId="1848" xr:uid="{00000000-0005-0000-0000-000056070000}"/>
    <cellStyle name="Normal 3" xfId="1849" xr:uid="{00000000-0005-0000-0000-000057070000}"/>
    <cellStyle name="Normal 3 2" xfId="1850" xr:uid="{00000000-0005-0000-0000-000058070000}"/>
    <cellStyle name="Normal 3 2 2" xfId="1851" xr:uid="{00000000-0005-0000-0000-000059070000}"/>
    <cellStyle name="Normal 3 2 3" xfId="1852" xr:uid="{00000000-0005-0000-0000-00005A070000}"/>
    <cellStyle name="Normal 3 3" xfId="1853" xr:uid="{00000000-0005-0000-0000-00005B070000}"/>
    <cellStyle name="Normal 3 4" xfId="1854" xr:uid="{00000000-0005-0000-0000-00005C070000}"/>
    <cellStyle name="Normal 3 5" xfId="1855" xr:uid="{00000000-0005-0000-0000-00005D070000}"/>
    <cellStyle name="Normal 3 6" xfId="1856" xr:uid="{00000000-0005-0000-0000-00005E070000}"/>
    <cellStyle name="Normal 30" xfId="1857" xr:uid="{00000000-0005-0000-0000-00005F070000}"/>
    <cellStyle name="Normal 30 2" xfId="1858" xr:uid="{00000000-0005-0000-0000-000060070000}"/>
    <cellStyle name="Normal 30 2 2" xfId="1859" xr:uid="{00000000-0005-0000-0000-000061070000}"/>
    <cellStyle name="Normal 30 2 2 2" xfId="1860" xr:uid="{00000000-0005-0000-0000-000062070000}"/>
    <cellStyle name="Normal 30 2 3" xfId="1861" xr:uid="{00000000-0005-0000-0000-000063070000}"/>
    <cellStyle name="Normal 30 2 3 2" xfId="1862" xr:uid="{00000000-0005-0000-0000-000064070000}"/>
    <cellStyle name="Normal 30 2 4" xfId="1863" xr:uid="{00000000-0005-0000-0000-000065070000}"/>
    <cellStyle name="Normal 30 3" xfId="1864" xr:uid="{00000000-0005-0000-0000-000066070000}"/>
    <cellStyle name="Normal 30 3 2" xfId="1865" xr:uid="{00000000-0005-0000-0000-000067070000}"/>
    <cellStyle name="Normal 30 4" xfId="1866" xr:uid="{00000000-0005-0000-0000-000068070000}"/>
    <cellStyle name="Normal 30 4 2" xfId="1867" xr:uid="{00000000-0005-0000-0000-000069070000}"/>
    <cellStyle name="Normal 30 5" xfId="1868" xr:uid="{00000000-0005-0000-0000-00006A070000}"/>
    <cellStyle name="Normal 31" xfId="1869" xr:uid="{00000000-0005-0000-0000-00006B070000}"/>
    <cellStyle name="Normal 31 2" xfId="1870" xr:uid="{00000000-0005-0000-0000-00006C070000}"/>
    <cellStyle name="Normal 31 2 2" xfId="1871" xr:uid="{00000000-0005-0000-0000-00006D070000}"/>
    <cellStyle name="Normal 31 2 2 2" xfId="1872" xr:uid="{00000000-0005-0000-0000-00006E070000}"/>
    <cellStyle name="Normal 31 2 2 2 2" xfId="1873" xr:uid="{00000000-0005-0000-0000-00006F070000}"/>
    <cellStyle name="Normal 31 2 2 3" xfId="1874" xr:uid="{00000000-0005-0000-0000-000070070000}"/>
    <cellStyle name="Normal 31 2 2 3 2" xfId="1875" xr:uid="{00000000-0005-0000-0000-000071070000}"/>
    <cellStyle name="Normal 31 2 2 4" xfId="1876" xr:uid="{00000000-0005-0000-0000-000072070000}"/>
    <cellStyle name="Normal 31 2 3" xfId="1877" xr:uid="{00000000-0005-0000-0000-000073070000}"/>
    <cellStyle name="Normal 31 2 3 2" xfId="1878" xr:uid="{00000000-0005-0000-0000-000074070000}"/>
    <cellStyle name="Normal 31 2 3 2 2" xfId="1879" xr:uid="{00000000-0005-0000-0000-000075070000}"/>
    <cellStyle name="Normal 31 2 3 3" xfId="1880" xr:uid="{00000000-0005-0000-0000-000076070000}"/>
    <cellStyle name="Normal 31 2 3 3 2" xfId="1881" xr:uid="{00000000-0005-0000-0000-000077070000}"/>
    <cellStyle name="Normal 31 2 3 4" xfId="1882" xr:uid="{00000000-0005-0000-0000-000078070000}"/>
    <cellStyle name="Normal 31 2 4" xfId="1883" xr:uid="{00000000-0005-0000-0000-000079070000}"/>
    <cellStyle name="Normal 31 2 4 2" xfId="1884" xr:uid="{00000000-0005-0000-0000-00007A070000}"/>
    <cellStyle name="Normal 31 2 5" xfId="1885" xr:uid="{00000000-0005-0000-0000-00007B070000}"/>
    <cellStyle name="Normal 31 2 5 2" xfId="1886" xr:uid="{00000000-0005-0000-0000-00007C070000}"/>
    <cellStyle name="Normal 31 2 6" xfId="1887" xr:uid="{00000000-0005-0000-0000-00007D070000}"/>
    <cellStyle name="Normal 31 3" xfId="1888" xr:uid="{00000000-0005-0000-0000-00007E070000}"/>
    <cellStyle name="Normal 31 3 2" xfId="1889" xr:uid="{00000000-0005-0000-0000-00007F070000}"/>
    <cellStyle name="Normal 31 3 2 2" xfId="1890" xr:uid="{00000000-0005-0000-0000-000080070000}"/>
    <cellStyle name="Normal 31 3 2 2 2" xfId="1891" xr:uid="{00000000-0005-0000-0000-000081070000}"/>
    <cellStyle name="Normal 31 3 2 2 2 2" xfId="1892" xr:uid="{00000000-0005-0000-0000-000082070000}"/>
    <cellStyle name="Normal 31 3 2 2 3" xfId="1893" xr:uid="{00000000-0005-0000-0000-000083070000}"/>
    <cellStyle name="Normal 31 3 2 2 3 2" xfId="1894" xr:uid="{00000000-0005-0000-0000-000084070000}"/>
    <cellStyle name="Normal 31 3 2 2 4" xfId="1895" xr:uid="{00000000-0005-0000-0000-000085070000}"/>
    <cellStyle name="Normal 31 3 2 3" xfId="1896" xr:uid="{00000000-0005-0000-0000-000086070000}"/>
    <cellStyle name="Normal 31 3 2 3 2" xfId="1897" xr:uid="{00000000-0005-0000-0000-000087070000}"/>
    <cellStyle name="Normal 31 3 2 4" xfId="1898" xr:uid="{00000000-0005-0000-0000-000088070000}"/>
    <cellStyle name="Normal 31 3 2 4 2" xfId="1899" xr:uid="{00000000-0005-0000-0000-000089070000}"/>
    <cellStyle name="Normal 31 3 2 5" xfId="1900" xr:uid="{00000000-0005-0000-0000-00008A070000}"/>
    <cellStyle name="Normal 31 3 3" xfId="1901" xr:uid="{00000000-0005-0000-0000-00008B070000}"/>
    <cellStyle name="Normal 31 3 3 2" xfId="1902" xr:uid="{00000000-0005-0000-0000-00008C070000}"/>
    <cellStyle name="Normal 31 3 3 2 2" xfId="1903" xr:uid="{00000000-0005-0000-0000-00008D070000}"/>
    <cellStyle name="Normal 31 3 3 3" xfId="1904" xr:uid="{00000000-0005-0000-0000-00008E070000}"/>
    <cellStyle name="Normal 31 3 3 3 2" xfId="1905" xr:uid="{00000000-0005-0000-0000-00008F070000}"/>
    <cellStyle name="Normal 31 3 3 4" xfId="1906" xr:uid="{00000000-0005-0000-0000-000090070000}"/>
    <cellStyle name="Normal 31 3 4" xfId="1907" xr:uid="{00000000-0005-0000-0000-000091070000}"/>
    <cellStyle name="Normal 31 3 4 2" xfId="1908" xr:uid="{00000000-0005-0000-0000-000092070000}"/>
    <cellStyle name="Normal 31 3 5" xfId="1909" xr:uid="{00000000-0005-0000-0000-000093070000}"/>
    <cellStyle name="Normal 31 3 5 2" xfId="1910" xr:uid="{00000000-0005-0000-0000-000094070000}"/>
    <cellStyle name="Normal 31 3 6" xfId="1911" xr:uid="{00000000-0005-0000-0000-000095070000}"/>
    <cellStyle name="Normal 31 4" xfId="1912" xr:uid="{00000000-0005-0000-0000-000096070000}"/>
    <cellStyle name="Normal 31 4 2" xfId="1913" xr:uid="{00000000-0005-0000-0000-000097070000}"/>
    <cellStyle name="Normal 31 4 2 2" xfId="1914" xr:uid="{00000000-0005-0000-0000-000098070000}"/>
    <cellStyle name="Normal 31 4 2 2 2" xfId="1915" xr:uid="{00000000-0005-0000-0000-000099070000}"/>
    <cellStyle name="Normal 31 4 2 2 2 2" xfId="1916" xr:uid="{00000000-0005-0000-0000-00009A070000}"/>
    <cellStyle name="Normal 31 4 2 2 3" xfId="1917" xr:uid="{00000000-0005-0000-0000-00009B070000}"/>
    <cellStyle name="Normal 31 4 2 2 3 2" xfId="1918" xr:uid="{00000000-0005-0000-0000-00009C070000}"/>
    <cellStyle name="Normal 31 4 2 2 4" xfId="1919" xr:uid="{00000000-0005-0000-0000-00009D070000}"/>
    <cellStyle name="Normal 31 4 2 3" xfId="1920" xr:uid="{00000000-0005-0000-0000-00009E070000}"/>
    <cellStyle name="Normal 31 4 2 3 2" xfId="1921" xr:uid="{00000000-0005-0000-0000-00009F070000}"/>
    <cellStyle name="Normal 31 4 2 4" xfId="1922" xr:uid="{00000000-0005-0000-0000-0000A0070000}"/>
    <cellStyle name="Normal 31 4 2 4 2" xfId="1923" xr:uid="{00000000-0005-0000-0000-0000A1070000}"/>
    <cellStyle name="Normal 31 4 2 5" xfId="1924" xr:uid="{00000000-0005-0000-0000-0000A2070000}"/>
    <cellStyle name="Normal 31 4 3" xfId="1925" xr:uid="{00000000-0005-0000-0000-0000A3070000}"/>
    <cellStyle name="Normal 31 4 3 2" xfId="1926" xr:uid="{00000000-0005-0000-0000-0000A4070000}"/>
    <cellStyle name="Normal 31 4 3 2 2" xfId="1927" xr:uid="{00000000-0005-0000-0000-0000A5070000}"/>
    <cellStyle name="Normal 31 4 3 3" xfId="1928" xr:uid="{00000000-0005-0000-0000-0000A6070000}"/>
    <cellStyle name="Normal 31 4 3 3 2" xfId="1929" xr:uid="{00000000-0005-0000-0000-0000A7070000}"/>
    <cellStyle name="Normal 31 4 3 4" xfId="1930" xr:uid="{00000000-0005-0000-0000-0000A8070000}"/>
    <cellStyle name="Normal 31 4 4" xfId="1931" xr:uid="{00000000-0005-0000-0000-0000A9070000}"/>
    <cellStyle name="Normal 31 4 4 2" xfId="1932" xr:uid="{00000000-0005-0000-0000-0000AA070000}"/>
    <cellStyle name="Normal 31 4 5" xfId="1933" xr:uid="{00000000-0005-0000-0000-0000AB070000}"/>
    <cellStyle name="Normal 31 4 5 2" xfId="1934" xr:uid="{00000000-0005-0000-0000-0000AC070000}"/>
    <cellStyle name="Normal 31 4 6" xfId="1935" xr:uid="{00000000-0005-0000-0000-0000AD070000}"/>
    <cellStyle name="Normal 31 5" xfId="1936" xr:uid="{00000000-0005-0000-0000-0000AE070000}"/>
    <cellStyle name="Normal 31 5 2" xfId="1937" xr:uid="{00000000-0005-0000-0000-0000AF070000}"/>
    <cellStyle name="Normal 31 5 2 2" xfId="1938" xr:uid="{00000000-0005-0000-0000-0000B0070000}"/>
    <cellStyle name="Normal 31 5 2 2 2" xfId="1939" xr:uid="{00000000-0005-0000-0000-0000B1070000}"/>
    <cellStyle name="Normal 31 5 2 3" xfId="1940" xr:uid="{00000000-0005-0000-0000-0000B2070000}"/>
    <cellStyle name="Normal 31 5 2 3 2" xfId="1941" xr:uid="{00000000-0005-0000-0000-0000B3070000}"/>
    <cellStyle name="Normal 31 5 2 4" xfId="1942" xr:uid="{00000000-0005-0000-0000-0000B4070000}"/>
    <cellStyle name="Normal 31 5 3" xfId="1943" xr:uid="{00000000-0005-0000-0000-0000B5070000}"/>
    <cellStyle name="Normal 31 5 3 2" xfId="1944" xr:uid="{00000000-0005-0000-0000-0000B6070000}"/>
    <cellStyle name="Normal 31 5 4" xfId="1945" xr:uid="{00000000-0005-0000-0000-0000B7070000}"/>
    <cellStyle name="Normal 31 5 4 2" xfId="1946" xr:uid="{00000000-0005-0000-0000-0000B8070000}"/>
    <cellStyle name="Normal 31 5 5" xfId="1947" xr:uid="{00000000-0005-0000-0000-0000B9070000}"/>
    <cellStyle name="Normal 31 6" xfId="1948" xr:uid="{00000000-0005-0000-0000-0000BA070000}"/>
    <cellStyle name="Normal 31 6 2" xfId="1949" xr:uid="{00000000-0005-0000-0000-0000BB070000}"/>
    <cellStyle name="Normal 31 6 2 2" xfId="1950" xr:uid="{00000000-0005-0000-0000-0000BC070000}"/>
    <cellStyle name="Normal 31 6 3" xfId="1951" xr:uid="{00000000-0005-0000-0000-0000BD070000}"/>
    <cellStyle name="Normal 31 6 3 2" xfId="1952" xr:uid="{00000000-0005-0000-0000-0000BE070000}"/>
    <cellStyle name="Normal 31 6 4" xfId="1953" xr:uid="{00000000-0005-0000-0000-0000BF070000}"/>
    <cellStyle name="Normal 31 7" xfId="1954" xr:uid="{00000000-0005-0000-0000-0000C0070000}"/>
    <cellStyle name="Normal 31 7 2" xfId="1955" xr:uid="{00000000-0005-0000-0000-0000C1070000}"/>
    <cellStyle name="Normal 31 8" xfId="1956" xr:uid="{00000000-0005-0000-0000-0000C2070000}"/>
    <cellStyle name="Normal 31 8 2" xfId="1957" xr:uid="{00000000-0005-0000-0000-0000C3070000}"/>
    <cellStyle name="Normal 31 9" xfId="1958" xr:uid="{00000000-0005-0000-0000-0000C4070000}"/>
    <cellStyle name="Normal 32" xfId="1959" xr:uid="{00000000-0005-0000-0000-0000C5070000}"/>
    <cellStyle name="Normal 33" xfId="1960" xr:uid="{00000000-0005-0000-0000-0000C6070000}"/>
    <cellStyle name="Normal 33 2" xfId="1961" xr:uid="{00000000-0005-0000-0000-0000C7070000}"/>
    <cellStyle name="Normal 33 3" xfId="1962" xr:uid="{00000000-0005-0000-0000-0000C8070000}"/>
    <cellStyle name="Normal 33 3 2" xfId="1963" xr:uid="{00000000-0005-0000-0000-0000C9070000}"/>
    <cellStyle name="Normal 33 3 2 2" xfId="1964" xr:uid="{00000000-0005-0000-0000-0000CA070000}"/>
    <cellStyle name="Normal 33 3 3" xfId="1965" xr:uid="{00000000-0005-0000-0000-0000CB070000}"/>
    <cellStyle name="Normal 33 3 3 2" xfId="1966" xr:uid="{00000000-0005-0000-0000-0000CC070000}"/>
    <cellStyle name="Normal 33 3 4" xfId="1967" xr:uid="{00000000-0005-0000-0000-0000CD070000}"/>
    <cellStyle name="Normal 33 4" xfId="1968" xr:uid="{00000000-0005-0000-0000-0000CE070000}"/>
    <cellStyle name="Normal 33 4 2" xfId="1969" xr:uid="{00000000-0005-0000-0000-0000CF070000}"/>
    <cellStyle name="Normal 33 5" xfId="1970" xr:uid="{00000000-0005-0000-0000-0000D0070000}"/>
    <cellStyle name="Normal 33 5 2" xfId="1971" xr:uid="{00000000-0005-0000-0000-0000D1070000}"/>
    <cellStyle name="Normal 33 6" xfId="1972" xr:uid="{00000000-0005-0000-0000-0000D2070000}"/>
    <cellStyle name="Normal 34" xfId="1973" xr:uid="{00000000-0005-0000-0000-0000D3070000}"/>
    <cellStyle name="Normal 34 2" xfId="1974" xr:uid="{00000000-0005-0000-0000-0000D4070000}"/>
    <cellStyle name="Normal 34 2 2" xfId="1975" xr:uid="{00000000-0005-0000-0000-0000D5070000}"/>
    <cellStyle name="Normal 34 2 2 2" xfId="1976" xr:uid="{00000000-0005-0000-0000-0000D6070000}"/>
    <cellStyle name="Normal 34 2 2 2 2" xfId="1977" xr:uid="{00000000-0005-0000-0000-0000D7070000}"/>
    <cellStyle name="Normal 34 2 2 3" xfId="1978" xr:uid="{00000000-0005-0000-0000-0000D8070000}"/>
    <cellStyle name="Normal 34 2 2 3 2" xfId="1979" xr:uid="{00000000-0005-0000-0000-0000D9070000}"/>
    <cellStyle name="Normal 34 2 2 4" xfId="1980" xr:uid="{00000000-0005-0000-0000-0000DA070000}"/>
    <cellStyle name="Normal 34 2 3" xfId="1981" xr:uid="{00000000-0005-0000-0000-0000DB070000}"/>
    <cellStyle name="Normal 34 2 3 2" xfId="1982" xr:uid="{00000000-0005-0000-0000-0000DC070000}"/>
    <cellStyle name="Normal 34 2 4" xfId="1983" xr:uid="{00000000-0005-0000-0000-0000DD070000}"/>
    <cellStyle name="Normal 34 2 4 2" xfId="1984" xr:uid="{00000000-0005-0000-0000-0000DE070000}"/>
    <cellStyle name="Normal 34 2 5" xfId="1985" xr:uid="{00000000-0005-0000-0000-0000DF070000}"/>
    <cellStyle name="Normal 34 3" xfId="1986" xr:uid="{00000000-0005-0000-0000-0000E0070000}"/>
    <cellStyle name="Normal 34 3 2" xfId="1987" xr:uid="{00000000-0005-0000-0000-0000E1070000}"/>
    <cellStyle name="Normal 34 3 2 2" xfId="1988" xr:uid="{00000000-0005-0000-0000-0000E2070000}"/>
    <cellStyle name="Normal 34 3 3" xfId="1989" xr:uid="{00000000-0005-0000-0000-0000E3070000}"/>
    <cellStyle name="Normal 34 3 3 2" xfId="1990" xr:uid="{00000000-0005-0000-0000-0000E4070000}"/>
    <cellStyle name="Normal 34 3 4" xfId="1991" xr:uid="{00000000-0005-0000-0000-0000E5070000}"/>
    <cellStyle name="Normal 34 4" xfId="1992" xr:uid="{00000000-0005-0000-0000-0000E6070000}"/>
    <cellStyle name="Normal 34 4 2" xfId="1993" xr:uid="{00000000-0005-0000-0000-0000E7070000}"/>
    <cellStyle name="Normal 34 5" xfId="1994" xr:uid="{00000000-0005-0000-0000-0000E8070000}"/>
    <cellStyle name="Normal 34 5 2" xfId="1995" xr:uid="{00000000-0005-0000-0000-0000E9070000}"/>
    <cellStyle name="Normal 34 6" xfId="1996" xr:uid="{00000000-0005-0000-0000-0000EA070000}"/>
    <cellStyle name="Normal 35" xfId="1997" xr:uid="{00000000-0005-0000-0000-0000EB070000}"/>
    <cellStyle name="Normal 35 2" xfId="1998" xr:uid="{00000000-0005-0000-0000-0000EC070000}"/>
    <cellStyle name="Normal 35 2 2" xfId="1999" xr:uid="{00000000-0005-0000-0000-0000ED070000}"/>
    <cellStyle name="Normal 35 2 2 2" xfId="2000" xr:uid="{00000000-0005-0000-0000-0000EE070000}"/>
    <cellStyle name="Normal 35 2 3" xfId="2001" xr:uid="{00000000-0005-0000-0000-0000EF070000}"/>
    <cellStyle name="Normal 35 2 3 2" xfId="2002" xr:uid="{00000000-0005-0000-0000-0000F0070000}"/>
    <cellStyle name="Normal 35 2 4" xfId="2003" xr:uid="{00000000-0005-0000-0000-0000F1070000}"/>
    <cellStyle name="Normal 35 3" xfId="2004" xr:uid="{00000000-0005-0000-0000-0000F2070000}"/>
    <cellStyle name="Normal 35 3 2" xfId="2005" xr:uid="{00000000-0005-0000-0000-0000F3070000}"/>
    <cellStyle name="Normal 35 4" xfId="2006" xr:uid="{00000000-0005-0000-0000-0000F4070000}"/>
    <cellStyle name="Normal 35 4 2" xfId="2007" xr:uid="{00000000-0005-0000-0000-0000F5070000}"/>
    <cellStyle name="Normal 35 5" xfId="2008" xr:uid="{00000000-0005-0000-0000-0000F6070000}"/>
    <cellStyle name="Normal 36" xfId="2009" xr:uid="{00000000-0005-0000-0000-0000F7070000}"/>
    <cellStyle name="Normal 36 2" xfId="2010" xr:uid="{00000000-0005-0000-0000-0000F8070000}"/>
    <cellStyle name="Normal 36 2 2" xfId="2011" xr:uid="{00000000-0005-0000-0000-0000F9070000}"/>
    <cellStyle name="Normal 36 2 2 2" xfId="2012" xr:uid="{00000000-0005-0000-0000-0000FA070000}"/>
    <cellStyle name="Normal 36 2 2 2 2" xfId="2013" xr:uid="{00000000-0005-0000-0000-0000FB070000}"/>
    <cellStyle name="Normal 36 2 2 3" xfId="2014" xr:uid="{00000000-0005-0000-0000-0000FC070000}"/>
    <cellStyle name="Normal 36 2 2 3 2" xfId="2015" xr:uid="{00000000-0005-0000-0000-0000FD070000}"/>
    <cellStyle name="Normal 36 2 2 4" xfId="2016" xr:uid="{00000000-0005-0000-0000-0000FE070000}"/>
    <cellStyle name="Normal 36 2 3" xfId="2017" xr:uid="{00000000-0005-0000-0000-0000FF070000}"/>
    <cellStyle name="Normal 36 2 3 2" xfId="2018" xr:uid="{00000000-0005-0000-0000-000000080000}"/>
    <cellStyle name="Normal 36 2 4" xfId="2019" xr:uid="{00000000-0005-0000-0000-000001080000}"/>
    <cellStyle name="Normal 36 2 4 2" xfId="2020" xr:uid="{00000000-0005-0000-0000-000002080000}"/>
    <cellStyle name="Normal 36 2 5" xfId="2021" xr:uid="{00000000-0005-0000-0000-000003080000}"/>
    <cellStyle name="Normal 36 3" xfId="2022" xr:uid="{00000000-0005-0000-0000-000004080000}"/>
    <cellStyle name="Normal 36 3 2" xfId="2023" xr:uid="{00000000-0005-0000-0000-000005080000}"/>
    <cellStyle name="Normal 36 3 2 2" xfId="2024" xr:uid="{00000000-0005-0000-0000-000006080000}"/>
    <cellStyle name="Normal 36 3 3" xfId="2025" xr:uid="{00000000-0005-0000-0000-000007080000}"/>
    <cellStyle name="Normal 36 3 3 2" xfId="2026" xr:uid="{00000000-0005-0000-0000-000008080000}"/>
    <cellStyle name="Normal 36 3 4" xfId="2027" xr:uid="{00000000-0005-0000-0000-000009080000}"/>
    <cellStyle name="Normal 36 4" xfId="2028" xr:uid="{00000000-0005-0000-0000-00000A080000}"/>
    <cellStyle name="Normal 36 4 2" xfId="2029" xr:uid="{00000000-0005-0000-0000-00000B080000}"/>
    <cellStyle name="Normal 36 5" xfId="2030" xr:uid="{00000000-0005-0000-0000-00000C080000}"/>
    <cellStyle name="Normal 36 5 2" xfId="2031" xr:uid="{00000000-0005-0000-0000-00000D080000}"/>
    <cellStyle name="Normal 36 6" xfId="2032" xr:uid="{00000000-0005-0000-0000-00000E080000}"/>
    <cellStyle name="Normal 37" xfId="2033" xr:uid="{00000000-0005-0000-0000-00000F080000}"/>
    <cellStyle name="Normal 37 2" xfId="2034" xr:uid="{00000000-0005-0000-0000-000010080000}"/>
    <cellStyle name="Normal 37 2 2" xfId="2035" xr:uid="{00000000-0005-0000-0000-000011080000}"/>
    <cellStyle name="Normal 37 2 2 2" xfId="2036" xr:uid="{00000000-0005-0000-0000-000012080000}"/>
    <cellStyle name="Normal 37 2 2 2 2" xfId="2037" xr:uid="{00000000-0005-0000-0000-000013080000}"/>
    <cellStyle name="Normal 37 2 2 3" xfId="2038" xr:uid="{00000000-0005-0000-0000-000014080000}"/>
    <cellStyle name="Normal 37 2 2 3 2" xfId="2039" xr:uid="{00000000-0005-0000-0000-000015080000}"/>
    <cellStyle name="Normal 37 2 2 4" xfId="2040" xr:uid="{00000000-0005-0000-0000-000016080000}"/>
    <cellStyle name="Normal 37 2 3" xfId="2041" xr:uid="{00000000-0005-0000-0000-000017080000}"/>
    <cellStyle name="Normal 37 2 3 2" xfId="2042" xr:uid="{00000000-0005-0000-0000-000018080000}"/>
    <cellStyle name="Normal 37 2 4" xfId="2043" xr:uid="{00000000-0005-0000-0000-000019080000}"/>
    <cellStyle name="Normal 37 2 4 2" xfId="2044" xr:uid="{00000000-0005-0000-0000-00001A080000}"/>
    <cellStyle name="Normal 37 2 5" xfId="2045" xr:uid="{00000000-0005-0000-0000-00001B080000}"/>
    <cellStyle name="Normal 37 3" xfId="2046" xr:uid="{00000000-0005-0000-0000-00001C080000}"/>
    <cellStyle name="Normal 37 3 2" xfId="2047" xr:uid="{00000000-0005-0000-0000-00001D080000}"/>
    <cellStyle name="Normal 37 3 2 2" xfId="2048" xr:uid="{00000000-0005-0000-0000-00001E080000}"/>
    <cellStyle name="Normal 37 3 3" xfId="2049" xr:uid="{00000000-0005-0000-0000-00001F080000}"/>
    <cellStyle name="Normal 37 3 3 2" xfId="2050" xr:uid="{00000000-0005-0000-0000-000020080000}"/>
    <cellStyle name="Normal 37 3 4" xfId="2051" xr:uid="{00000000-0005-0000-0000-000021080000}"/>
    <cellStyle name="Normal 37 4" xfId="2052" xr:uid="{00000000-0005-0000-0000-000022080000}"/>
    <cellStyle name="Normal 37 4 2" xfId="2053" xr:uid="{00000000-0005-0000-0000-000023080000}"/>
    <cellStyle name="Normal 37 5" xfId="2054" xr:uid="{00000000-0005-0000-0000-000024080000}"/>
    <cellStyle name="Normal 37 5 2" xfId="2055" xr:uid="{00000000-0005-0000-0000-000025080000}"/>
    <cellStyle name="Normal 37 6" xfId="2056" xr:uid="{00000000-0005-0000-0000-000026080000}"/>
    <cellStyle name="Normal 38" xfId="2057" xr:uid="{00000000-0005-0000-0000-000027080000}"/>
    <cellStyle name="Normal 39" xfId="2058" xr:uid="{00000000-0005-0000-0000-000028080000}"/>
    <cellStyle name="Normal 39 2" xfId="2059" xr:uid="{00000000-0005-0000-0000-000029080000}"/>
    <cellStyle name="Normal 39 2 2" xfId="2060" xr:uid="{00000000-0005-0000-0000-00002A080000}"/>
    <cellStyle name="Normal 39 2 2 2" xfId="2061" xr:uid="{00000000-0005-0000-0000-00002B080000}"/>
    <cellStyle name="Normal 39 2 3" xfId="2062" xr:uid="{00000000-0005-0000-0000-00002C080000}"/>
    <cellStyle name="Normal 39 2 3 2" xfId="2063" xr:uid="{00000000-0005-0000-0000-00002D080000}"/>
    <cellStyle name="Normal 39 2 4" xfId="2064" xr:uid="{00000000-0005-0000-0000-00002E080000}"/>
    <cellStyle name="Normal 39 3" xfId="2065" xr:uid="{00000000-0005-0000-0000-00002F080000}"/>
    <cellStyle name="Normal 39 3 2" xfId="2066" xr:uid="{00000000-0005-0000-0000-000030080000}"/>
    <cellStyle name="Normal 39 4" xfId="2067" xr:uid="{00000000-0005-0000-0000-000031080000}"/>
    <cellStyle name="Normal 39 4 2" xfId="2068" xr:uid="{00000000-0005-0000-0000-000032080000}"/>
    <cellStyle name="Normal 39 5" xfId="2069" xr:uid="{00000000-0005-0000-0000-000033080000}"/>
    <cellStyle name="Normal 4" xfId="2070" xr:uid="{00000000-0005-0000-0000-000034080000}"/>
    <cellStyle name="Normal 4 2" xfId="2071" xr:uid="{00000000-0005-0000-0000-000035080000}"/>
    <cellStyle name="Normal 4 2 2" xfId="2072" xr:uid="{00000000-0005-0000-0000-000036080000}"/>
    <cellStyle name="Normal 4 2 2 2" xfId="2073" xr:uid="{00000000-0005-0000-0000-000037080000}"/>
    <cellStyle name="Normal 4 3" xfId="2074" xr:uid="{00000000-0005-0000-0000-000038080000}"/>
    <cellStyle name="Normal 4 3 2" xfId="2075" xr:uid="{00000000-0005-0000-0000-000039080000}"/>
    <cellStyle name="Normal 4 3 2 2" xfId="2076" xr:uid="{00000000-0005-0000-0000-00003A080000}"/>
    <cellStyle name="Normal 4 3 2 2 2" xfId="2077" xr:uid="{00000000-0005-0000-0000-00003B080000}"/>
    <cellStyle name="Normal 4 3 2 3" xfId="2078" xr:uid="{00000000-0005-0000-0000-00003C080000}"/>
    <cellStyle name="Normal 4 3 2 3 2" xfId="2079" xr:uid="{00000000-0005-0000-0000-00003D080000}"/>
    <cellStyle name="Normal 4 3 2 4" xfId="2080" xr:uid="{00000000-0005-0000-0000-00003E080000}"/>
    <cellStyle name="Normal 4 3 3" xfId="2081" xr:uid="{00000000-0005-0000-0000-00003F080000}"/>
    <cellStyle name="Normal 4 3 3 2" xfId="2082" xr:uid="{00000000-0005-0000-0000-000040080000}"/>
    <cellStyle name="Normal 4 3 4" xfId="2083" xr:uid="{00000000-0005-0000-0000-000041080000}"/>
    <cellStyle name="Normal 4 3 4 2" xfId="2084" xr:uid="{00000000-0005-0000-0000-000042080000}"/>
    <cellStyle name="Normal 4 3 5" xfId="2085" xr:uid="{00000000-0005-0000-0000-000043080000}"/>
    <cellStyle name="Normal 4 4" xfId="2086" xr:uid="{00000000-0005-0000-0000-000044080000}"/>
    <cellStyle name="Normal 4 4 2" xfId="2087" xr:uid="{00000000-0005-0000-0000-000045080000}"/>
    <cellStyle name="Normal 4 5" xfId="2088" xr:uid="{00000000-0005-0000-0000-000046080000}"/>
    <cellStyle name="Normal 40" xfId="2089" xr:uid="{00000000-0005-0000-0000-000047080000}"/>
    <cellStyle name="Normal 40 2" xfId="2090" xr:uid="{00000000-0005-0000-0000-000048080000}"/>
    <cellStyle name="Normal 40 2 2" xfId="2091" xr:uid="{00000000-0005-0000-0000-000049080000}"/>
    <cellStyle name="Normal 40 2 2 2" xfId="2092" xr:uid="{00000000-0005-0000-0000-00004A080000}"/>
    <cellStyle name="Normal 40 2 3" xfId="2093" xr:uid="{00000000-0005-0000-0000-00004B080000}"/>
    <cellStyle name="Normal 40 2 3 2" xfId="2094" xr:uid="{00000000-0005-0000-0000-00004C080000}"/>
    <cellStyle name="Normal 40 2 4" xfId="2095" xr:uid="{00000000-0005-0000-0000-00004D080000}"/>
    <cellStyle name="Normal 40 3" xfId="2096" xr:uid="{00000000-0005-0000-0000-00004E080000}"/>
    <cellStyle name="Normal 40 3 2" xfId="2097" xr:uid="{00000000-0005-0000-0000-00004F080000}"/>
    <cellStyle name="Normal 40 4" xfId="2098" xr:uid="{00000000-0005-0000-0000-000050080000}"/>
    <cellStyle name="Normal 40 4 2" xfId="2099" xr:uid="{00000000-0005-0000-0000-000051080000}"/>
    <cellStyle name="Normal 40 5" xfId="2100" xr:uid="{00000000-0005-0000-0000-000052080000}"/>
    <cellStyle name="Normal 41" xfId="2101" xr:uid="{00000000-0005-0000-0000-000053080000}"/>
    <cellStyle name="Normal 41 2" xfId="2102" xr:uid="{00000000-0005-0000-0000-000054080000}"/>
    <cellStyle name="Normal 41 2 2" xfId="2103" xr:uid="{00000000-0005-0000-0000-000055080000}"/>
    <cellStyle name="Normal 41 2 2 2" xfId="2104" xr:uid="{00000000-0005-0000-0000-000056080000}"/>
    <cellStyle name="Normal 41 2 3" xfId="2105" xr:uid="{00000000-0005-0000-0000-000057080000}"/>
    <cellStyle name="Normal 41 2 3 2" xfId="2106" xr:uid="{00000000-0005-0000-0000-000058080000}"/>
    <cellStyle name="Normal 41 2 4" xfId="2107" xr:uid="{00000000-0005-0000-0000-000059080000}"/>
    <cellStyle name="Normal 41 3" xfId="2108" xr:uid="{00000000-0005-0000-0000-00005A080000}"/>
    <cellStyle name="Normal 41 3 2" xfId="2109" xr:uid="{00000000-0005-0000-0000-00005B080000}"/>
    <cellStyle name="Normal 41 4" xfId="2110" xr:uid="{00000000-0005-0000-0000-00005C080000}"/>
    <cellStyle name="Normal 41 4 2" xfId="2111" xr:uid="{00000000-0005-0000-0000-00005D080000}"/>
    <cellStyle name="Normal 41 5" xfId="2112" xr:uid="{00000000-0005-0000-0000-00005E080000}"/>
    <cellStyle name="Normal 42" xfId="2113" xr:uid="{00000000-0005-0000-0000-00005F080000}"/>
    <cellStyle name="Normal 42 2" xfId="2114" xr:uid="{00000000-0005-0000-0000-000060080000}"/>
    <cellStyle name="Normal 42 2 2" xfId="2115" xr:uid="{00000000-0005-0000-0000-000061080000}"/>
    <cellStyle name="Normal 42 3" xfId="2116" xr:uid="{00000000-0005-0000-0000-000062080000}"/>
    <cellStyle name="Normal 42 3 2" xfId="2117" xr:uid="{00000000-0005-0000-0000-000063080000}"/>
    <cellStyle name="Normal 42 4" xfId="2118" xr:uid="{00000000-0005-0000-0000-000064080000}"/>
    <cellStyle name="Normal 43" xfId="2119" xr:uid="{00000000-0005-0000-0000-000065080000}"/>
    <cellStyle name="Normal 43 2" xfId="2120" xr:uid="{00000000-0005-0000-0000-000066080000}"/>
    <cellStyle name="Normal 43 3" xfId="2121" xr:uid="{00000000-0005-0000-0000-000067080000}"/>
    <cellStyle name="Normal 44" xfId="2122" xr:uid="{00000000-0005-0000-0000-000068080000}"/>
    <cellStyle name="Normal 44 2" xfId="2123" xr:uid="{00000000-0005-0000-0000-000069080000}"/>
    <cellStyle name="Normal 45" xfId="2124" xr:uid="{00000000-0005-0000-0000-00006A080000}"/>
    <cellStyle name="Normal 45 2" xfId="2125" xr:uid="{00000000-0005-0000-0000-00006B080000}"/>
    <cellStyle name="Normal 46" xfId="2126" xr:uid="{00000000-0005-0000-0000-00006C080000}"/>
    <cellStyle name="Normal 47" xfId="2127" xr:uid="{00000000-0005-0000-0000-00006D080000}"/>
    <cellStyle name="Normal 48" xfId="2128" xr:uid="{00000000-0005-0000-0000-00006E080000}"/>
    <cellStyle name="Normal 49" xfId="2879" xr:uid="{00000000-0005-0000-0000-00006F080000}"/>
    <cellStyle name="Normal 5" xfId="2129" xr:uid="{00000000-0005-0000-0000-000070080000}"/>
    <cellStyle name="Normal 5 2" xfId="2130" xr:uid="{00000000-0005-0000-0000-000071080000}"/>
    <cellStyle name="Normal 5 2 2" xfId="2131" xr:uid="{00000000-0005-0000-0000-000072080000}"/>
    <cellStyle name="Normal 5 2 2 2" xfId="2132" xr:uid="{00000000-0005-0000-0000-000073080000}"/>
    <cellStyle name="Normal 5 3" xfId="2133" xr:uid="{00000000-0005-0000-0000-000074080000}"/>
    <cellStyle name="Normal 5 4" xfId="2134" xr:uid="{00000000-0005-0000-0000-000075080000}"/>
    <cellStyle name="Normal 5 5" xfId="2135" xr:uid="{00000000-0005-0000-0000-000076080000}"/>
    <cellStyle name="Normal 5 5 2" xfId="2136" xr:uid="{00000000-0005-0000-0000-000077080000}"/>
    <cellStyle name="Normal 5 5 2 2" xfId="2137" xr:uid="{00000000-0005-0000-0000-000078080000}"/>
    <cellStyle name="Normal 5 5 2 2 2" xfId="2138" xr:uid="{00000000-0005-0000-0000-000079080000}"/>
    <cellStyle name="Normal 5 5 2 2 2 2" xfId="2139" xr:uid="{00000000-0005-0000-0000-00007A080000}"/>
    <cellStyle name="Normal 5 5 2 2 2 2 2" xfId="2140" xr:uid="{00000000-0005-0000-0000-00007B080000}"/>
    <cellStyle name="Normal 5 5 2 2 2 3" xfId="2141" xr:uid="{00000000-0005-0000-0000-00007C080000}"/>
    <cellStyle name="Normal 5 5 2 2 2 3 2" xfId="2142" xr:uid="{00000000-0005-0000-0000-00007D080000}"/>
    <cellStyle name="Normal 5 5 2 2 2 4" xfId="2143" xr:uid="{00000000-0005-0000-0000-00007E080000}"/>
    <cellStyle name="Normal 5 5 2 2 3" xfId="2144" xr:uid="{00000000-0005-0000-0000-00007F080000}"/>
    <cellStyle name="Normal 5 5 2 2 3 2" xfId="2145" xr:uid="{00000000-0005-0000-0000-000080080000}"/>
    <cellStyle name="Normal 5 5 2 2 4" xfId="2146" xr:uid="{00000000-0005-0000-0000-000081080000}"/>
    <cellStyle name="Normal 5 5 2 2 4 2" xfId="2147" xr:uid="{00000000-0005-0000-0000-000082080000}"/>
    <cellStyle name="Normal 5 5 2 2 5" xfId="2148" xr:uid="{00000000-0005-0000-0000-000083080000}"/>
    <cellStyle name="Normal 5 5 2 3" xfId="2149" xr:uid="{00000000-0005-0000-0000-000084080000}"/>
    <cellStyle name="Normal 5 5 2 3 2" xfId="2150" xr:uid="{00000000-0005-0000-0000-000085080000}"/>
    <cellStyle name="Normal 5 5 2 3 2 2" xfId="2151" xr:uid="{00000000-0005-0000-0000-000086080000}"/>
    <cellStyle name="Normal 5 5 2 3 3" xfId="2152" xr:uid="{00000000-0005-0000-0000-000087080000}"/>
    <cellStyle name="Normal 5 5 2 3 3 2" xfId="2153" xr:uid="{00000000-0005-0000-0000-000088080000}"/>
    <cellStyle name="Normal 5 5 2 3 4" xfId="2154" xr:uid="{00000000-0005-0000-0000-000089080000}"/>
    <cellStyle name="Normal 5 5 2 4" xfId="2155" xr:uid="{00000000-0005-0000-0000-00008A080000}"/>
    <cellStyle name="Normal 5 5 2 4 2" xfId="2156" xr:uid="{00000000-0005-0000-0000-00008B080000}"/>
    <cellStyle name="Normal 5 5 2 5" xfId="2157" xr:uid="{00000000-0005-0000-0000-00008C080000}"/>
    <cellStyle name="Normal 5 5 2 5 2" xfId="2158" xr:uid="{00000000-0005-0000-0000-00008D080000}"/>
    <cellStyle name="Normal 5 5 2 6" xfId="2159" xr:uid="{00000000-0005-0000-0000-00008E080000}"/>
    <cellStyle name="Normal 5 5 3" xfId="2160" xr:uid="{00000000-0005-0000-0000-00008F080000}"/>
    <cellStyle name="Normal 5 5 3 2" xfId="2161" xr:uid="{00000000-0005-0000-0000-000090080000}"/>
    <cellStyle name="Normal 5 5 3 2 2" xfId="2162" xr:uid="{00000000-0005-0000-0000-000091080000}"/>
    <cellStyle name="Normal 5 5 3 3" xfId="2163" xr:uid="{00000000-0005-0000-0000-000092080000}"/>
    <cellStyle name="Normal 5 5 3 3 2" xfId="2164" xr:uid="{00000000-0005-0000-0000-000093080000}"/>
    <cellStyle name="Normal 5 5 3 4" xfId="2165" xr:uid="{00000000-0005-0000-0000-000094080000}"/>
    <cellStyle name="Normal 5 5 4" xfId="2166" xr:uid="{00000000-0005-0000-0000-000095080000}"/>
    <cellStyle name="Normal 5 5 4 2" xfId="2167" xr:uid="{00000000-0005-0000-0000-000096080000}"/>
    <cellStyle name="Normal 5 5 5" xfId="2168" xr:uid="{00000000-0005-0000-0000-000097080000}"/>
    <cellStyle name="Normal 5 5 5 2" xfId="2169" xr:uid="{00000000-0005-0000-0000-000098080000}"/>
    <cellStyle name="Normal 5 5 6" xfId="2170" xr:uid="{00000000-0005-0000-0000-000099080000}"/>
    <cellStyle name="Normal 5 6" xfId="2171" xr:uid="{00000000-0005-0000-0000-00009A080000}"/>
    <cellStyle name="Normal 5 6 2" xfId="2172" xr:uid="{00000000-0005-0000-0000-00009B080000}"/>
    <cellStyle name="Normal 5 7" xfId="2173" xr:uid="{00000000-0005-0000-0000-00009C080000}"/>
    <cellStyle name="Normal 50" xfId="2880" xr:uid="{00000000-0005-0000-0000-00009D080000}"/>
    <cellStyle name="Normal 6" xfId="2174" xr:uid="{00000000-0005-0000-0000-00009E080000}"/>
    <cellStyle name="Normal 6 2" xfId="2175" xr:uid="{00000000-0005-0000-0000-00009F080000}"/>
    <cellStyle name="Normal 6 3" xfId="2176" xr:uid="{00000000-0005-0000-0000-0000A0080000}"/>
    <cellStyle name="Normal 6 3 2" xfId="2177" xr:uid="{00000000-0005-0000-0000-0000A1080000}"/>
    <cellStyle name="Normal 6 4" xfId="2178" xr:uid="{00000000-0005-0000-0000-0000A2080000}"/>
    <cellStyle name="Normal 6 5" xfId="2179" xr:uid="{00000000-0005-0000-0000-0000A3080000}"/>
    <cellStyle name="Normal 7" xfId="2180" xr:uid="{00000000-0005-0000-0000-0000A4080000}"/>
    <cellStyle name="Normal 7 2" xfId="2181" xr:uid="{00000000-0005-0000-0000-0000A5080000}"/>
    <cellStyle name="Normal 7 2 2" xfId="2182" xr:uid="{00000000-0005-0000-0000-0000A6080000}"/>
    <cellStyle name="Normal 7 3" xfId="2183" xr:uid="{00000000-0005-0000-0000-0000A7080000}"/>
    <cellStyle name="Normal 7 3 2" xfId="2184" xr:uid="{00000000-0005-0000-0000-0000A8080000}"/>
    <cellStyle name="Normal 7 4" xfId="2185" xr:uid="{00000000-0005-0000-0000-0000A9080000}"/>
    <cellStyle name="Normal 8" xfId="2186" xr:uid="{00000000-0005-0000-0000-0000AA080000}"/>
    <cellStyle name="Normal 8 2" xfId="2187" xr:uid="{00000000-0005-0000-0000-0000AB080000}"/>
    <cellStyle name="Normal 8 2 2" xfId="2188" xr:uid="{00000000-0005-0000-0000-0000AC080000}"/>
    <cellStyle name="Normal 8 2 2 2" xfId="2189" xr:uid="{00000000-0005-0000-0000-0000AD080000}"/>
    <cellStyle name="Normal 8 2 2 2 2" xfId="2190" xr:uid="{00000000-0005-0000-0000-0000AE080000}"/>
    <cellStyle name="Normal 8 2 2 2 2 2" xfId="2191" xr:uid="{00000000-0005-0000-0000-0000AF080000}"/>
    <cellStyle name="Normal 8 2 2 2 2 2 2" xfId="2192" xr:uid="{00000000-0005-0000-0000-0000B0080000}"/>
    <cellStyle name="Normal 8 2 2 2 2 3" xfId="2193" xr:uid="{00000000-0005-0000-0000-0000B1080000}"/>
    <cellStyle name="Normal 8 2 2 2 2 3 2" xfId="2194" xr:uid="{00000000-0005-0000-0000-0000B2080000}"/>
    <cellStyle name="Normal 8 2 2 2 2 4" xfId="2195" xr:uid="{00000000-0005-0000-0000-0000B3080000}"/>
    <cellStyle name="Normal 8 2 2 2 3" xfId="2196" xr:uid="{00000000-0005-0000-0000-0000B4080000}"/>
    <cellStyle name="Normal 8 2 2 2 3 2" xfId="2197" xr:uid="{00000000-0005-0000-0000-0000B5080000}"/>
    <cellStyle name="Normal 8 2 2 2 4" xfId="2198" xr:uid="{00000000-0005-0000-0000-0000B6080000}"/>
    <cellStyle name="Normal 8 2 2 2 4 2" xfId="2199" xr:uid="{00000000-0005-0000-0000-0000B7080000}"/>
    <cellStyle name="Normal 8 2 2 2 5" xfId="2200" xr:uid="{00000000-0005-0000-0000-0000B8080000}"/>
    <cellStyle name="Normal 8 2 2 3" xfId="2201" xr:uid="{00000000-0005-0000-0000-0000B9080000}"/>
    <cellStyle name="Normal 8 2 2 3 2" xfId="2202" xr:uid="{00000000-0005-0000-0000-0000BA080000}"/>
    <cellStyle name="Normal 8 2 2 3 2 2" xfId="2203" xr:uid="{00000000-0005-0000-0000-0000BB080000}"/>
    <cellStyle name="Normal 8 2 2 3 3" xfId="2204" xr:uid="{00000000-0005-0000-0000-0000BC080000}"/>
    <cellStyle name="Normal 8 2 2 3 3 2" xfId="2205" xr:uid="{00000000-0005-0000-0000-0000BD080000}"/>
    <cellStyle name="Normal 8 2 2 3 4" xfId="2206" xr:uid="{00000000-0005-0000-0000-0000BE080000}"/>
    <cellStyle name="Normal 8 2 2 4" xfId="2207" xr:uid="{00000000-0005-0000-0000-0000BF080000}"/>
    <cellStyle name="Normal 8 2 2 4 2" xfId="2208" xr:uid="{00000000-0005-0000-0000-0000C0080000}"/>
    <cellStyle name="Normal 8 2 2 5" xfId="2209" xr:uid="{00000000-0005-0000-0000-0000C1080000}"/>
    <cellStyle name="Normal 8 2 2 5 2" xfId="2210" xr:uid="{00000000-0005-0000-0000-0000C2080000}"/>
    <cellStyle name="Normal 8 2 2 6" xfId="2211" xr:uid="{00000000-0005-0000-0000-0000C3080000}"/>
    <cellStyle name="Normal 8 3" xfId="2212" xr:uid="{00000000-0005-0000-0000-0000C4080000}"/>
    <cellStyle name="Normal 8 4" xfId="2213" xr:uid="{00000000-0005-0000-0000-0000C5080000}"/>
    <cellStyle name="Normal 8 4 2" xfId="2214" xr:uid="{00000000-0005-0000-0000-0000C6080000}"/>
    <cellStyle name="Normal 8 4 2 2" xfId="2215" xr:uid="{00000000-0005-0000-0000-0000C7080000}"/>
    <cellStyle name="Normal 8 4 2 2 2" xfId="2216" xr:uid="{00000000-0005-0000-0000-0000C8080000}"/>
    <cellStyle name="Normal 8 4 2 2 2 2" xfId="2217" xr:uid="{00000000-0005-0000-0000-0000C9080000}"/>
    <cellStyle name="Normal 8 4 2 2 3" xfId="2218" xr:uid="{00000000-0005-0000-0000-0000CA080000}"/>
    <cellStyle name="Normal 8 4 2 2 3 2" xfId="2219" xr:uid="{00000000-0005-0000-0000-0000CB080000}"/>
    <cellStyle name="Normal 8 4 2 2 4" xfId="2220" xr:uid="{00000000-0005-0000-0000-0000CC080000}"/>
    <cellStyle name="Normal 8 4 2 3" xfId="2221" xr:uid="{00000000-0005-0000-0000-0000CD080000}"/>
    <cellStyle name="Normal 8 4 2 3 2" xfId="2222" xr:uid="{00000000-0005-0000-0000-0000CE080000}"/>
    <cellStyle name="Normal 8 4 2 4" xfId="2223" xr:uid="{00000000-0005-0000-0000-0000CF080000}"/>
    <cellStyle name="Normal 8 4 2 4 2" xfId="2224" xr:uid="{00000000-0005-0000-0000-0000D0080000}"/>
    <cellStyle name="Normal 8 4 2 5" xfId="2225" xr:uid="{00000000-0005-0000-0000-0000D1080000}"/>
    <cellStyle name="Normal 8 4 3" xfId="2226" xr:uid="{00000000-0005-0000-0000-0000D2080000}"/>
    <cellStyle name="Normal 8 4 3 2" xfId="2227" xr:uid="{00000000-0005-0000-0000-0000D3080000}"/>
    <cellStyle name="Normal 8 4 3 2 2" xfId="2228" xr:uid="{00000000-0005-0000-0000-0000D4080000}"/>
    <cellStyle name="Normal 8 4 3 3" xfId="2229" xr:uid="{00000000-0005-0000-0000-0000D5080000}"/>
    <cellStyle name="Normal 8 4 3 3 2" xfId="2230" xr:uid="{00000000-0005-0000-0000-0000D6080000}"/>
    <cellStyle name="Normal 8 4 3 4" xfId="2231" xr:uid="{00000000-0005-0000-0000-0000D7080000}"/>
    <cellStyle name="Normal 8 4 4" xfId="2232" xr:uid="{00000000-0005-0000-0000-0000D8080000}"/>
    <cellStyle name="Normal 8 4 4 2" xfId="2233" xr:uid="{00000000-0005-0000-0000-0000D9080000}"/>
    <cellStyle name="Normal 8 4 5" xfId="2234" xr:uid="{00000000-0005-0000-0000-0000DA080000}"/>
    <cellStyle name="Normal 8 4 5 2" xfId="2235" xr:uid="{00000000-0005-0000-0000-0000DB080000}"/>
    <cellStyle name="Normal 8 4 6" xfId="2236" xr:uid="{00000000-0005-0000-0000-0000DC080000}"/>
    <cellStyle name="Normal 8 5" xfId="2237" xr:uid="{00000000-0005-0000-0000-0000DD080000}"/>
    <cellStyle name="Normal 8 5 2" xfId="2238" xr:uid="{00000000-0005-0000-0000-0000DE080000}"/>
    <cellStyle name="Normal 8 6" xfId="2239" xr:uid="{00000000-0005-0000-0000-0000DF080000}"/>
    <cellStyle name="Normal 9" xfId="2240" xr:uid="{00000000-0005-0000-0000-0000E0080000}"/>
    <cellStyle name="Normal 9 2" xfId="2241" xr:uid="{00000000-0005-0000-0000-0000E1080000}"/>
    <cellStyle name="Normal 9 2 2" xfId="2242" xr:uid="{00000000-0005-0000-0000-0000E2080000}"/>
    <cellStyle name="Normal 9 2 2 2" xfId="2243" xr:uid="{00000000-0005-0000-0000-0000E3080000}"/>
    <cellStyle name="Normal 9 2 2 2 2" xfId="2244" xr:uid="{00000000-0005-0000-0000-0000E4080000}"/>
    <cellStyle name="Normal 9 2 2 3" xfId="2245" xr:uid="{00000000-0005-0000-0000-0000E5080000}"/>
    <cellStyle name="Normal 9 2 2 3 2" xfId="2246" xr:uid="{00000000-0005-0000-0000-0000E6080000}"/>
    <cellStyle name="Normal 9 2 2 4" xfId="2247" xr:uid="{00000000-0005-0000-0000-0000E7080000}"/>
    <cellStyle name="Normal 9 2 3" xfId="2248" xr:uid="{00000000-0005-0000-0000-0000E8080000}"/>
    <cellStyle name="Normal 9 2 3 2" xfId="2249" xr:uid="{00000000-0005-0000-0000-0000E9080000}"/>
    <cellStyle name="Normal 9 2 4" xfId="2250" xr:uid="{00000000-0005-0000-0000-0000EA080000}"/>
    <cellStyle name="Normal 9 2 4 2" xfId="2251" xr:uid="{00000000-0005-0000-0000-0000EB080000}"/>
    <cellStyle name="Normal 9 2 5" xfId="2252" xr:uid="{00000000-0005-0000-0000-0000EC080000}"/>
    <cellStyle name="Normal 9 3" xfId="2253" xr:uid="{00000000-0005-0000-0000-0000ED080000}"/>
    <cellStyle name="Normal 9 3 2" xfId="2254" xr:uid="{00000000-0005-0000-0000-0000EE080000}"/>
    <cellStyle name="Normal 9 3 2 2" xfId="2255" xr:uid="{00000000-0005-0000-0000-0000EF080000}"/>
    <cellStyle name="Normal 9 3 2 2 2" xfId="2256" xr:uid="{00000000-0005-0000-0000-0000F0080000}"/>
    <cellStyle name="Normal 9 3 2 2 2 2" xfId="2257" xr:uid="{00000000-0005-0000-0000-0000F1080000}"/>
    <cellStyle name="Normal 9 3 2 2 3" xfId="2258" xr:uid="{00000000-0005-0000-0000-0000F2080000}"/>
    <cellStyle name="Normal 9 3 2 2 3 2" xfId="2259" xr:uid="{00000000-0005-0000-0000-0000F3080000}"/>
    <cellStyle name="Normal 9 3 2 2 4" xfId="2260" xr:uid="{00000000-0005-0000-0000-0000F4080000}"/>
    <cellStyle name="Normal 9 3 2 3" xfId="2261" xr:uid="{00000000-0005-0000-0000-0000F5080000}"/>
    <cellStyle name="Normal 9 3 2 3 2" xfId="2262" xr:uid="{00000000-0005-0000-0000-0000F6080000}"/>
    <cellStyle name="Normal 9 3 2 4" xfId="2263" xr:uid="{00000000-0005-0000-0000-0000F7080000}"/>
    <cellStyle name="Normal 9 3 2 4 2" xfId="2264" xr:uid="{00000000-0005-0000-0000-0000F8080000}"/>
    <cellStyle name="Normal 9 3 2 5" xfId="2265" xr:uid="{00000000-0005-0000-0000-0000F9080000}"/>
    <cellStyle name="Normal 9 3 3" xfId="2266" xr:uid="{00000000-0005-0000-0000-0000FA080000}"/>
    <cellStyle name="Normal 9 3 3 2" xfId="2267" xr:uid="{00000000-0005-0000-0000-0000FB080000}"/>
    <cellStyle name="Normal 9 3 3 2 2" xfId="2268" xr:uid="{00000000-0005-0000-0000-0000FC080000}"/>
    <cellStyle name="Normal 9 3 3 3" xfId="2269" xr:uid="{00000000-0005-0000-0000-0000FD080000}"/>
    <cellStyle name="Normal 9 3 3 3 2" xfId="2270" xr:uid="{00000000-0005-0000-0000-0000FE080000}"/>
    <cellStyle name="Normal 9 3 3 4" xfId="2271" xr:uid="{00000000-0005-0000-0000-0000FF080000}"/>
    <cellStyle name="Normal 9 3 4" xfId="2272" xr:uid="{00000000-0005-0000-0000-000000090000}"/>
    <cellStyle name="Normal 9 3 4 2" xfId="2273" xr:uid="{00000000-0005-0000-0000-000001090000}"/>
    <cellStyle name="Normal 9 3 5" xfId="2274" xr:uid="{00000000-0005-0000-0000-000002090000}"/>
    <cellStyle name="Normal 9 3 5 2" xfId="2275" xr:uid="{00000000-0005-0000-0000-000003090000}"/>
    <cellStyle name="Normal 9 3 6" xfId="2276" xr:uid="{00000000-0005-0000-0000-000004090000}"/>
    <cellStyle name="Normal 9 4" xfId="2277" xr:uid="{00000000-0005-0000-0000-000005090000}"/>
    <cellStyle name="Normal 9 4 2" xfId="2278" xr:uid="{00000000-0005-0000-0000-000006090000}"/>
    <cellStyle name="Normal 9 4 2 2" xfId="2279" xr:uid="{00000000-0005-0000-0000-000007090000}"/>
    <cellStyle name="Normal 9 4 3" xfId="2280" xr:uid="{00000000-0005-0000-0000-000008090000}"/>
    <cellStyle name="Normal 9 4 3 2" xfId="2281" xr:uid="{00000000-0005-0000-0000-000009090000}"/>
    <cellStyle name="Normal 9 4 4" xfId="2282" xr:uid="{00000000-0005-0000-0000-00000A090000}"/>
    <cellStyle name="Normal 9 5" xfId="2283" xr:uid="{00000000-0005-0000-0000-00000B090000}"/>
    <cellStyle name="Normal 9 5 2" xfId="2284" xr:uid="{00000000-0005-0000-0000-00000C090000}"/>
    <cellStyle name="Normal 9 6" xfId="2285" xr:uid="{00000000-0005-0000-0000-00000D090000}"/>
    <cellStyle name="Normal 9 6 2" xfId="2286" xr:uid="{00000000-0005-0000-0000-00000E090000}"/>
    <cellStyle name="Normal 9 7" xfId="2287" xr:uid="{00000000-0005-0000-0000-00000F090000}"/>
    <cellStyle name="Normal_flujo efectivo 2012 definitivo" xfId="2885" xr:uid="{00000000-0005-0000-0000-000010090000}"/>
    <cellStyle name="Notas 10" xfId="2288" xr:uid="{00000000-0005-0000-0000-000011090000}"/>
    <cellStyle name="Notas 11" xfId="2289" xr:uid="{00000000-0005-0000-0000-000012090000}"/>
    <cellStyle name="Notas 12" xfId="2881" xr:uid="{00000000-0005-0000-0000-000013090000}"/>
    <cellStyle name="Notas 13" xfId="2882" xr:uid="{00000000-0005-0000-0000-000014090000}"/>
    <cellStyle name="Notas 2" xfId="2290" xr:uid="{00000000-0005-0000-0000-000015090000}"/>
    <cellStyle name="Notas 2 2" xfId="2291" xr:uid="{00000000-0005-0000-0000-000016090000}"/>
    <cellStyle name="Notas 2 2 2" xfId="2292" xr:uid="{00000000-0005-0000-0000-000017090000}"/>
    <cellStyle name="Notas 2 2 2 2" xfId="2293" xr:uid="{00000000-0005-0000-0000-000018090000}"/>
    <cellStyle name="Notas 2 2 3" xfId="2294" xr:uid="{00000000-0005-0000-0000-000019090000}"/>
    <cellStyle name="Notas 2 2 3 2" xfId="2295" xr:uid="{00000000-0005-0000-0000-00001A090000}"/>
    <cellStyle name="Notas 2 2 4" xfId="2296" xr:uid="{00000000-0005-0000-0000-00001B090000}"/>
    <cellStyle name="Notas 2 3" xfId="2297" xr:uid="{00000000-0005-0000-0000-00001C090000}"/>
    <cellStyle name="Notas 2 3 2" xfId="2298" xr:uid="{00000000-0005-0000-0000-00001D090000}"/>
    <cellStyle name="Notas 2 4" xfId="2299" xr:uid="{00000000-0005-0000-0000-00001E090000}"/>
    <cellStyle name="Notas 2 4 2" xfId="2300" xr:uid="{00000000-0005-0000-0000-00001F090000}"/>
    <cellStyle name="Notas 2 5" xfId="2301" xr:uid="{00000000-0005-0000-0000-000020090000}"/>
    <cellStyle name="Notas 3" xfId="2302" xr:uid="{00000000-0005-0000-0000-000021090000}"/>
    <cellStyle name="Notas 3 2" xfId="2303" xr:uid="{00000000-0005-0000-0000-000022090000}"/>
    <cellStyle name="Notas 3 2 2" xfId="2304" xr:uid="{00000000-0005-0000-0000-000023090000}"/>
    <cellStyle name="Notas 3 3" xfId="2305" xr:uid="{00000000-0005-0000-0000-000024090000}"/>
    <cellStyle name="Notas 4" xfId="2306" xr:uid="{00000000-0005-0000-0000-000025090000}"/>
    <cellStyle name="Notas 4 2" xfId="2307" xr:uid="{00000000-0005-0000-0000-000026090000}"/>
    <cellStyle name="Notas 4 2 2" xfId="2308" xr:uid="{00000000-0005-0000-0000-000027090000}"/>
    <cellStyle name="Notas 4 3" xfId="2309" xr:uid="{00000000-0005-0000-0000-000028090000}"/>
    <cellStyle name="Notas 5" xfId="2310" xr:uid="{00000000-0005-0000-0000-000029090000}"/>
    <cellStyle name="Notas 5 2" xfId="2311" xr:uid="{00000000-0005-0000-0000-00002A090000}"/>
    <cellStyle name="Notas 5 2 2" xfId="2312" xr:uid="{00000000-0005-0000-0000-00002B090000}"/>
    <cellStyle name="Notas 5 3" xfId="2313" xr:uid="{00000000-0005-0000-0000-00002C090000}"/>
    <cellStyle name="Notas 6" xfId="2314" xr:uid="{00000000-0005-0000-0000-00002D090000}"/>
    <cellStyle name="Notas 6 2" xfId="2315" xr:uid="{00000000-0005-0000-0000-00002E090000}"/>
    <cellStyle name="Notas 6 2 2" xfId="2316" xr:uid="{00000000-0005-0000-0000-00002F090000}"/>
    <cellStyle name="Notas 6 3" xfId="2317" xr:uid="{00000000-0005-0000-0000-000030090000}"/>
    <cellStyle name="Notas 7" xfId="2318" xr:uid="{00000000-0005-0000-0000-000031090000}"/>
    <cellStyle name="Notas 7 2" xfId="2319" xr:uid="{00000000-0005-0000-0000-000032090000}"/>
    <cellStyle name="Notas 7 2 2" xfId="2320" xr:uid="{00000000-0005-0000-0000-000033090000}"/>
    <cellStyle name="Notas 7 3" xfId="2321" xr:uid="{00000000-0005-0000-0000-000034090000}"/>
    <cellStyle name="Notas 8" xfId="2322" xr:uid="{00000000-0005-0000-0000-000035090000}"/>
    <cellStyle name="Notas 8 2" xfId="2323" xr:uid="{00000000-0005-0000-0000-000036090000}"/>
    <cellStyle name="Notas 8 2 2" xfId="2324" xr:uid="{00000000-0005-0000-0000-000037090000}"/>
    <cellStyle name="Notas 8 3" xfId="2325" xr:uid="{00000000-0005-0000-0000-000038090000}"/>
    <cellStyle name="Notas 9" xfId="2326" xr:uid="{00000000-0005-0000-0000-000039090000}"/>
    <cellStyle name="Notas 9 2" xfId="2327" xr:uid="{00000000-0005-0000-0000-00003A090000}"/>
    <cellStyle name="Notas 9 2 2" xfId="2328" xr:uid="{00000000-0005-0000-0000-00003B090000}"/>
    <cellStyle name="Notas 9 3" xfId="2329" xr:uid="{00000000-0005-0000-0000-00003C090000}"/>
    <cellStyle name="Note" xfId="2330" xr:uid="{00000000-0005-0000-0000-00003D090000}"/>
    <cellStyle name="Note 2" xfId="2331" xr:uid="{00000000-0005-0000-0000-00003E090000}"/>
    <cellStyle name="Piloto de Datos Ángulo" xfId="2332" xr:uid="{00000000-0005-0000-0000-00003F090000}"/>
    <cellStyle name="Piloto de Datos Campo" xfId="2333" xr:uid="{00000000-0005-0000-0000-000040090000}"/>
    <cellStyle name="Piloto de Datos Resultado" xfId="2334" xr:uid="{00000000-0005-0000-0000-000041090000}"/>
    <cellStyle name="Piloto de Datos Título" xfId="2335" xr:uid="{00000000-0005-0000-0000-000042090000}"/>
    <cellStyle name="Piloto de Datos Valor" xfId="2336" xr:uid="{00000000-0005-0000-0000-000043090000}"/>
    <cellStyle name="Porcentagem" xfId="2337" xr:uid="{00000000-0005-0000-0000-000044090000}"/>
    <cellStyle name="Porcentaje" xfId="2338" builtinId="5"/>
    <cellStyle name="Porcentaje 10" xfId="2339" xr:uid="{00000000-0005-0000-0000-000046090000}"/>
    <cellStyle name="Porcentaje 10 2" xfId="2340" xr:uid="{00000000-0005-0000-0000-000047090000}"/>
    <cellStyle name="Porcentaje 10 2 2" xfId="2341" xr:uid="{00000000-0005-0000-0000-000048090000}"/>
    <cellStyle name="Porcentaje 10 2 2 2" xfId="2342" xr:uid="{00000000-0005-0000-0000-000049090000}"/>
    <cellStyle name="Porcentaje 10 2 2 2 2" xfId="2343" xr:uid="{00000000-0005-0000-0000-00004A090000}"/>
    <cellStyle name="Porcentaje 10 2 2 3" xfId="2344" xr:uid="{00000000-0005-0000-0000-00004B090000}"/>
    <cellStyle name="Porcentaje 10 2 2 3 2" xfId="2345" xr:uid="{00000000-0005-0000-0000-00004C090000}"/>
    <cellStyle name="Porcentaje 10 2 2 4" xfId="2346" xr:uid="{00000000-0005-0000-0000-00004D090000}"/>
    <cellStyle name="Porcentaje 10 2 3" xfId="2347" xr:uid="{00000000-0005-0000-0000-00004E090000}"/>
    <cellStyle name="Porcentaje 10 2 3 2" xfId="2348" xr:uid="{00000000-0005-0000-0000-00004F090000}"/>
    <cellStyle name="Porcentaje 10 2 4" xfId="2349" xr:uid="{00000000-0005-0000-0000-000050090000}"/>
    <cellStyle name="Porcentaje 10 2 4 2" xfId="2350" xr:uid="{00000000-0005-0000-0000-000051090000}"/>
    <cellStyle name="Porcentaje 10 2 5" xfId="2351" xr:uid="{00000000-0005-0000-0000-000052090000}"/>
    <cellStyle name="Porcentaje 10 3" xfId="2352" xr:uid="{00000000-0005-0000-0000-000053090000}"/>
    <cellStyle name="Porcentaje 10 3 2" xfId="2353" xr:uid="{00000000-0005-0000-0000-000054090000}"/>
    <cellStyle name="Porcentaje 10 3 2 2" xfId="2354" xr:uid="{00000000-0005-0000-0000-000055090000}"/>
    <cellStyle name="Porcentaje 10 3 2 2 2" xfId="2355" xr:uid="{00000000-0005-0000-0000-000056090000}"/>
    <cellStyle name="Porcentaje 10 3 2 3" xfId="2356" xr:uid="{00000000-0005-0000-0000-000057090000}"/>
    <cellStyle name="Porcentaje 10 3 2 3 2" xfId="2357" xr:uid="{00000000-0005-0000-0000-000058090000}"/>
    <cellStyle name="Porcentaje 10 3 2 4" xfId="2358" xr:uid="{00000000-0005-0000-0000-000059090000}"/>
    <cellStyle name="Porcentaje 10 3 3" xfId="2359" xr:uid="{00000000-0005-0000-0000-00005A090000}"/>
    <cellStyle name="Porcentaje 10 3 3 2" xfId="2360" xr:uid="{00000000-0005-0000-0000-00005B090000}"/>
    <cellStyle name="Porcentaje 10 3 4" xfId="2361" xr:uid="{00000000-0005-0000-0000-00005C090000}"/>
    <cellStyle name="Porcentaje 10 3 4 2" xfId="2362" xr:uid="{00000000-0005-0000-0000-00005D090000}"/>
    <cellStyle name="Porcentaje 10 3 5" xfId="2363" xr:uid="{00000000-0005-0000-0000-00005E090000}"/>
    <cellStyle name="Porcentaje 10 4" xfId="2364" xr:uid="{00000000-0005-0000-0000-00005F090000}"/>
    <cellStyle name="Porcentaje 10 4 2" xfId="2365" xr:uid="{00000000-0005-0000-0000-000060090000}"/>
    <cellStyle name="Porcentaje 10 4 2 2" xfId="2366" xr:uid="{00000000-0005-0000-0000-000061090000}"/>
    <cellStyle name="Porcentaje 10 4 2 2 2" xfId="2367" xr:uid="{00000000-0005-0000-0000-000062090000}"/>
    <cellStyle name="Porcentaje 10 4 2 3" xfId="2368" xr:uid="{00000000-0005-0000-0000-000063090000}"/>
    <cellStyle name="Porcentaje 10 4 2 3 2" xfId="2369" xr:uid="{00000000-0005-0000-0000-000064090000}"/>
    <cellStyle name="Porcentaje 10 4 2 4" xfId="2370" xr:uid="{00000000-0005-0000-0000-000065090000}"/>
    <cellStyle name="Porcentaje 10 4 3" xfId="2371" xr:uid="{00000000-0005-0000-0000-000066090000}"/>
    <cellStyle name="Porcentaje 10 4 3 2" xfId="2372" xr:uid="{00000000-0005-0000-0000-000067090000}"/>
    <cellStyle name="Porcentaje 10 4 4" xfId="2373" xr:uid="{00000000-0005-0000-0000-000068090000}"/>
    <cellStyle name="Porcentaje 10 4 4 2" xfId="2374" xr:uid="{00000000-0005-0000-0000-000069090000}"/>
    <cellStyle name="Porcentaje 10 4 5" xfId="2375" xr:uid="{00000000-0005-0000-0000-00006A090000}"/>
    <cellStyle name="Porcentaje 10 5" xfId="2376" xr:uid="{00000000-0005-0000-0000-00006B090000}"/>
    <cellStyle name="Porcentaje 10 5 2" xfId="2377" xr:uid="{00000000-0005-0000-0000-00006C090000}"/>
    <cellStyle name="Porcentaje 10 5 2 2" xfId="2378" xr:uid="{00000000-0005-0000-0000-00006D090000}"/>
    <cellStyle name="Porcentaje 10 5 3" xfId="2379" xr:uid="{00000000-0005-0000-0000-00006E090000}"/>
    <cellStyle name="Porcentaje 10 5 3 2" xfId="2380" xr:uid="{00000000-0005-0000-0000-00006F090000}"/>
    <cellStyle name="Porcentaje 10 5 4" xfId="2381" xr:uid="{00000000-0005-0000-0000-000070090000}"/>
    <cellStyle name="Porcentaje 10 6" xfId="2382" xr:uid="{00000000-0005-0000-0000-000071090000}"/>
    <cellStyle name="Porcentaje 10 6 2" xfId="2383" xr:uid="{00000000-0005-0000-0000-000072090000}"/>
    <cellStyle name="Porcentaje 10 7" xfId="2384" xr:uid="{00000000-0005-0000-0000-000073090000}"/>
    <cellStyle name="Porcentaje 10 7 2" xfId="2385" xr:uid="{00000000-0005-0000-0000-000074090000}"/>
    <cellStyle name="Porcentaje 10 8" xfId="2386" xr:uid="{00000000-0005-0000-0000-000075090000}"/>
    <cellStyle name="Porcentaje 10 9" xfId="2853" xr:uid="{00000000-0005-0000-0000-000076090000}"/>
    <cellStyle name="Porcentaje 10 9 2" xfId="2887" xr:uid="{00000000-0005-0000-0000-000077090000}"/>
    <cellStyle name="Porcentaje 11" xfId="2387" xr:uid="{00000000-0005-0000-0000-000078090000}"/>
    <cellStyle name="Porcentaje 11 2" xfId="2388" xr:uid="{00000000-0005-0000-0000-000079090000}"/>
    <cellStyle name="Porcentaje 11 2 2" xfId="2389" xr:uid="{00000000-0005-0000-0000-00007A090000}"/>
    <cellStyle name="Porcentaje 11 2 2 2" xfId="2390" xr:uid="{00000000-0005-0000-0000-00007B090000}"/>
    <cellStyle name="Porcentaje 11 2 3" xfId="2391" xr:uid="{00000000-0005-0000-0000-00007C090000}"/>
    <cellStyle name="Porcentaje 11 2 3 2" xfId="2392" xr:uid="{00000000-0005-0000-0000-00007D090000}"/>
    <cellStyle name="Porcentaje 11 2 4" xfId="2393" xr:uid="{00000000-0005-0000-0000-00007E090000}"/>
    <cellStyle name="Porcentaje 11 3" xfId="2394" xr:uid="{00000000-0005-0000-0000-00007F090000}"/>
    <cellStyle name="Porcentaje 11 3 2" xfId="2395" xr:uid="{00000000-0005-0000-0000-000080090000}"/>
    <cellStyle name="Porcentaje 11 4" xfId="2396" xr:uid="{00000000-0005-0000-0000-000081090000}"/>
    <cellStyle name="Porcentaje 11 4 2" xfId="2397" xr:uid="{00000000-0005-0000-0000-000082090000}"/>
    <cellStyle name="Porcentaje 11 5" xfId="2398" xr:uid="{00000000-0005-0000-0000-000083090000}"/>
    <cellStyle name="Porcentaje 12" xfId="2399" xr:uid="{00000000-0005-0000-0000-000084090000}"/>
    <cellStyle name="Porcentaje 12 2" xfId="2400" xr:uid="{00000000-0005-0000-0000-000085090000}"/>
    <cellStyle name="Porcentaje 12 2 2" xfId="2401" xr:uid="{00000000-0005-0000-0000-000086090000}"/>
    <cellStyle name="Porcentaje 12 2 2 2" xfId="2402" xr:uid="{00000000-0005-0000-0000-000087090000}"/>
    <cellStyle name="Porcentaje 12 2 3" xfId="2403" xr:uid="{00000000-0005-0000-0000-000088090000}"/>
    <cellStyle name="Porcentaje 12 2 3 2" xfId="2404" xr:uid="{00000000-0005-0000-0000-000089090000}"/>
    <cellStyle name="Porcentaje 12 2 4" xfId="2405" xr:uid="{00000000-0005-0000-0000-00008A090000}"/>
    <cellStyle name="Porcentaje 12 3" xfId="2406" xr:uid="{00000000-0005-0000-0000-00008B090000}"/>
    <cellStyle name="Porcentaje 12 3 2" xfId="2407" xr:uid="{00000000-0005-0000-0000-00008C090000}"/>
    <cellStyle name="Porcentaje 12 4" xfId="2408" xr:uid="{00000000-0005-0000-0000-00008D090000}"/>
    <cellStyle name="Porcentaje 12 4 2" xfId="2409" xr:uid="{00000000-0005-0000-0000-00008E090000}"/>
    <cellStyle name="Porcentaje 12 5" xfId="2410" xr:uid="{00000000-0005-0000-0000-00008F090000}"/>
    <cellStyle name="Porcentaje 13" xfId="2411" xr:uid="{00000000-0005-0000-0000-000090090000}"/>
    <cellStyle name="Porcentaje 13 2" xfId="2412" xr:uid="{00000000-0005-0000-0000-000091090000}"/>
    <cellStyle name="Porcentaje 13 2 2" xfId="2413" xr:uid="{00000000-0005-0000-0000-000092090000}"/>
    <cellStyle name="Porcentaje 13 2 2 2" xfId="2414" xr:uid="{00000000-0005-0000-0000-000093090000}"/>
    <cellStyle name="Porcentaje 13 2 3" xfId="2415" xr:uid="{00000000-0005-0000-0000-000094090000}"/>
    <cellStyle name="Porcentaje 13 2 3 2" xfId="2416" xr:uid="{00000000-0005-0000-0000-000095090000}"/>
    <cellStyle name="Porcentaje 13 2 4" xfId="2417" xr:uid="{00000000-0005-0000-0000-000096090000}"/>
    <cellStyle name="Porcentaje 13 3" xfId="2418" xr:uid="{00000000-0005-0000-0000-000097090000}"/>
    <cellStyle name="Porcentaje 13 3 2" xfId="2419" xr:uid="{00000000-0005-0000-0000-000098090000}"/>
    <cellStyle name="Porcentaje 13 4" xfId="2420" xr:uid="{00000000-0005-0000-0000-000099090000}"/>
    <cellStyle name="Porcentaje 13 4 2" xfId="2421" xr:uid="{00000000-0005-0000-0000-00009A090000}"/>
    <cellStyle name="Porcentaje 13 5" xfId="2422" xr:uid="{00000000-0005-0000-0000-00009B090000}"/>
    <cellStyle name="Porcentaje 14" xfId="2423" xr:uid="{00000000-0005-0000-0000-00009C090000}"/>
    <cellStyle name="Porcentaje 14 2" xfId="2424" xr:uid="{00000000-0005-0000-0000-00009D090000}"/>
    <cellStyle name="Porcentaje 14 2 2" xfId="2425" xr:uid="{00000000-0005-0000-0000-00009E090000}"/>
    <cellStyle name="Porcentaje 14 2 2 2" xfId="2426" xr:uid="{00000000-0005-0000-0000-00009F090000}"/>
    <cellStyle name="Porcentaje 14 2 3" xfId="2427" xr:uid="{00000000-0005-0000-0000-0000A0090000}"/>
    <cellStyle name="Porcentaje 14 2 3 2" xfId="2428" xr:uid="{00000000-0005-0000-0000-0000A1090000}"/>
    <cellStyle name="Porcentaje 14 2 4" xfId="2429" xr:uid="{00000000-0005-0000-0000-0000A2090000}"/>
    <cellStyle name="Porcentaje 14 3" xfId="2430" xr:uid="{00000000-0005-0000-0000-0000A3090000}"/>
    <cellStyle name="Porcentaje 14 3 2" xfId="2431" xr:uid="{00000000-0005-0000-0000-0000A4090000}"/>
    <cellStyle name="Porcentaje 14 4" xfId="2432" xr:uid="{00000000-0005-0000-0000-0000A5090000}"/>
    <cellStyle name="Porcentaje 14 4 2" xfId="2433" xr:uid="{00000000-0005-0000-0000-0000A6090000}"/>
    <cellStyle name="Porcentaje 14 5" xfId="2434" xr:uid="{00000000-0005-0000-0000-0000A7090000}"/>
    <cellStyle name="Porcentaje 15" xfId="2435" xr:uid="{00000000-0005-0000-0000-0000A8090000}"/>
    <cellStyle name="Porcentaje 15 2" xfId="2436" xr:uid="{00000000-0005-0000-0000-0000A9090000}"/>
    <cellStyle name="Porcentaje 15 2 2" xfId="2437" xr:uid="{00000000-0005-0000-0000-0000AA090000}"/>
    <cellStyle name="Porcentaje 15 2 2 2" xfId="2438" xr:uid="{00000000-0005-0000-0000-0000AB090000}"/>
    <cellStyle name="Porcentaje 15 2 3" xfId="2439" xr:uid="{00000000-0005-0000-0000-0000AC090000}"/>
    <cellStyle name="Porcentaje 15 2 3 2" xfId="2440" xr:uid="{00000000-0005-0000-0000-0000AD090000}"/>
    <cellStyle name="Porcentaje 15 2 4" xfId="2441" xr:uid="{00000000-0005-0000-0000-0000AE090000}"/>
    <cellStyle name="Porcentaje 15 3" xfId="2442" xr:uid="{00000000-0005-0000-0000-0000AF090000}"/>
    <cellStyle name="Porcentaje 15 3 2" xfId="2443" xr:uid="{00000000-0005-0000-0000-0000B0090000}"/>
    <cellStyle name="Porcentaje 15 4" xfId="2444" xr:uid="{00000000-0005-0000-0000-0000B1090000}"/>
    <cellStyle name="Porcentaje 15 4 2" xfId="2445" xr:uid="{00000000-0005-0000-0000-0000B2090000}"/>
    <cellStyle name="Porcentaje 15 5" xfId="2446" xr:uid="{00000000-0005-0000-0000-0000B3090000}"/>
    <cellStyle name="Porcentaje 16" xfId="2447" xr:uid="{00000000-0005-0000-0000-0000B4090000}"/>
    <cellStyle name="Porcentaje 16 2" xfId="2448" xr:uid="{00000000-0005-0000-0000-0000B5090000}"/>
    <cellStyle name="Porcentaje 16 2 2" xfId="2449" xr:uid="{00000000-0005-0000-0000-0000B6090000}"/>
    <cellStyle name="Porcentaje 16 2 2 2" xfId="2450" xr:uid="{00000000-0005-0000-0000-0000B7090000}"/>
    <cellStyle name="Porcentaje 16 2 3" xfId="2451" xr:uid="{00000000-0005-0000-0000-0000B8090000}"/>
    <cellStyle name="Porcentaje 16 2 3 2" xfId="2452" xr:uid="{00000000-0005-0000-0000-0000B9090000}"/>
    <cellStyle name="Porcentaje 16 2 4" xfId="2453" xr:uid="{00000000-0005-0000-0000-0000BA090000}"/>
    <cellStyle name="Porcentaje 16 3" xfId="2454" xr:uid="{00000000-0005-0000-0000-0000BB090000}"/>
    <cellStyle name="Porcentaje 16 3 2" xfId="2455" xr:uid="{00000000-0005-0000-0000-0000BC090000}"/>
    <cellStyle name="Porcentaje 16 4" xfId="2456" xr:uid="{00000000-0005-0000-0000-0000BD090000}"/>
    <cellStyle name="Porcentaje 16 4 2" xfId="2457" xr:uid="{00000000-0005-0000-0000-0000BE090000}"/>
    <cellStyle name="Porcentaje 16 5" xfId="2458" xr:uid="{00000000-0005-0000-0000-0000BF090000}"/>
    <cellStyle name="Porcentaje 17" xfId="2459" xr:uid="{00000000-0005-0000-0000-0000C0090000}"/>
    <cellStyle name="Porcentaje 17 2" xfId="2460" xr:uid="{00000000-0005-0000-0000-0000C1090000}"/>
    <cellStyle name="Porcentaje 17 2 2" xfId="2461" xr:uid="{00000000-0005-0000-0000-0000C2090000}"/>
    <cellStyle name="Porcentaje 17 2 2 2" xfId="2462" xr:uid="{00000000-0005-0000-0000-0000C3090000}"/>
    <cellStyle name="Porcentaje 17 2 2 2 2" xfId="2463" xr:uid="{00000000-0005-0000-0000-0000C4090000}"/>
    <cellStyle name="Porcentaje 17 2 2 3" xfId="2464" xr:uid="{00000000-0005-0000-0000-0000C5090000}"/>
    <cellStyle name="Porcentaje 17 2 2 3 2" xfId="2465" xr:uid="{00000000-0005-0000-0000-0000C6090000}"/>
    <cellStyle name="Porcentaje 17 2 2 4" xfId="2466" xr:uid="{00000000-0005-0000-0000-0000C7090000}"/>
    <cellStyle name="Porcentaje 17 2 3" xfId="2467" xr:uid="{00000000-0005-0000-0000-0000C8090000}"/>
    <cellStyle name="Porcentaje 17 2 3 2" xfId="2468" xr:uid="{00000000-0005-0000-0000-0000C9090000}"/>
    <cellStyle name="Porcentaje 17 2 3 2 2" xfId="2469" xr:uid="{00000000-0005-0000-0000-0000CA090000}"/>
    <cellStyle name="Porcentaje 17 2 3 3" xfId="2470" xr:uid="{00000000-0005-0000-0000-0000CB090000}"/>
    <cellStyle name="Porcentaje 17 2 3 3 2" xfId="2471" xr:uid="{00000000-0005-0000-0000-0000CC090000}"/>
    <cellStyle name="Porcentaje 17 2 3 4" xfId="2472" xr:uid="{00000000-0005-0000-0000-0000CD090000}"/>
    <cellStyle name="Porcentaje 17 2 4" xfId="2473" xr:uid="{00000000-0005-0000-0000-0000CE090000}"/>
    <cellStyle name="Porcentaje 17 2 4 2" xfId="2474" xr:uid="{00000000-0005-0000-0000-0000CF090000}"/>
    <cellStyle name="Porcentaje 17 2 5" xfId="2475" xr:uid="{00000000-0005-0000-0000-0000D0090000}"/>
    <cellStyle name="Porcentaje 17 2 5 2" xfId="2476" xr:uid="{00000000-0005-0000-0000-0000D1090000}"/>
    <cellStyle name="Porcentaje 17 2 6" xfId="2477" xr:uid="{00000000-0005-0000-0000-0000D2090000}"/>
    <cellStyle name="Porcentaje 17 3" xfId="2478" xr:uid="{00000000-0005-0000-0000-0000D3090000}"/>
    <cellStyle name="Porcentaje 17 3 2" xfId="2479" xr:uid="{00000000-0005-0000-0000-0000D4090000}"/>
    <cellStyle name="Porcentaje 17 3 2 2" xfId="2480" xr:uid="{00000000-0005-0000-0000-0000D5090000}"/>
    <cellStyle name="Porcentaje 17 3 2 2 2" xfId="2481" xr:uid="{00000000-0005-0000-0000-0000D6090000}"/>
    <cellStyle name="Porcentaje 17 3 2 2 2 2" xfId="2482" xr:uid="{00000000-0005-0000-0000-0000D7090000}"/>
    <cellStyle name="Porcentaje 17 3 2 2 3" xfId="2483" xr:uid="{00000000-0005-0000-0000-0000D8090000}"/>
    <cellStyle name="Porcentaje 17 3 2 2 3 2" xfId="2484" xr:uid="{00000000-0005-0000-0000-0000D9090000}"/>
    <cellStyle name="Porcentaje 17 3 2 2 4" xfId="2485" xr:uid="{00000000-0005-0000-0000-0000DA090000}"/>
    <cellStyle name="Porcentaje 17 3 2 3" xfId="2486" xr:uid="{00000000-0005-0000-0000-0000DB090000}"/>
    <cellStyle name="Porcentaje 17 3 2 3 2" xfId="2487" xr:uid="{00000000-0005-0000-0000-0000DC090000}"/>
    <cellStyle name="Porcentaje 17 3 2 4" xfId="2488" xr:uid="{00000000-0005-0000-0000-0000DD090000}"/>
    <cellStyle name="Porcentaje 17 3 2 4 2" xfId="2489" xr:uid="{00000000-0005-0000-0000-0000DE090000}"/>
    <cellStyle name="Porcentaje 17 3 2 5" xfId="2490" xr:uid="{00000000-0005-0000-0000-0000DF090000}"/>
    <cellStyle name="Porcentaje 17 3 3" xfId="2491" xr:uid="{00000000-0005-0000-0000-0000E0090000}"/>
    <cellStyle name="Porcentaje 17 3 3 2" xfId="2492" xr:uid="{00000000-0005-0000-0000-0000E1090000}"/>
    <cellStyle name="Porcentaje 17 3 3 2 2" xfId="2493" xr:uid="{00000000-0005-0000-0000-0000E2090000}"/>
    <cellStyle name="Porcentaje 17 3 3 3" xfId="2494" xr:uid="{00000000-0005-0000-0000-0000E3090000}"/>
    <cellStyle name="Porcentaje 17 3 3 3 2" xfId="2495" xr:uid="{00000000-0005-0000-0000-0000E4090000}"/>
    <cellStyle name="Porcentaje 17 3 3 4" xfId="2496" xr:uid="{00000000-0005-0000-0000-0000E5090000}"/>
    <cellStyle name="Porcentaje 17 3 4" xfId="2497" xr:uid="{00000000-0005-0000-0000-0000E6090000}"/>
    <cellStyle name="Porcentaje 17 3 4 2" xfId="2498" xr:uid="{00000000-0005-0000-0000-0000E7090000}"/>
    <cellStyle name="Porcentaje 17 3 5" xfId="2499" xr:uid="{00000000-0005-0000-0000-0000E8090000}"/>
    <cellStyle name="Porcentaje 17 3 5 2" xfId="2500" xr:uid="{00000000-0005-0000-0000-0000E9090000}"/>
    <cellStyle name="Porcentaje 17 3 6" xfId="2501" xr:uid="{00000000-0005-0000-0000-0000EA090000}"/>
    <cellStyle name="Porcentaje 17 4" xfId="2502" xr:uid="{00000000-0005-0000-0000-0000EB090000}"/>
    <cellStyle name="Porcentaje 17 4 2" xfId="2503" xr:uid="{00000000-0005-0000-0000-0000EC090000}"/>
    <cellStyle name="Porcentaje 17 4 2 2" xfId="2504" xr:uid="{00000000-0005-0000-0000-0000ED090000}"/>
    <cellStyle name="Porcentaje 17 4 3" xfId="2505" xr:uid="{00000000-0005-0000-0000-0000EE090000}"/>
    <cellStyle name="Porcentaje 17 4 3 2" xfId="2506" xr:uid="{00000000-0005-0000-0000-0000EF090000}"/>
    <cellStyle name="Porcentaje 17 4 4" xfId="2507" xr:uid="{00000000-0005-0000-0000-0000F0090000}"/>
    <cellStyle name="Porcentaje 17 5" xfId="2508" xr:uid="{00000000-0005-0000-0000-0000F1090000}"/>
    <cellStyle name="Porcentaje 17 5 2" xfId="2509" xr:uid="{00000000-0005-0000-0000-0000F2090000}"/>
    <cellStyle name="Porcentaje 17 5 2 2" xfId="2510" xr:uid="{00000000-0005-0000-0000-0000F3090000}"/>
    <cellStyle name="Porcentaje 17 5 3" xfId="2511" xr:uid="{00000000-0005-0000-0000-0000F4090000}"/>
    <cellStyle name="Porcentaje 17 5 3 2" xfId="2512" xr:uid="{00000000-0005-0000-0000-0000F5090000}"/>
    <cellStyle name="Porcentaje 17 5 4" xfId="2513" xr:uid="{00000000-0005-0000-0000-0000F6090000}"/>
    <cellStyle name="Porcentaje 17 6" xfId="2514" xr:uid="{00000000-0005-0000-0000-0000F7090000}"/>
    <cellStyle name="Porcentaje 17 6 2" xfId="2515" xr:uid="{00000000-0005-0000-0000-0000F8090000}"/>
    <cellStyle name="Porcentaje 17 7" xfId="2516" xr:uid="{00000000-0005-0000-0000-0000F9090000}"/>
    <cellStyle name="Porcentaje 17 7 2" xfId="2517" xr:uid="{00000000-0005-0000-0000-0000FA090000}"/>
    <cellStyle name="Porcentaje 17 8" xfId="2518" xr:uid="{00000000-0005-0000-0000-0000FB090000}"/>
    <cellStyle name="Porcentaje 18" xfId="2519" xr:uid="{00000000-0005-0000-0000-0000FC090000}"/>
    <cellStyle name="Porcentaje 19" xfId="2520" xr:uid="{00000000-0005-0000-0000-0000FD090000}"/>
    <cellStyle name="Porcentaje 19 2" xfId="2521" xr:uid="{00000000-0005-0000-0000-0000FE090000}"/>
    <cellStyle name="Porcentaje 19 2 2" xfId="2522" xr:uid="{00000000-0005-0000-0000-0000FF090000}"/>
    <cellStyle name="Porcentaje 19 2 2 2" xfId="2523" xr:uid="{00000000-0005-0000-0000-0000000A0000}"/>
    <cellStyle name="Porcentaje 19 2 2 2 2" xfId="2524" xr:uid="{00000000-0005-0000-0000-0000010A0000}"/>
    <cellStyle name="Porcentaje 19 2 2 3" xfId="2525" xr:uid="{00000000-0005-0000-0000-0000020A0000}"/>
    <cellStyle name="Porcentaje 19 2 2 3 2" xfId="2526" xr:uid="{00000000-0005-0000-0000-0000030A0000}"/>
    <cellStyle name="Porcentaje 19 2 2 4" xfId="2527" xr:uid="{00000000-0005-0000-0000-0000040A0000}"/>
    <cellStyle name="Porcentaje 19 2 3" xfId="2528" xr:uid="{00000000-0005-0000-0000-0000050A0000}"/>
    <cellStyle name="Porcentaje 19 2 3 2" xfId="2529" xr:uid="{00000000-0005-0000-0000-0000060A0000}"/>
    <cellStyle name="Porcentaje 19 2 4" xfId="2530" xr:uid="{00000000-0005-0000-0000-0000070A0000}"/>
    <cellStyle name="Porcentaje 19 2 4 2" xfId="2531" xr:uid="{00000000-0005-0000-0000-0000080A0000}"/>
    <cellStyle name="Porcentaje 19 2 5" xfId="2532" xr:uid="{00000000-0005-0000-0000-0000090A0000}"/>
    <cellStyle name="Porcentaje 19 3" xfId="2533" xr:uid="{00000000-0005-0000-0000-00000A0A0000}"/>
    <cellStyle name="Porcentaje 19 3 2" xfId="2534" xr:uid="{00000000-0005-0000-0000-00000B0A0000}"/>
    <cellStyle name="Porcentaje 19 3 2 2" xfId="2535" xr:uid="{00000000-0005-0000-0000-00000C0A0000}"/>
    <cellStyle name="Porcentaje 19 3 3" xfId="2536" xr:uid="{00000000-0005-0000-0000-00000D0A0000}"/>
    <cellStyle name="Porcentaje 19 3 3 2" xfId="2537" xr:uid="{00000000-0005-0000-0000-00000E0A0000}"/>
    <cellStyle name="Porcentaje 19 3 4" xfId="2538" xr:uid="{00000000-0005-0000-0000-00000F0A0000}"/>
    <cellStyle name="Porcentaje 19 4" xfId="2539" xr:uid="{00000000-0005-0000-0000-0000100A0000}"/>
    <cellStyle name="Porcentaje 19 4 2" xfId="2540" xr:uid="{00000000-0005-0000-0000-0000110A0000}"/>
    <cellStyle name="Porcentaje 19 5" xfId="2541" xr:uid="{00000000-0005-0000-0000-0000120A0000}"/>
    <cellStyle name="Porcentaje 19 5 2" xfId="2542" xr:uid="{00000000-0005-0000-0000-0000130A0000}"/>
    <cellStyle name="Porcentaje 19 6" xfId="2543" xr:uid="{00000000-0005-0000-0000-0000140A0000}"/>
    <cellStyle name="Porcentaje 2" xfId="2544" xr:uid="{00000000-0005-0000-0000-0000150A0000}"/>
    <cellStyle name="Porcentaje 2 2" xfId="2545" xr:uid="{00000000-0005-0000-0000-0000160A0000}"/>
    <cellStyle name="Porcentaje 2 2 2" xfId="2546" xr:uid="{00000000-0005-0000-0000-0000170A0000}"/>
    <cellStyle name="Porcentaje 2 2 2 2" xfId="2547" xr:uid="{00000000-0005-0000-0000-0000180A0000}"/>
    <cellStyle name="Porcentaje 2 2 2 2 2" xfId="2548" xr:uid="{00000000-0005-0000-0000-0000190A0000}"/>
    <cellStyle name="Porcentaje 2 2 2 2 2 2" xfId="2549" xr:uid="{00000000-0005-0000-0000-00001A0A0000}"/>
    <cellStyle name="Porcentaje 2 2 2 2 2 2 2" xfId="2550" xr:uid="{00000000-0005-0000-0000-00001B0A0000}"/>
    <cellStyle name="Porcentaje 2 2 2 2 2 3" xfId="2551" xr:uid="{00000000-0005-0000-0000-00001C0A0000}"/>
    <cellStyle name="Porcentaje 2 2 2 2 2 3 2" xfId="2552" xr:uid="{00000000-0005-0000-0000-00001D0A0000}"/>
    <cellStyle name="Porcentaje 2 2 2 2 2 4" xfId="2553" xr:uid="{00000000-0005-0000-0000-00001E0A0000}"/>
    <cellStyle name="Porcentaje 2 2 2 2 3" xfId="2554" xr:uid="{00000000-0005-0000-0000-00001F0A0000}"/>
    <cellStyle name="Porcentaje 2 2 2 2 3 2" xfId="2555" xr:uid="{00000000-0005-0000-0000-0000200A0000}"/>
    <cellStyle name="Porcentaje 2 2 2 2 4" xfId="2556" xr:uid="{00000000-0005-0000-0000-0000210A0000}"/>
    <cellStyle name="Porcentaje 2 2 2 2 4 2" xfId="2557" xr:uid="{00000000-0005-0000-0000-0000220A0000}"/>
    <cellStyle name="Porcentaje 2 2 2 2 5" xfId="2558" xr:uid="{00000000-0005-0000-0000-0000230A0000}"/>
    <cellStyle name="Porcentaje 2 2 3" xfId="2559" xr:uid="{00000000-0005-0000-0000-0000240A0000}"/>
    <cellStyle name="Porcentaje 2 3" xfId="2560" xr:uid="{00000000-0005-0000-0000-0000250A0000}"/>
    <cellStyle name="Porcentaje 2 4" xfId="2561" xr:uid="{00000000-0005-0000-0000-0000260A0000}"/>
    <cellStyle name="Porcentaje 2 4 2" xfId="2562" xr:uid="{00000000-0005-0000-0000-0000270A0000}"/>
    <cellStyle name="Porcentaje 2 4 2 2" xfId="2563" xr:uid="{00000000-0005-0000-0000-0000280A0000}"/>
    <cellStyle name="Porcentaje 2 4 2 2 2" xfId="2564" xr:uid="{00000000-0005-0000-0000-0000290A0000}"/>
    <cellStyle name="Porcentaje 2 4 2 2 2 2" xfId="2565" xr:uid="{00000000-0005-0000-0000-00002A0A0000}"/>
    <cellStyle name="Porcentaje 2 4 2 2 3" xfId="2566" xr:uid="{00000000-0005-0000-0000-00002B0A0000}"/>
    <cellStyle name="Porcentaje 2 4 2 2 3 2" xfId="2567" xr:uid="{00000000-0005-0000-0000-00002C0A0000}"/>
    <cellStyle name="Porcentaje 2 4 2 2 4" xfId="2568" xr:uid="{00000000-0005-0000-0000-00002D0A0000}"/>
    <cellStyle name="Porcentaje 2 4 2 3" xfId="2569" xr:uid="{00000000-0005-0000-0000-00002E0A0000}"/>
    <cellStyle name="Porcentaje 2 4 2 3 2" xfId="2570" xr:uid="{00000000-0005-0000-0000-00002F0A0000}"/>
    <cellStyle name="Porcentaje 2 4 2 4" xfId="2571" xr:uid="{00000000-0005-0000-0000-0000300A0000}"/>
    <cellStyle name="Porcentaje 2 4 2 4 2" xfId="2572" xr:uid="{00000000-0005-0000-0000-0000310A0000}"/>
    <cellStyle name="Porcentaje 2 4 2 5" xfId="2573" xr:uid="{00000000-0005-0000-0000-0000320A0000}"/>
    <cellStyle name="Porcentaje 2 4 3" xfId="2574" xr:uid="{00000000-0005-0000-0000-0000330A0000}"/>
    <cellStyle name="Porcentaje 2 4 3 2" xfId="2575" xr:uid="{00000000-0005-0000-0000-0000340A0000}"/>
    <cellStyle name="Porcentaje 2 4 3 2 2" xfId="2576" xr:uid="{00000000-0005-0000-0000-0000350A0000}"/>
    <cellStyle name="Porcentaje 2 4 3 3" xfId="2577" xr:uid="{00000000-0005-0000-0000-0000360A0000}"/>
    <cellStyle name="Porcentaje 2 4 3 3 2" xfId="2578" xr:uid="{00000000-0005-0000-0000-0000370A0000}"/>
    <cellStyle name="Porcentaje 2 4 3 4" xfId="2579" xr:uid="{00000000-0005-0000-0000-0000380A0000}"/>
    <cellStyle name="Porcentaje 2 4 4" xfId="2580" xr:uid="{00000000-0005-0000-0000-0000390A0000}"/>
    <cellStyle name="Porcentaje 2 4 4 2" xfId="2581" xr:uid="{00000000-0005-0000-0000-00003A0A0000}"/>
    <cellStyle name="Porcentaje 2 4 5" xfId="2582" xr:uid="{00000000-0005-0000-0000-00003B0A0000}"/>
    <cellStyle name="Porcentaje 2 4 5 2" xfId="2583" xr:uid="{00000000-0005-0000-0000-00003C0A0000}"/>
    <cellStyle name="Porcentaje 2 4 6" xfId="2584" xr:uid="{00000000-0005-0000-0000-00003D0A0000}"/>
    <cellStyle name="Porcentaje 2 5" xfId="2585" xr:uid="{00000000-0005-0000-0000-00003E0A0000}"/>
    <cellStyle name="Porcentaje 2 5 2" xfId="2586" xr:uid="{00000000-0005-0000-0000-00003F0A0000}"/>
    <cellStyle name="Porcentaje 2 5 2 2" xfId="2587" xr:uid="{00000000-0005-0000-0000-0000400A0000}"/>
    <cellStyle name="Porcentaje 2 5 2 2 2" xfId="2588" xr:uid="{00000000-0005-0000-0000-0000410A0000}"/>
    <cellStyle name="Porcentaje 2 5 2 2 2 2" xfId="2589" xr:uid="{00000000-0005-0000-0000-0000420A0000}"/>
    <cellStyle name="Porcentaje 2 5 2 2 2 2 2" xfId="2590" xr:uid="{00000000-0005-0000-0000-0000430A0000}"/>
    <cellStyle name="Porcentaje 2 5 2 2 2 3" xfId="2591" xr:uid="{00000000-0005-0000-0000-0000440A0000}"/>
    <cellStyle name="Porcentaje 2 5 2 2 2 3 2" xfId="2592" xr:uid="{00000000-0005-0000-0000-0000450A0000}"/>
    <cellStyle name="Porcentaje 2 5 2 2 2 4" xfId="2593" xr:uid="{00000000-0005-0000-0000-0000460A0000}"/>
    <cellStyle name="Porcentaje 2 5 2 2 3" xfId="2594" xr:uid="{00000000-0005-0000-0000-0000470A0000}"/>
    <cellStyle name="Porcentaje 2 5 2 2 3 2" xfId="2595" xr:uid="{00000000-0005-0000-0000-0000480A0000}"/>
    <cellStyle name="Porcentaje 2 5 2 2 4" xfId="2596" xr:uid="{00000000-0005-0000-0000-0000490A0000}"/>
    <cellStyle name="Porcentaje 2 5 2 2 4 2" xfId="2597" xr:uid="{00000000-0005-0000-0000-00004A0A0000}"/>
    <cellStyle name="Porcentaje 2 5 2 2 5" xfId="2598" xr:uid="{00000000-0005-0000-0000-00004B0A0000}"/>
    <cellStyle name="Porcentaje 2 5 2 3" xfId="2599" xr:uid="{00000000-0005-0000-0000-00004C0A0000}"/>
    <cellStyle name="Porcentaje 2 5 2 3 2" xfId="2600" xr:uid="{00000000-0005-0000-0000-00004D0A0000}"/>
    <cellStyle name="Porcentaje 2 5 2 3 2 2" xfId="2601" xr:uid="{00000000-0005-0000-0000-00004E0A0000}"/>
    <cellStyle name="Porcentaje 2 5 2 3 3" xfId="2602" xr:uid="{00000000-0005-0000-0000-00004F0A0000}"/>
    <cellStyle name="Porcentaje 2 5 2 3 3 2" xfId="2603" xr:uid="{00000000-0005-0000-0000-0000500A0000}"/>
    <cellStyle name="Porcentaje 2 5 2 3 4" xfId="2604" xr:uid="{00000000-0005-0000-0000-0000510A0000}"/>
    <cellStyle name="Porcentaje 2 5 2 4" xfId="2605" xr:uid="{00000000-0005-0000-0000-0000520A0000}"/>
    <cellStyle name="Porcentaje 2 5 2 4 2" xfId="2606" xr:uid="{00000000-0005-0000-0000-0000530A0000}"/>
    <cellStyle name="Porcentaje 2 5 2 5" xfId="2607" xr:uid="{00000000-0005-0000-0000-0000540A0000}"/>
    <cellStyle name="Porcentaje 2 5 2 5 2" xfId="2608" xr:uid="{00000000-0005-0000-0000-0000550A0000}"/>
    <cellStyle name="Porcentaje 2 5 2 6" xfId="2609" xr:uid="{00000000-0005-0000-0000-0000560A0000}"/>
    <cellStyle name="Porcentaje 2 5 3" xfId="2610" xr:uid="{00000000-0005-0000-0000-0000570A0000}"/>
    <cellStyle name="Porcentaje 2 5 3 2" xfId="2611" xr:uid="{00000000-0005-0000-0000-0000580A0000}"/>
    <cellStyle name="Porcentaje 2 5 3 2 2" xfId="2612" xr:uid="{00000000-0005-0000-0000-0000590A0000}"/>
    <cellStyle name="Porcentaje 2 5 3 3" xfId="2613" xr:uid="{00000000-0005-0000-0000-00005A0A0000}"/>
    <cellStyle name="Porcentaje 2 5 3 3 2" xfId="2614" xr:uid="{00000000-0005-0000-0000-00005B0A0000}"/>
    <cellStyle name="Porcentaje 2 5 3 4" xfId="2615" xr:uid="{00000000-0005-0000-0000-00005C0A0000}"/>
    <cellStyle name="Porcentaje 2 5 4" xfId="2616" xr:uid="{00000000-0005-0000-0000-00005D0A0000}"/>
    <cellStyle name="Porcentaje 2 5 4 2" xfId="2617" xr:uid="{00000000-0005-0000-0000-00005E0A0000}"/>
    <cellStyle name="Porcentaje 2 5 5" xfId="2618" xr:uid="{00000000-0005-0000-0000-00005F0A0000}"/>
    <cellStyle name="Porcentaje 2 5 5 2" xfId="2619" xr:uid="{00000000-0005-0000-0000-0000600A0000}"/>
    <cellStyle name="Porcentaje 2 5 6" xfId="2620" xr:uid="{00000000-0005-0000-0000-0000610A0000}"/>
    <cellStyle name="Porcentaje 2 6" xfId="2621" xr:uid="{00000000-0005-0000-0000-0000620A0000}"/>
    <cellStyle name="Porcentaje 20" xfId="2622" xr:uid="{00000000-0005-0000-0000-0000630A0000}"/>
    <cellStyle name="Porcentaje 20 2" xfId="2623" xr:uid="{00000000-0005-0000-0000-0000640A0000}"/>
    <cellStyle name="Porcentaje 20 2 2" xfId="2624" xr:uid="{00000000-0005-0000-0000-0000650A0000}"/>
    <cellStyle name="Porcentaje 20 2 2 2" xfId="2625" xr:uid="{00000000-0005-0000-0000-0000660A0000}"/>
    <cellStyle name="Porcentaje 20 2 3" xfId="2626" xr:uid="{00000000-0005-0000-0000-0000670A0000}"/>
    <cellStyle name="Porcentaje 20 2 3 2" xfId="2627" xr:uid="{00000000-0005-0000-0000-0000680A0000}"/>
    <cellStyle name="Porcentaje 20 2 4" xfId="2628" xr:uid="{00000000-0005-0000-0000-0000690A0000}"/>
    <cellStyle name="Porcentaje 20 3" xfId="2629" xr:uid="{00000000-0005-0000-0000-00006A0A0000}"/>
    <cellStyle name="Porcentaje 20 3 2" xfId="2630" xr:uid="{00000000-0005-0000-0000-00006B0A0000}"/>
    <cellStyle name="Porcentaje 20 4" xfId="2631" xr:uid="{00000000-0005-0000-0000-00006C0A0000}"/>
    <cellStyle name="Porcentaje 20 4 2" xfId="2632" xr:uid="{00000000-0005-0000-0000-00006D0A0000}"/>
    <cellStyle name="Porcentaje 20 5" xfId="2633" xr:uid="{00000000-0005-0000-0000-00006E0A0000}"/>
    <cellStyle name="Porcentaje 21" xfId="2634" xr:uid="{00000000-0005-0000-0000-00006F0A0000}"/>
    <cellStyle name="Porcentaje 21 2" xfId="2635" xr:uid="{00000000-0005-0000-0000-0000700A0000}"/>
    <cellStyle name="Porcentaje 21 2 2" xfId="2636" xr:uid="{00000000-0005-0000-0000-0000710A0000}"/>
    <cellStyle name="Porcentaje 21 2 2 2" xfId="2637" xr:uid="{00000000-0005-0000-0000-0000720A0000}"/>
    <cellStyle name="Porcentaje 21 2 3" xfId="2638" xr:uid="{00000000-0005-0000-0000-0000730A0000}"/>
    <cellStyle name="Porcentaje 21 2 3 2" xfId="2639" xr:uid="{00000000-0005-0000-0000-0000740A0000}"/>
    <cellStyle name="Porcentaje 21 2 4" xfId="2640" xr:uid="{00000000-0005-0000-0000-0000750A0000}"/>
    <cellStyle name="Porcentaje 21 3" xfId="2641" xr:uid="{00000000-0005-0000-0000-0000760A0000}"/>
    <cellStyle name="Porcentaje 21 3 2" xfId="2642" xr:uid="{00000000-0005-0000-0000-0000770A0000}"/>
    <cellStyle name="Porcentaje 21 4" xfId="2643" xr:uid="{00000000-0005-0000-0000-0000780A0000}"/>
    <cellStyle name="Porcentaje 21 4 2" xfId="2644" xr:uid="{00000000-0005-0000-0000-0000790A0000}"/>
    <cellStyle name="Porcentaje 21 5" xfId="2645" xr:uid="{00000000-0005-0000-0000-00007A0A0000}"/>
    <cellStyle name="Porcentaje 22" xfId="2646" xr:uid="{00000000-0005-0000-0000-00007B0A0000}"/>
    <cellStyle name="Porcentaje 22 2" xfId="2647" xr:uid="{00000000-0005-0000-0000-00007C0A0000}"/>
    <cellStyle name="Porcentaje 22 2 2" xfId="2648" xr:uid="{00000000-0005-0000-0000-00007D0A0000}"/>
    <cellStyle name="Porcentaje 22 3" xfId="2649" xr:uid="{00000000-0005-0000-0000-00007E0A0000}"/>
    <cellStyle name="Porcentaje 22 3 2" xfId="2650" xr:uid="{00000000-0005-0000-0000-00007F0A0000}"/>
    <cellStyle name="Porcentaje 22 4" xfId="2651" xr:uid="{00000000-0005-0000-0000-0000800A0000}"/>
    <cellStyle name="Porcentaje 23" xfId="2652" xr:uid="{00000000-0005-0000-0000-0000810A0000}"/>
    <cellStyle name="Porcentaje 24" xfId="2653" xr:uid="{00000000-0005-0000-0000-0000820A0000}"/>
    <cellStyle name="Porcentaje 24 2" xfId="2654" xr:uid="{00000000-0005-0000-0000-0000830A0000}"/>
    <cellStyle name="Porcentaje 25" xfId="2655" xr:uid="{00000000-0005-0000-0000-0000840A0000}"/>
    <cellStyle name="Porcentaje 3" xfId="2656" xr:uid="{00000000-0005-0000-0000-0000850A0000}"/>
    <cellStyle name="Porcentaje 3 2" xfId="2657" xr:uid="{00000000-0005-0000-0000-0000860A0000}"/>
    <cellStyle name="Porcentaje 3 2 2" xfId="2658" xr:uid="{00000000-0005-0000-0000-0000870A0000}"/>
    <cellStyle name="Porcentaje 3 3" xfId="2659" xr:uid="{00000000-0005-0000-0000-0000880A0000}"/>
    <cellStyle name="Porcentaje 3 4" xfId="2660" xr:uid="{00000000-0005-0000-0000-0000890A0000}"/>
    <cellStyle name="Porcentaje 4" xfId="2661" xr:uid="{00000000-0005-0000-0000-00008A0A0000}"/>
    <cellStyle name="Porcentaje 4 2" xfId="2662" xr:uid="{00000000-0005-0000-0000-00008B0A0000}"/>
    <cellStyle name="Porcentaje 4 2 2" xfId="2663" xr:uid="{00000000-0005-0000-0000-00008C0A0000}"/>
    <cellStyle name="Porcentaje 4 2 2 2" xfId="2664" xr:uid="{00000000-0005-0000-0000-00008D0A0000}"/>
    <cellStyle name="Porcentaje 4 2 2 2 2" xfId="2665" xr:uid="{00000000-0005-0000-0000-00008E0A0000}"/>
    <cellStyle name="Porcentaje 4 2 2 2 2 2" xfId="2666" xr:uid="{00000000-0005-0000-0000-00008F0A0000}"/>
    <cellStyle name="Porcentaje 4 2 2 2 3" xfId="2667" xr:uid="{00000000-0005-0000-0000-0000900A0000}"/>
    <cellStyle name="Porcentaje 4 2 2 2 3 2" xfId="2668" xr:uid="{00000000-0005-0000-0000-0000910A0000}"/>
    <cellStyle name="Porcentaje 4 2 2 2 4" xfId="2669" xr:uid="{00000000-0005-0000-0000-0000920A0000}"/>
    <cellStyle name="Porcentaje 4 2 2 3" xfId="2670" xr:uid="{00000000-0005-0000-0000-0000930A0000}"/>
    <cellStyle name="Porcentaje 4 2 2 3 2" xfId="2671" xr:uid="{00000000-0005-0000-0000-0000940A0000}"/>
    <cellStyle name="Porcentaje 4 2 2 4" xfId="2672" xr:uid="{00000000-0005-0000-0000-0000950A0000}"/>
    <cellStyle name="Porcentaje 4 2 2 4 2" xfId="2673" xr:uid="{00000000-0005-0000-0000-0000960A0000}"/>
    <cellStyle name="Porcentaje 4 2 2 5" xfId="2674" xr:uid="{00000000-0005-0000-0000-0000970A0000}"/>
    <cellStyle name="Porcentaje 4 2 3" xfId="2675" xr:uid="{00000000-0005-0000-0000-0000980A0000}"/>
    <cellStyle name="Porcentaje 4 2 3 2" xfId="2676" xr:uid="{00000000-0005-0000-0000-0000990A0000}"/>
    <cellStyle name="Porcentaje 4 2 3 2 2" xfId="2677" xr:uid="{00000000-0005-0000-0000-00009A0A0000}"/>
    <cellStyle name="Porcentaje 4 2 3 2 2 2" xfId="2678" xr:uid="{00000000-0005-0000-0000-00009B0A0000}"/>
    <cellStyle name="Porcentaje 4 2 3 2 2 2 2" xfId="2679" xr:uid="{00000000-0005-0000-0000-00009C0A0000}"/>
    <cellStyle name="Porcentaje 4 2 3 2 2 3" xfId="2680" xr:uid="{00000000-0005-0000-0000-00009D0A0000}"/>
    <cellStyle name="Porcentaje 4 2 3 2 2 3 2" xfId="2681" xr:uid="{00000000-0005-0000-0000-00009E0A0000}"/>
    <cellStyle name="Porcentaje 4 2 3 2 2 4" xfId="2682" xr:uid="{00000000-0005-0000-0000-00009F0A0000}"/>
    <cellStyle name="Porcentaje 4 2 3 2 3" xfId="2683" xr:uid="{00000000-0005-0000-0000-0000A00A0000}"/>
    <cellStyle name="Porcentaje 4 2 3 2 3 2" xfId="2684" xr:uid="{00000000-0005-0000-0000-0000A10A0000}"/>
    <cellStyle name="Porcentaje 4 2 3 2 4" xfId="2685" xr:uid="{00000000-0005-0000-0000-0000A20A0000}"/>
    <cellStyle name="Porcentaje 4 2 3 2 4 2" xfId="2686" xr:uid="{00000000-0005-0000-0000-0000A30A0000}"/>
    <cellStyle name="Porcentaje 4 2 3 2 5" xfId="2687" xr:uid="{00000000-0005-0000-0000-0000A40A0000}"/>
    <cellStyle name="Porcentaje 4 2 3 3" xfId="2688" xr:uid="{00000000-0005-0000-0000-0000A50A0000}"/>
    <cellStyle name="Porcentaje 4 2 3 3 2" xfId="2689" xr:uid="{00000000-0005-0000-0000-0000A60A0000}"/>
    <cellStyle name="Porcentaje 4 2 3 3 2 2" xfId="2690" xr:uid="{00000000-0005-0000-0000-0000A70A0000}"/>
    <cellStyle name="Porcentaje 4 2 3 3 3" xfId="2691" xr:uid="{00000000-0005-0000-0000-0000A80A0000}"/>
    <cellStyle name="Porcentaje 4 2 3 3 3 2" xfId="2692" xr:uid="{00000000-0005-0000-0000-0000A90A0000}"/>
    <cellStyle name="Porcentaje 4 2 3 3 4" xfId="2693" xr:uid="{00000000-0005-0000-0000-0000AA0A0000}"/>
    <cellStyle name="Porcentaje 4 2 3 4" xfId="2694" xr:uid="{00000000-0005-0000-0000-0000AB0A0000}"/>
    <cellStyle name="Porcentaje 4 2 3 4 2" xfId="2695" xr:uid="{00000000-0005-0000-0000-0000AC0A0000}"/>
    <cellStyle name="Porcentaje 4 2 3 5" xfId="2696" xr:uid="{00000000-0005-0000-0000-0000AD0A0000}"/>
    <cellStyle name="Porcentaje 4 2 3 5 2" xfId="2697" xr:uid="{00000000-0005-0000-0000-0000AE0A0000}"/>
    <cellStyle name="Porcentaje 4 2 3 6" xfId="2698" xr:uid="{00000000-0005-0000-0000-0000AF0A0000}"/>
    <cellStyle name="Porcentaje 4 2 4" xfId="2699" xr:uid="{00000000-0005-0000-0000-0000B00A0000}"/>
    <cellStyle name="Porcentaje 4 2 4 2" xfId="2700" xr:uid="{00000000-0005-0000-0000-0000B10A0000}"/>
    <cellStyle name="Porcentaje 4 2 4 2 2" xfId="2701" xr:uid="{00000000-0005-0000-0000-0000B20A0000}"/>
    <cellStyle name="Porcentaje 4 2 4 3" xfId="2702" xr:uid="{00000000-0005-0000-0000-0000B30A0000}"/>
    <cellStyle name="Porcentaje 4 2 4 3 2" xfId="2703" xr:uid="{00000000-0005-0000-0000-0000B40A0000}"/>
    <cellStyle name="Porcentaje 4 2 4 4" xfId="2704" xr:uid="{00000000-0005-0000-0000-0000B50A0000}"/>
    <cellStyle name="Porcentaje 4 2 5" xfId="2705" xr:uid="{00000000-0005-0000-0000-0000B60A0000}"/>
    <cellStyle name="Porcentaje 4 2 5 2" xfId="2706" xr:uid="{00000000-0005-0000-0000-0000B70A0000}"/>
    <cellStyle name="Porcentaje 4 2 6" xfId="2707" xr:uid="{00000000-0005-0000-0000-0000B80A0000}"/>
    <cellStyle name="Porcentaje 4 2 6 2" xfId="2708" xr:uid="{00000000-0005-0000-0000-0000B90A0000}"/>
    <cellStyle name="Porcentaje 4 2 7" xfId="2709" xr:uid="{00000000-0005-0000-0000-0000BA0A0000}"/>
    <cellStyle name="Porcentaje 4 3" xfId="2710" xr:uid="{00000000-0005-0000-0000-0000BB0A0000}"/>
    <cellStyle name="Porcentaje 4 3 2" xfId="2711" xr:uid="{00000000-0005-0000-0000-0000BC0A0000}"/>
    <cellStyle name="Porcentaje 4 3 2 2" xfId="2712" xr:uid="{00000000-0005-0000-0000-0000BD0A0000}"/>
    <cellStyle name="Porcentaje 4 3 2 2 2" xfId="2713" xr:uid="{00000000-0005-0000-0000-0000BE0A0000}"/>
    <cellStyle name="Porcentaje 4 3 2 3" xfId="2714" xr:uid="{00000000-0005-0000-0000-0000BF0A0000}"/>
    <cellStyle name="Porcentaje 4 3 2 3 2" xfId="2715" xr:uid="{00000000-0005-0000-0000-0000C00A0000}"/>
    <cellStyle name="Porcentaje 4 3 2 4" xfId="2716" xr:uid="{00000000-0005-0000-0000-0000C10A0000}"/>
    <cellStyle name="Porcentaje 4 3 3" xfId="2717" xr:uid="{00000000-0005-0000-0000-0000C20A0000}"/>
    <cellStyle name="Porcentaje 4 3 3 2" xfId="2718" xr:uid="{00000000-0005-0000-0000-0000C30A0000}"/>
    <cellStyle name="Porcentaje 4 3 4" xfId="2719" xr:uid="{00000000-0005-0000-0000-0000C40A0000}"/>
    <cellStyle name="Porcentaje 4 3 4 2" xfId="2720" xr:uid="{00000000-0005-0000-0000-0000C50A0000}"/>
    <cellStyle name="Porcentaje 4 3 5" xfId="2721" xr:uid="{00000000-0005-0000-0000-0000C60A0000}"/>
    <cellStyle name="Porcentaje 4 4" xfId="2722" xr:uid="{00000000-0005-0000-0000-0000C70A0000}"/>
    <cellStyle name="Porcentaje 4 4 2" xfId="2723" xr:uid="{00000000-0005-0000-0000-0000C80A0000}"/>
    <cellStyle name="Porcentaje 4 4 2 2" xfId="2724" xr:uid="{00000000-0005-0000-0000-0000C90A0000}"/>
    <cellStyle name="Porcentaje 4 4 3" xfId="2725" xr:uid="{00000000-0005-0000-0000-0000CA0A0000}"/>
    <cellStyle name="Porcentaje 4 4 3 2" xfId="2726" xr:uid="{00000000-0005-0000-0000-0000CB0A0000}"/>
    <cellStyle name="Porcentaje 4 4 4" xfId="2727" xr:uid="{00000000-0005-0000-0000-0000CC0A0000}"/>
    <cellStyle name="Porcentaje 4 5" xfId="2728" xr:uid="{00000000-0005-0000-0000-0000CD0A0000}"/>
    <cellStyle name="Porcentaje 4 5 2" xfId="2729" xr:uid="{00000000-0005-0000-0000-0000CE0A0000}"/>
    <cellStyle name="Porcentaje 4 6" xfId="2730" xr:uid="{00000000-0005-0000-0000-0000CF0A0000}"/>
    <cellStyle name="Porcentaje 4 6 2" xfId="2731" xr:uid="{00000000-0005-0000-0000-0000D00A0000}"/>
    <cellStyle name="Porcentaje 4 7" xfId="2732" xr:uid="{00000000-0005-0000-0000-0000D10A0000}"/>
    <cellStyle name="Porcentaje 5" xfId="2733" xr:uid="{00000000-0005-0000-0000-0000D20A0000}"/>
    <cellStyle name="Porcentaje 5 2" xfId="2734" xr:uid="{00000000-0005-0000-0000-0000D30A0000}"/>
    <cellStyle name="Porcentaje 5 2 2" xfId="2735" xr:uid="{00000000-0005-0000-0000-0000D40A0000}"/>
    <cellStyle name="Porcentaje 5 2 2 2" xfId="2736" xr:uid="{00000000-0005-0000-0000-0000D50A0000}"/>
    <cellStyle name="Porcentaje 5 2 2 2 2" xfId="2737" xr:uid="{00000000-0005-0000-0000-0000D60A0000}"/>
    <cellStyle name="Porcentaje 5 2 2 3" xfId="2738" xr:uid="{00000000-0005-0000-0000-0000D70A0000}"/>
    <cellStyle name="Porcentaje 5 2 2 3 2" xfId="2739" xr:uid="{00000000-0005-0000-0000-0000D80A0000}"/>
    <cellStyle name="Porcentaje 5 2 2 4" xfId="2740" xr:uid="{00000000-0005-0000-0000-0000D90A0000}"/>
    <cellStyle name="Porcentaje 5 2 3" xfId="2741" xr:uid="{00000000-0005-0000-0000-0000DA0A0000}"/>
    <cellStyle name="Porcentaje 5 2 3 2" xfId="2742" xr:uid="{00000000-0005-0000-0000-0000DB0A0000}"/>
    <cellStyle name="Porcentaje 5 2 4" xfId="2743" xr:uid="{00000000-0005-0000-0000-0000DC0A0000}"/>
    <cellStyle name="Porcentaje 5 2 4 2" xfId="2744" xr:uid="{00000000-0005-0000-0000-0000DD0A0000}"/>
    <cellStyle name="Porcentaje 5 2 5" xfId="2745" xr:uid="{00000000-0005-0000-0000-0000DE0A0000}"/>
    <cellStyle name="Porcentaje 6" xfId="2746" xr:uid="{00000000-0005-0000-0000-0000DF0A0000}"/>
    <cellStyle name="Porcentaje 7" xfId="2747" xr:uid="{00000000-0005-0000-0000-0000E00A0000}"/>
    <cellStyle name="Porcentaje 8" xfId="2748" xr:uid="{00000000-0005-0000-0000-0000E10A0000}"/>
    <cellStyle name="Porcentaje 8 2" xfId="2749" xr:uid="{00000000-0005-0000-0000-0000E20A0000}"/>
    <cellStyle name="Porcentaje 8 2 2" xfId="2750" xr:uid="{00000000-0005-0000-0000-0000E30A0000}"/>
    <cellStyle name="Porcentaje 8 2 2 2" xfId="2751" xr:uid="{00000000-0005-0000-0000-0000E40A0000}"/>
    <cellStyle name="Porcentaje 8 2 2 2 2" xfId="2752" xr:uid="{00000000-0005-0000-0000-0000E50A0000}"/>
    <cellStyle name="Porcentaje 8 2 2 3" xfId="2753" xr:uid="{00000000-0005-0000-0000-0000E60A0000}"/>
    <cellStyle name="Porcentaje 8 2 2 3 2" xfId="2754" xr:uid="{00000000-0005-0000-0000-0000E70A0000}"/>
    <cellStyle name="Porcentaje 8 2 2 4" xfId="2755" xr:uid="{00000000-0005-0000-0000-0000E80A0000}"/>
    <cellStyle name="Porcentaje 8 2 3" xfId="2756" xr:uid="{00000000-0005-0000-0000-0000E90A0000}"/>
    <cellStyle name="Porcentaje 8 2 3 2" xfId="2757" xr:uid="{00000000-0005-0000-0000-0000EA0A0000}"/>
    <cellStyle name="Porcentaje 8 2 4" xfId="2758" xr:uid="{00000000-0005-0000-0000-0000EB0A0000}"/>
    <cellStyle name="Porcentaje 8 2 4 2" xfId="2759" xr:uid="{00000000-0005-0000-0000-0000EC0A0000}"/>
    <cellStyle name="Porcentaje 8 2 5" xfId="2760" xr:uid="{00000000-0005-0000-0000-0000ED0A0000}"/>
    <cellStyle name="Porcentaje 8 3" xfId="2761" xr:uid="{00000000-0005-0000-0000-0000EE0A0000}"/>
    <cellStyle name="Porcentaje 8 3 2" xfId="2762" xr:uid="{00000000-0005-0000-0000-0000EF0A0000}"/>
    <cellStyle name="Porcentaje 8 3 2 2" xfId="2763" xr:uid="{00000000-0005-0000-0000-0000F00A0000}"/>
    <cellStyle name="Porcentaje 8 3 2 2 2" xfId="2764" xr:uid="{00000000-0005-0000-0000-0000F10A0000}"/>
    <cellStyle name="Porcentaje 8 3 2 3" xfId="2765" xr:uid="{00000000-0005-0000-0000-0000F20A0000}"/>
    <cellStyle name="Porcentaje 8 3 2 3 2" xfId="2766" xr:uid="{00000000-0005-0000-0000-0000F30A0000}"/>
    <cellStyle name="Porcentaje 8 3 2 4" xfId="2767" xr:uid="{00000000-0005-0000-0000-0000F40A0000}"/>
    <cellStyle name="Porcentaje 8 3 3" xfId="2768" xr:uid="{00000000-0005-0000-0000-0000F50A0000}"/>
    <cellStyle name="Porcentaje 8 3 3 2" xfId="2769" xr:uid="{00000000-0005-0000-0000-0000F60A0000}"/>
    <cellStyle name="Porcentaje 8 3 4" xfId="2770" xr:uid="{00000000-0005-0000-0000-0000F70A0000}"/>
    <cellStyle name="Porcentaje 8 3 4 2" xfId="2771" xr:uid="{00000000-0005-0000-0000-0000F80A0000}"/>
    <cellStyle name="Porcentaje 8 3 5" xfId="2772" xr:uid="{00000000-0005-0000-0000-0000F90A0000}"/>
    <cellStyle name="Porcentaje 8 4" xfId="2773" xr:uid="{00000000-0005-0000-0000-0000FA0A0000}"/>
    <cellStyle name="Porcentaje 8 4 2" xfId="2774" xr:uid="{00000000-0005-0000-0000-0000FB0A0000}"/>
    <cellStyle name="Porcentaje 8 4 2 2" xfId="2775" xr:uid="{00000000-0005-0000-0000-0000FC0A0000}"/>
    <cellStyle name="Porcentaje 8 4 3" xfId="2776" xr:uid="{00000000-0005-0000-0000-0000FD0A0000}"/>
    <cellStyle name="Porcentaje 8 4 3 2" xfId="2777" xr:uid="{00000000-0005-0000-0000-0000FE0A0000}"/>
    <cellStyle name="Porcentaje 8 4 4" xfId="2778" xr:uid="{00000000-0005-0000-0000-0000FF0A0000}"/>
    <cellStyle name="Porcentaje 8 5" xfId="2779" xr:uid="{00000000-0005-0000-0000-0000000B0000}"/>
    <cellStyle name="Porcentaje 8 5 2" xfId="2780" xr:uid="{00000000-0005-0000-0000-0000010B0000}"/>
    <cellStyle name="Porcentaje 8 6" xfId="2781" xr:uid="{00000000-0005-0000-0000-0000020B0000}"/>
    <cellStyle name="Porcentaje 8 6 2" xfId="2782" xr:uid="{00000000-0005-0000-0000-0000030B0000}"/>
    <cellStyle name="Porcentaje 8 7" xfId="2783" xr:uid="{00000000-0005-0000-0000-0000040B0000}"/>
    <cellStyle name="Porcentaje 9" xfId="2784" xr:uid="{00000000-0005-0000-0000-0000050B0000}"/>
    <cellStyle name="Porcentaje 9 2" xfId="2785" xr:uid="{00000000-0005-0000-0000-0000060B0000}"/>
    <cellStyle name="Porcentaje 9 2 2" xfId="2786" xr:uid="{00000000-0005-0000-0000-0000070B0000}"/>
    <cellStyle name="Porcentaje 9 2 2 2" xfId="2787" xr:uid="{00000000-0005-0000-0000-0000080B0000}"/>
    <cellStyle name="Porcentaje 9 2 2 2 2" xfId="2788" xr:uid="{00000000-0005-0000-0000-0000090B0000}"/>
    <cellStyle name="Porcentaje 9 2 2 3" xfId="2789" xr:uid="{00000000-0005-0000-0000-00000A0B0000}"/>
    <cellStyle name="Porcentaje 9 2 2 3 2" xfId="2790" xr:uid="{00000000-0005-0000-0000-00000B0B0000}"/>
    <cellStyle name="Porcentaje 9 2 2 4" xfId="2791" xr:uid="{00000000-0005-0000-0000-00000C0B0000}"/>
    <cellStyle name="Porcentaje 9 2 3" xfId="2792" xr:uid="{00000000-0005-0000-0000-00000D0B0000}"/>
    <cellStyle name="Porcentaje 9 2 3 2" xfId="2793" xr:uid="{00000000-0005-0000-0000-00000E0B0000}"/>
    <cellStyle name="Porcentaje 9 2 4" xfId="2794" xr:uid="{00000000-0005-0000-0000-00000F0B0000}"/>
    <cellStyle name="Porcentaje 9 2 4 2" xfId="2795" xr:uid="{00000000-0005-0000-0000-0000100B0000}"/>
    <cellStyle name="Porcentaje 9 2 5" xfId="2796" xr:uid="{00000000-0005-0000-0000-0000110B0000}"/>
    <cellStyle name="Porcentaje 9 3" xfId="2797" xr:uid="{00000000-0005-0000-0000-0000120B0000}"/>
    <cellStyle name="Porcentaje 9 3 2" xfId="2798" xr:uid="{00000000-0005-0000-0000-0000130B0000}"/>
    <cellStyle name="Porcentaje 9 3 2 2" xfId="2799" xr:uid="{00000000-0005-0000-0000-0000140B0000}"/>
    <cellStyle name="Porcentaje 9 3 3" xfId="2800" xr:uid="{00000000-0005-0000-0000-0000150B0000}"/>
    <cellStyle name="Porcentaje 9 3 3 2" xfId="2801" xr:uid="{00000000-0005-0000-0000-0000160B0000}"/>
    <cellStyle name="Porcentaje 9 3 4" xfId="2802" xr:uid="{00000000-0005-0000-0000-0000170B0000}"/>
    <cellStyle name="Porcentaje 9 4" xfId="2803" xr:uid="{00000000-0005-0000-0000-0000180B0000}"/>
    <cellStyle name="Porcentaje 9 4 2" xfId="2804" xr:uid="{00000000-0005-0000-0000-0000190B0000}"/>
    <cellStyle name="Porcentaje 9 5" xfId="2805" xr:uid="{00000000-0005-0000-0000-00001A0B0000}"/>
    <cellStyle name="Porcentaje 9 5 2" xfId="2806" xr:uid="{00000000-0005-0000-0000-00001B0B0000}"/>
    <cellStyle name="Porcentaje 9 6" xfId="2807" xr:uid="{00000000-0005-0000-0000-00001C0B0000}"/>
    <cellStyle name="Porcentual 2" xfId="2808" xr:uid="{00000000-0005-0000-0000-00001D0B0000}"/>
    <cellStyle name="Porcentual 2 2" xfId="2809" xr:uid="{00000000-0005-0000-0000-00001E0B0000}"/>
    <cellStyle name="Porcentual 3" xfId="2810" xr:uid="{00000000-0005-0000-0000-00001F0B0000}"/>
    <cellStyle name="Porcentual 3 2" xfId="2811" xr:uid="{00000000-0005-0000-0000-0000200B0000}"/>
    <cellStyle name="Porcentual 3 2 2" xfId="2812" xr:uid="{00000000-0005-0000-0000-0000210B0000}"/>
    <cellStyle name="Porcentual 3 2 2 2" xfId="2813" xr:uid="{00000000-0005-0000-0000-0000220B0000}"/>
    <cellStyle name="Porcentual 3 2 3" xfId="2814" xr:uid="{00000000-0005-0000-0000-0000230B0000}"/>
    <cellStyle name="Porcentual 3 2 3 2" xfId="2815" xr:uid="{00000000-0005-0000-0000-0000240B0000}"/>
    <cellStyle name="Porcentual 3 2 4" xfId="2816" xr:uid="{00000000-0005-0000-0000-0000250B0000}"/>
    <cellStyle name="Porcentual 3 3" xfId="2817" xr:uid="{00000000-0005-0000-0000-0000260B0000}"/>
    <cellStyle name="Porcentual 3 3 2" xfId="2818" xr:uid="{00000000-0005-0000-0000-0000270B0000}"/>
    <cellStyle name="Porcentual 3 4" xfId="2819" xr:uid="{00000000-0005-0000-0000-0000280B0000}"/>
    <cellStyle name="Porcentual 3 4 2" xfId="2820" xr:uid="{00000000-0005-0000-0000-0000290B0000}"/>
    <cellStyle name="Porcentual 3 5" xfId="2821" xr:uid="{00000000-0005-0000-0000-00002A0B0000}"/>
    <cellStyle name="Porcentual 4" xfId="2822" xr:uid="{00000000-0005-0000-0000-00002B0B0000}"/>
    <cellStyle name="Result" xfId="2823" xr:uid="{00000000-0005-0000-0000-00002C0B0000}"/>
    <cellStyle name="Result 2" xfId="2824" xr:uid="{00000000-0005-0000-0000-00002D0B0000}"/>
    <cellStyle name="Result2" xfId="2825" xr:uid="{00000000-0005-0000-0000-00002E0B0000}"/>
    <cellStyle name="Result2 2" xfId="2826" xr:uid="{00000000-0005-0000-0000-00002F0B0000}"/>
    <cellStyle name="Resultado de la tabla dinámica" xfId="2827" xr:uid="{00000000-0005-0000-0000-0000300B0000}"/>
    <cellStyle name="Salida" xfId="2828" builtinId="21" customBuiltin="1"/>
    <cellStyle name="TableStyleLight1" xfId="2829" xr:uid="{00000000-0005-0000-0000-0000320B0000}"/>
    <cellStyle name="TableStyleLight1 2" xfId="2830" xr:uid="{00000000-0005-0000-0000-0000330B0000}"/>
    <cellStyle name="TableStyleLight1 2 2" xfId="2831" xr:uid="{00000000-0005-0000-0000-0000340B0000}"/>
    <cellStyle name="TableStyleLight1 2 2 2" xfId="2832" xr:uid="{00000000-0005-0000-0000-0000350B0000}"/>
    <cellStyle name="TableStyleLight1 2 3" xfId="2833" xr:uid="{00000000-0005-0000-0000-0000360B0000}"/>
    <cellStyle name="TableStyleLight1 2 4" xfId="2834" xr:uid="{00000000-0005-0000-0000-0000370B0000}"/>
    <cellStyle name="TableStyleLight1 2 5" xfId="2835" xr:uid="{00000000-0005-0000-0000-0000380B0000}"/>
    <cellStyle name="TableStyleLight1 3" xfId="2836" xr:uid="{00000000-0005-0000-0000-0000390B0000}"/>
    <cellStyle name="TableStyleLight1 4" xfId="2837" xr:uid="{00000000-0005-0000-0000-00003A0B0000}"/>
    <cellStyle name="TableStyleLight1 5" xfId="2838" xr:uid="{00000000-0005-0000-0000-00003B0B0000}"/>
    <cellStyle name="TableStyleLight1 6" xfId="2839" xr:uid="{00000000-0005-0000-0000-00003C0B0000}"/>
    <cellStyle name="Texto de advertencia" xfId="2840" builtinId="11" customBuiltin="1"/>
    <cellStyle name="Texto explicativo" xfId="2841" builtinId="53" customBuiltin="1"/>
    <cellStyle name="Texto explicativo 2" xfId="2842" xr:uid="{00000000-0005-0000-0000-00003F0B0000}"/>
    <cellStyle name="Texto explicativo 3" xfId="2843" xr:uid="{00000000-0005-0000-0000-0000400B0000}"/>
    <cellStyle name="Título" xfId="2844" builtinId="15" customBuiltin="1"/>
    <cellStyle name="Título 2" xfId="2845" builtinId="17" customBuiltin="1"/>
    <cellStyle name="Título 3" xfId="2846" builtinId="18" customBuiltin="1"/>
    <cellStyle name="Título de la tabla dinámica" xfId="2847" xr:uid="{00000000-0005-0000-0000-0000440B0000}"/>
    <cellStyle name="Total" xfId="2848" builtinId="25" customBuiltin="1"/>
    <cellStyle name="Valor de la tabla dinámica" xfId="2849" xr:uid="{00000000-0005-0000-0000-0000460B0000}"/>
    <cellStyle name="Warning Text" xfId="2850" xr:uid="{00000000-0005-0000-0000-0000470B0000}"/>
  </cellStyles>
  <dxfs count="3">
    <dxf>
      <font>
        <b val="0"/>
        <condense val="0"/>
        <extend val="0"/>
        <color indexed="10"/>
      </font>
    </dxf>
    <dxf>
      <font>
        <sz val="10"/>
        <color rgb="FFFFFFFF"/>
        <name val="Arial"/>
        <scheme val="none"/>
      </font>
    </dxf>
    <dxf>
      <font>
        <sz val="10"/>
        <color rgb="FFFFFFFF"/>
        <name val="Arial"/>
        <scheme val="none"/>
      </font>
    </dxf>
  </dxfs>
  <tableStyles count="0" defaultTableStyle="TableStyleMedium2" defaultPivotStyle="PivotStyleLight16"/>
  <colors>
    <mruColors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265736</xdr:colOff>
      <xdr:row>46</xdr:row>
      <xdr:rowOff>123825</xdr:rowOff>
    </xdr:from>
    <xdr:to>
      <xdr:col>10</xdr:col>
      <xdr:colOff>485775</xdr:colOff>
      <xdr:row>60</xdr:row>
      <xdr:rowOff>95099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B97F0F-BD36-45E1-B4FA-C27FF82A5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5736" y="5867400"/>
          <a:ext cx="7011364" cy="120952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243417</xdr:colOff>
      <xdr:row>41</xdr:row>
      <xdr:rowOff>52917</xdr:rowOff>
    </xdr:from>
    <xdr:to>
      <xdr:col>6</xdr:col>
      <xdr:colOff>724864</xdr:colOff>
      <xdr:row>49</xdr:row>
      <xdr:rowOff>77108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D39A157-8CD6-4530-A646-1D50D796F4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0" y="4529667"/>
          <a:ext cx="7011364" cy="120952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135</xdr:row>
      <xdr:rowOff>47625</xdr:rowOff>
    </xdr:from>
    <xdr:to>
      <xdr:col>5</xdr:col>
      <xdr:colOff>876300</xdr:colOff>
      <xdr:row>141</xdr:row>
      <xdr:rowOff>66675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23755BB-28E7-4D80-99E2-D6216CC79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11077575"/>
          <a:ext cx="6229350" cy="8763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416717</xdr:colOff>
      <xdr:row>25</xdr:row>
      <xdr:rowOff>0</xdr:rowOff>
    </xdr:from>
    <xdr:to>
      <xdr:col>9</xdr:col>
      <xdr:colOff>559593</xdr:colOff>
      <xdr:row>33</xdr:row>
      <xdr:rowOff>66524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ED159C4-B115-4C83-B9E9-5F3776056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8655" y="5500688"/>
          <a:ext cx="9870282" cy="120952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25</xdr:row>
      <xdr:rowOff>133350</xdr:rowOff>
    </xdr:from>
    <xdr:to>
      <xdr:col>3</xdr:col>
      <xdr:colOff>1238250</xdr:colOff>
      <xdr:row>34</xdr:row>
      <xdr:rowOff>56999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E19A62C-BE2C-4951-BA3F-B2E2D3E39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950" y="3600450"/>
          <a:ext cx="4772025" cy="120952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23</xdr:row>
      <xdr:rowOff>9525</xdr:rowOff>
    </xdr:from>
    <xdr:to>
      <xdr:col>0</xdr:col>
      <xdr:colOff>1466850</xdr:colOff>
      <xdr:row>23</xdr:row>
      <xdr:rowOff>9525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2AE25E8-A9F5-483D-A5BF-D1534989878D}"/>
            </a:ext>
          </a:extLst>
        </xdr:cNvPr>
        <xdr:cNvSpPr>
          <a:spLocks noChangeShapeType="1"/>
        </xdr:cNvSpPr>
      </xdr:nvSpPr>
      <xdr:spPr bwMode="auto">
        <a:xfrm>
          <a:off x="561975" y="3667125"/>
          <a:ext cx="90487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628650</xdr:colOff>
      <xdr:row>23</xdr:row>
      <xdr:rowOff>9525</xdr:rowOff>
    </xdr:from>
    <xdr:to>
      <xdr:col>1</xdr:col>
      <xdr:colOff>1381125</xdr:colOff>
      <xdr:row>23</xdr:row>
      <xdr:rowOff>9525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37A31F6-294B-4C3C-9CA8-1230A0107BA1}"/>
            </a:ext>
          </a:extLst>
        </xdr:cNvPr>
        <xdr:cNvSpPr>
          <a:spLocks noChangeShapeType="1"/>
        </xdr:cNvSpPr>
      </xdr:nvSpPr>
      <xdr:spPr bwMode="auto">
        <a:xfrm>
          <a:off x="2390775" y="3667125"/>
          <a:ext cx="75247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485775</xdr:colOff>
      <xdr:row>23</xdr:row>
      <xdr:rowOff>9525</xdr:rowOff>
    </xdr:from>
    <xdr:to>
      <xdr:col>2</xdr:col>
      <xdr:colOff>1533525</xdr:colOff>
      <xdr:row>23</xdr:row>
      <xdr:rowOff>19050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72960A95-B07C-4819-A30C-25EE339AD7F3}"/>
            </a:ext>
          </a:extLst>
        </xdr:cNvPr>
        <xdr:cNvSpPr>
          <a:spLocks noChangeShapeType="1"/>
        </xdr:cNvSpPr>
      </xdr:nvSpPr>
      <xdr:spPr bwMode="auto">
        <a:xfrm flipV="1">
          <a:off x="4019550" y="3667125"/>
          <a:ext cx="1047750" cy="9525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152400</xdr:colOff>
      <xdr:row>29</xdr:row>
      <xdr:rowOff>19050</xdr:rowOff>
    </xdr:from>
    <xdr:to>
      <xdr:col>2</xdr:col>
      <xdr:colOff>1571625</xdr:colOff>
      <xdr:row>37</xdr:row>
      <xdr:rowOff>66524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62A876F-485D-4123-B5BE-5E73DD257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4533900"/>
          <a:ext cx="4953000" cy="1209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43</xdr:row>
      <xdr:rowOff>57150</xdr:rowOff>
    </xdr:from>
    <xdr:to>
      <xdr:col>4</xdr:col>
      <xdr:colOff>942975</xdr:colOff>
      <xdr:row>51</xdr:row>
      <xdr:rowOff>114300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0D33093-2DA1-44B4-BBF2-4F5346A13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6543675"/>
          <a:ext cx="5029200" cy="12001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45</xdr:row>
      <xdr:rowOff>47625</xdr:rowOff>
    </xdr:from>
    <xdr:to>
      <xdr:col>12</xdr:col>
      <xdr:colOff>457200</xdr:colOff>
      <xdr:row>53</xdr:row>
      <xdr:rowOff>95099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F378AB2-4FCB-494E-905B-AC0FE901E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475" y="4333875"/>
          <a:ext cx="10401300" cy="12095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53</xdr:row>
      <xdr:rowOff>0</xdr:rowOff>
    </xdr:from>
    <xdr:to>
      <xdr:col>3</xdr:col>
      <xdr:colOff>219075</xdr:colOff>
      <xdr:row>55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59C8F9E-1E95-45DB-B8B1-DAAD7A568DDC}"/>
            </a:ext>
          </a:extLst>
        </xdr:cNvPr>
        <xdr:cNvSpPr txBox="1">
          <a:spLocks noChangeArrowheads="1"/>
        </xdr:cNvSpPr>
      </xdr:nvSpPr>
      <xdr:spPr bwMode="auto">
        <a:xfrm>
          <a:off x="5610225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142875</xdr:colOff>
      <xdr:row>53</xdr:row>
      <xdr:rowOff>0</xdr:rowOff>
    </xdr:from>
    <xdr:to>
      <xdr:col>3</xdr:col>
      <xdr:colOff>219075</xdr:colOff>
      <xdr:row>55</xdr:row>
      <xdr:rowOff>9525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6E1A0394-5DD3-4889-B2D9-A01F0E5BC38C}"/>
            </a:ext>
          </a:extLst>
        </xdr:cNvPr>
        <xdr:cNvSpPr txBox="1">
          <a:spLocks noChangeArrowheads="1"/>
        </xdr:cNvSpPr>
      </xdr:nvSpPr>
      <xdr:spPr bwMode="auto">
        <a:xfrm>
          <a:off x="5610225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142875</xdr:colOff>
      <xdr:row>53</xdr:row>
      <xdr:rowOff>0</xdr:rowOff>
    </xdr:from>
    <xdr:to>
      <xdr:col>3</xdr:col>
      <xdr:colOff>219075</xdr:colOff>
      <xdr:row>55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8BE58B2-90F2-4BF9-9A9B-557413CD2D9E}"/>
            </a:ext>
          </a:extLst>
        </xdr:cNvPr>
        <xdr:cNvSpPr txBox="1">
          <a:spLocks noChangeArrowheads="1"/>
        </xdr:cNvSpPr>
      </xdr:nvSpPr>
      <xdr:spPr bwMode="auto">
        <a:xfrm>
          <a:off x="5610225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142875</xdr:colOff>
      <xdr:row>53</xdr:row>
      <xdr:rowOff>0</xdr:rowOff>
    </xdr:from>
    <xdr:to>
      <xdr:col>3</xdr:col>
      <xdr:colOff>219075</xdr:colOff>
      <xdr:row>55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BDEA4C6E-B98F-4CD5-B688-9D3C74AEBA2A}"/>
            </a:ext>
          </a:extLst>
        </xdr:cNvPr>
        <xdr:cNvSpPr txBox="1">
          <a:spLocks noChangeArrowheads="1"/>
        </xdr:cNvSpPr>
      </xdr:nvSpPr>
      <xdr:spPr bwMode="auto">
        <a:xfrm>
          <a:off x="5610225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142875</xdr:colOff>
      <xdr:row>53</xdr:row>
      <xdr:rowOff>0</xdr:rowOff>
    </xdr:from>
    <xdr:to>
      <xdr:col>2</xdr:col>
      <xdr:colOff>219075</xdr:colOff>
      <xdr:row>55</xdr:row>
      <xdr:rowOff>9525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FA471888-650C-4F17-847F-90FBD7FA38DD}"/>
            </a:ext>
          </a:extLst>
        </xdr:cNvPr>
        <xdr:cNvSpPr txBox="1">
          <a:spLocks noChangeArrowheads="1"/>
        </xdr:cNvSpPr>
      </xdr:nvSpPr>
      <xdr:spPr bwMode="auto">
        <a:xfrm>
          <a:off x="4533900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142875</xdr:colOff>
      <xdr:row>53</xdr:row>
      <xdr:rowOff>0</xdr:rowOff>
    </xdr:from>
    <xdr:to>
      <xdr:col>2</xdr:col>
      <xdr:colOff>219075</xdr:colOff>
      <xdr:row>55</xdr:row>
      <xdr:rowOff>9525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DCCCDC7B-1D6F-42DF-830A-98DEE52179EE}"/>
            </a:ext>
          </a:extLst>
        </xdr:cNvPr>
        <xdr:cNvSpPr txBox="1">
          <a:spLocks noChangeArrowheads="1"/>
        </xdr:cNvSpPr>
      </xdr:nvSpPr>
      <xdr:spPr bwMode="auto">
        <a:xfrm>
          <a:off x="4533900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142875</xdr:colOff>
      <xdr:row>53</xdr:row>
      <xdr:rowOff>0</xdr:rowOff>
    </xdr:from>
    <xdr:to>
      <xdr:col>2</xdr:col>
      <xdr:colOff>219075</xdr:colOff>
      <xdr:row>55</xdr:row>
      <xdr:rowOff>9525</xdr:rowOff>
    </xdr:to>
    <xdr:sp macro="" textlink="">
      <xdr:nvSpPr>
        <xdr:cNvPr id="8" name="Text Box 3">
          <a:extLst>
            <a:ext uri="{FF2B5EF4-FFF2-40B4-BE49-F238E27FC236}">
              <a16:creationId xmlns:a16="http://schemas.microsoft.com/office/drawing/2014/main" id="{E3F1EF4E-F89A-4F5B-9CAE-FAA0B95E0E5D}"/>
            </a:ext>
          </a:extLst>
        </xdr:cNvPr>
        <xdr:cNvSpPr txBox="1">
          <a:spLocks noChangeArrowheads="1"/>
        </xdr:cNvSpPr>
      </xdr:nvSpPr>
      <xdr:spPr bwMode="auto">
        <a:xfrm>
          <a:off x="4533900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142875</xdr:colOff>
      <xdr:row>53</xdr:row>
      <xdr:rowOff>0</xdr:rowOff>
    </xdr:from>
    <xdr:to>
      <xdr:col>2</xdr:col>
      <xdr:colOff>219075</xdr:colOff>
      <xdr:row>55</xdr:row>
      <xdr:rowOff>9525</xdr:rowOff>
    </xdr:to>
    <xdr:sp macro="" textlink="">
      <xdr:nvSpPr>
        <xdr:cNvPr id="9" name="Text Box 4">
          <a:extLst>
            <a:ext uri="{FF2B5EF4-FFF2-40B4-BE49-F238E27FC236}">
              <a16:creationId xmlns:a16="http://schemas.microsoft.com/office/drawing/2014/main" id="{B6D5D899-D140-4570-A682-FF21FF79AF23}"/>
            </a:ext>
          </a:extLst>
        </xdr:cNvPr>
        <xdr:cNvSpPr txBox="1">
          <a:spLocks noChangeArrowheads="1"/>
        </xdr:cNvSpPr>
      </xdr:nvSpPr>
      <xdr:spPr bwMode="auto">
        <a:xfrm>
          <a:off x="4533900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142875</xdr:colOff>
      <xdr:row>53</xdr:row>
      <xdr:rowOff>0</xdr:rowOff>
    </xdr:from>
    <xdr:to>
      <xdr:col>2</xdr:col>
      <xdr:colOff>219075</xdr:colOff>
      <xdr:row>55</xdr:row>
      <xdr:rowOff>9525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DC5EE571-1E4F-45E1-A09E-7A3B45E29270}"/>
            </a:ext>
          </a:extLst>
        </xdr:cNvPr>
        <xdr:cNvSpPr txBox="1">
          <a:spLocks noChangeArrowheads="1"/>
        </xdr:cNvSpPr>
      </xdr:nvSpPr>
      <xdr:spPr bwMode="auto">
        <a:xfrm>
          <a:off x="4533900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142875</xdr:colOff>
      <xdr:row>53</xdr:row>
      <xdr:rowOff>0</xdr:rowOff>
    </xdr:from>
    <xdr:to>
      <xdr:col>2</xdr:col>
      <xdr:colOff>219075</xdr:colOff>
      <xdr:row>55</xdr:row>
      <xdr:rowOff>9525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EF1F193F-3A57-4905-B71D-2B45FC0CF7A7}"/>
            </a:ext>
          </a:extLst>
        </xdr:cNvPr>
        <xdr:cNvSpPr txBox="1">
          <a:spLocks noChangeArrowheads="1"/>
        </xdr:cNvSpPr>
      </xdr:nvSpPr>
      <xdr:spPr bwMode="auto">
        <a:xfrm>
          <a:off x="4533900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142875</xdr:colOff>
      <xdr:row>53</xdr:row>
      <xdr:rowOff>0</xdr:rowOff>
    </xdr:from>
    <xdr:to>
      <xdr:col>2</xdr:col>
      <xdr:colOff>219075</xdr:colOff>
      <xdr:row>55</xdr:row>
      <xdr:rowOff>9525</xdr:rowOff>
    </xdr:to>
    <xdr:sp macro="" textlink="">
      <xdr:nvSpPr>
        <xdr:cNvPr id="12" name="Text Box 3">
          <a:extLst>
            <a:ext uri="{FF2B5EF4-FFF2-40B4-BE49-F238E27FC236}">
              <a16:creationId xmlns:a16="http://schemas.microsoft.com/office/drawing/2014/main" id="{E9E43F26-B5CD-4E28-AB10-43EC5882D451}"/>
            </a:ext>
          </a:extLst>
        </xdr:cNvPr>
        <xdr:cNvSpPr txBox="1">
          <a:spLocks noChangeArrowheads="1"/>
        </xdr:cNvSpPr>
      </xdr:nvSpPr>
      <xdr:spPr bwMode="auto">
        <a:xfrm>
          <a:off x="4533900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142875</xdr:colOff>
      <xdr:row>53</xdr:row>
      <xdr:rowOff>0</xdr:rowOff>
    </xdr:from>
    <xdr:to>
      <xdr:col>2</xdr:col>
      <xdr:colOff>219075</xdr:colOff>
      <xdr:row>55</xdr:row>
      <xdr:rowOff>9525</xdr:rowOff>
    </xdr:to>
    <xdr:sp macro="" textlink="">
      <xdr:nvSpPr>
        <xdr:cNvPr id="13" name="Text Box 4">
          <a:extLst>
            <a:ext uri="{FF2B5EF4-FFF2-40B4-BE49-F238E27FC236}">
              <a16:creationId xmlns:a16="http://schemas.microsoft.com/office/drawing/2014/main" id="{D1BB962E-E110-4C8A-97E7-A643BB95A2AB}"/>
            </a:ext>
          </a:extLst>
        </xdr:cNvPr>
        <xdr:cNvSpPr txBox="1">
          <a:spLocks noChangeArrowheads="1"/>
        </xdr:cNvSpPr>
      </xdr:nvSpPr>
      <xdr:spPr bwMode="auto">
        <a:xfrm>
          <a:off x="4533900" y="85439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66675</xdr:colOff>
      <xdr:row>55</xdr:row>
      <xdr:rowOff>95250</xdr:rowOff>
    </xdr:from>
    <xdr:to>
      <xdr:col>3</xdr:col>
      <xdr:colOff>1057275</xdr:colOff>
      <xdr:row>63</xdr:row>
      <xdr:rowOff>9374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8BB73A10-45F7-4CFA-9877-DF6BEBABEC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8829675"/>
          <a:ext cx="6457950" cy="12095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369093</xdr:colOff>
      <xdr:row>25</xdr:row>
      <xdr:rowOff>11907</xdr:rowOff>
    </xdr:from>
    <xdr:to>
      <xdr:col>12</xdr:col>
      <xdr:colOff>309562</xdr:colOff>
      <xdr:row>33</xdr:row>
      <xdr:rowOff>78431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8A589CD-9E91-430B-B879-915DA6BAFA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093" y="4143376"/>
          <a:ext cx="10429875" cy="12095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261938</xdr:colOff>
      <xdr:row>25</xdr:row>
      <xdr:rowOff>47625</xdr:rowOff>
    </xdr:from>
    <xdr:to>
      <xdr:col>10</xdr:col>
      <xdr:colOff>642938</xdr:colOff>
      <xdr:row>33</xdr:row>
      <xdr:rowOff>114149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3A5215-3843-46A7-951D-7BBE29EE9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6" y="3214688"/>
          <a:ext cx="9644062" cy="12095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635794</xdr:colOff>
      <xdr:row>32</xdr:row>
      <xdr:rowOff>123825</xdr:rowOff>
    </xdr:from>
    <xdr:to>
      <xdr:col>12</xdr:col>
      <xdr:colOff>297656</xdr:colOff>
      <xdr:row>41</xdr:row>
      <xdr:rowOff>47474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1DC11-472C-44C1-812A-FE43F4A935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794" y="4969669"/>
          <a:ext cx="9448800" cy="120952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55</xdr:row>
      <xdr:rowOff>0</xdr:rowOff>
    </xdr:from>
    <xdr:to>
      <xdr:col>5</xdr:col>
      <xdr:colOff>715339</xdr:colOff>
      <xdr:row>63</xdr:row>
      <xdr:rowOff>66524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14DDF4-0823-4957-A54D-43C47A572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4391025"/>
          <a:ext cx="7011364" cy="120952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20</xdr:row>
      <xdr:rowOff>9525</xdr:rowOff>
    </xdr:from>
    <xdr:to>
      <xdr:col>8</xdr:col>
      <xdr:colOff>619125</xdr:colOff>
      <xdr:row>28</xdr:row>
      <xdr:rowOff>142724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13112F8-C2C9-46BC-9D08-BC5728E5F3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2686050"/>
          <a:ext cx="6200775" cy="12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1\0000%20EJERCICIO%202016\01%20PRESENTACION%20CNV%20MARZO%202016\Copia%20de%20Copia%20de%20ANEXOS_BOLSA_MARZO_2016%2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1\Users\conta01\AppData\Local\Temp\ANEXOS_BOLSA_ABRIL_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tabilidad\001%20EJERCICIO%202014\PRESENTACION%20CNV%20JUNIO%202014\2014_06_ANEXOS_BOLS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1\Users\usuario\Documents\RMaldonado\Comercial\Productividad\Plan%20de%20Vent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220_ACUM.XMES"/>
      <sheetName val="300_ADM"/>
      <sheetName val="RESULTADO"/>
      <sheetName val="DETALLE DICIEMBRE 2009 (2)"/>
      <sheetName val="BALANCEFINAL2009SISTEMA"/>
      <sheetName val="RESULTADOFINAL2009SISTEMA"/>
      <sheetName val="prueba"/>
      <sheetName val="CONSOLIDADO"/>
      <sheetName val="DETALLE DICIEMBRE 2009"/>
      <sheetName val="P2_AP (2)"/>
      <sheetName val="BALANCE ANALITICO"/>
      <sheetName val="P2_AP"/>
      <sheetName val="DETALLE PARA NOTAS"/>
      <sheetName val="P3_ER"/>
      <sheetName val="P4_EV"/>
      <sheetName val="P5_OYA (metodo directo) (2)"/>
      <sheetName val="AA"/>
      <sheetName val="AB"/>
      <sheetName val="AC"/>
      <sheetName val="ACC"/>
      <sheetName val="AD"/>
      <sheetName val="AE"/>
      <sheetName val="AF"/>
      <sheetName val="AG"/>
      <sheetName val="AH"/>
      <sheetName val="AI"/>
      <sheetName val="AJ"/>
      <sheetName val="pie de firma"/>
      <sheetName val="P5_OYA (metodo directo)"/>
      <sheetName val="P5_OYA"/>
      <sheetName val="Hoja2"/>
      <sheetName val="CALCULOS AUXILIARES"/>
      <sheetName val="CALCULO DEL iMPUESTO A LA RENTA"/>
      <sheetName val="Hoja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220_ACUM.XMES"/>
      <sheetName val="300_ADM"/>
      <sheetName val="RESULTADO"/>
      <sheetName val="DETALLE DICIEMBRE 2009 (2)"/>
      <sheetName val="BALANCEFINAL2009SISTEMA"/>
      <sheetName val="RESULTADOFINAL2009SISTEMA"/>
      <sheetName val="prueba"/>
      <sheetName val="CONSOLIDADO"/>
      <sheetName val="DETALLE DICIEMBRE 2009"/>
      <sheetName val="P2_AP (2)"/>
      <sheetName val="MATRIZ"/>
      <sheetName val="P2_AP "/>
      <sheetName val="DETALLE PARA NOTAS"/>
      <sheetName val="P3_ER"/>
      <sheetName val="P4_EV (2)"/>
      <sheetName val="P5_OYA (metodo directo) (2)"/>
      <sheetName val="AA"/>
      <sheetName val="AB"/>
      <sheetName val="AC"/>
      <sheetName val="ACC"/>
      <sheetName val="AD"/>
      <sheetName val="AE"/>
      <sheetName val="AF"/>
      <sheetName val="AG"/>
      <sheetName val="AH"/>
      <sheetName val="AI"/>
      <sheetName val="AJ"/>
      <sheetName val="pie de firma"/>
      <sheetName val="P5_OYA (metodo directo)"/>
      <sheetName val="P5_OYA"/>
      <sheetName val="Hoja2"/>
      <sheetName val="CALCULOS AUXILIARES"/>
      <sheetName val="CALCULO DEL iMPUESTO A LA RENTA"/>
      <sheetName val="Hoja3"/>
      <sheetName val="EEFF Definitiv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220_ACUM.XMES"/>
      <sheetName val="300_ADM"/>
      <sheetName val="RESULTADO"/>
      <sheetName val="DETALLE DICIEMBRE 2009 (2)"/>
      <sheetName val="BALANCEFINAL2009SISTEMA"/>
      <sheetName val="RESULTADOFINAL2009SISTEMA"/>
      <sheetName val="prueba"/>
      <sheetName val="CONSOLIDADO"/>
      <sheetName val="DETALLE DICIEMBRE 2009"/>
      <sheetName val="P2_AP (2)"/>
      <sheetName val="Fechas"/>
      <sheetName val="P2_AP"/>
      <sheetName val="DETALLE PARA NOTAS"/>
      <sheetName val="P3_ER"/>
      <sheetName val="P4_EV"/>
      <sheetName val="P2_AP (2012)"/>
      <sheetName val="P5_OYA (metodo directo) (2)"/>
      <sheetName val="AA"/>
      <sheetName val="AB"/>
      <sheetName val="AC"/>
      <sheetName val="AD"/>
      <sheetName val="AE"/>
      <sheetName val="AF"/>
      <sheetName val="AG"/>
      <sheetName val="Datos para AH"/>
      <sheetName val="AH"/>
      <sheetName val="AI"/>
      <sheetName val="AJ"/>
      <sheetName val="pie de firma"/>
      <sheetName val="P5_OYA (metodo directo)"/>
      <sheetName val="P5_OYA"/>
      <sheetName val="Hoja2"/>
      <sheetName val="CALCULOS AUXILIARES"/>
      <sheetName val="CALCULO DEL iMPUESTO A LA RENTA"/>
    </sheetNames>
    <sheetDataSet>
      <sheetData sheetId="0">
        <row r="2">
          <cell r="C2">
            <v>-6500001</v>
          </cell>
        </row>
      </sheetData>
      <sheetData sheetId="1">
        <row r="2">
          <cell r="C2">
            <v>2824415501</v>
          </cell>
        </row>
      </sheetData>
      <sheetData sheetId="2">
        <row r="2">
          <cell r="C2">
            <v>10253974</v>
          </cell>
        </row>
      </sheetData>
      <sheetData sheetId="3">
        <row r="2">
          <cell r="C2" t="str">
            <v>TxtCapitulo</v>
          </cell>
        </row>
      </sheetData>
      <sheetData sheetId="4">
        <row r="3">
          <cell r="C3">
            <v>2009</v>
          </cell>
        </row>
      </sheetData>
      <sheetData sheetId="5">
        <row r="2">
          <cell r="C2" t="str">
            <v>TxtCapitulo</v>
          </cell>
        </row>
      </sheetData>
      <sheetData sheetId="6">
        <row r="2">
          <cell r="C2" t="str">
            <v>TxtCapitulo</v>
          </cell>
        </row>
      </sheetData>
      <sheetData sheetId="7">
        <row r="8">
          <cell r="C8" t="str">
            <v xml:space="preserve">PRIMAS DE </v>
          </cell>
        </row>
      </sheetData>
      <sheetData sheetId="8">
        <row r="50">
          <cell r="C50">
            <v>3</v>
          </cell>
        </row>
      </sheetData>
      <sheetData sheetId="9">
        <row r="3">
          <cell r="C3">
            <v>2009</v>
          </cell>
        </row>
      </sheetData>
      <sheetData sheetId="10">
        <row r="3">
          <cell r="C3">
            <v>2009</v>
          </cell>
        </row>
      </sheetData>
      <sheetData sheetId="11">
        <row r="3">
          <cell r="C3">
            <v>41275</v>
          </cell>
        </row>
      </sheetData>
      <sheetData sheetId="12">
        <row r="3">
          <cell r="C3" t="str">
            <v xml:space="preserve">           BALANCE GENERAL AL  30 DE JUNIO DE 2013</v>
          </cell>
        </row>
      </sheetData>
      <sheetData sheetId="13">
        <row r="4">
          <cell r="C4">
            <v>41455</v>
          </cell>
        </row>
      </sheetData>
      <sheetData sheetId="14"/>
      <sheetData sheetId="15">
        <row r="8">
          <cell r="C8" t="str">
            <v xml:space="preserve">APORTE </v>
          </cell>
        </row>
      </sheetData>
      <sheetData sheetId="16">
        <row r="3">
          <cell r="C3">
            <v>2009</v>
          </cell>
        </row>
      </sheetData>
      <sheetData sheetId="17">
        <row r="6">
          <cell r="C6">
            <v>41455</v>
          </cell>
        </row>
      </sheetData>
      <sheetData sheetId="18">
        <row r="11">
          <cell r="C11" t="str">
            <v>ALTAS DEL</v>
          </cell>
        </row>
      </sheetData>
      <sheetData sheetId="19">
        <row r="2">
          <cell r="C2" t="str">
            <v>BALANCE GENERAL</v>
          </cell>
        </row>
      </sheetData>
      <sheetData sheetId="20">
        <row r="11">
          <cell r="C11" t="str">
            <v>VALOR NOMINAL UNITARIO</v>
          </cell>
        </row>
      </sheetData>
      <sheetData sheetId="21">
        <row r="9">
          <cell r="C9" t="str">
            <v>AMORTIZAC.</v>
          </cell>
        </row>
      </sheetData>
      <sheetData sheetId="22">
        <row r="9">
          <cell r="C9" t="str">
            <v>SALDOS AL INICIO</v>
          </cell>
        </row>
      </sheetData>
      <sheetData sheetId="23">
        <row r="2">
          <cell r="C2" t="str">
            <v>BALANCE GENERAL</v>
          </cell>
        </row>
      </sheetData>
      <sheetData sheetId="24">
        <row r="10">
          <cell r="C10" t="str">
            <v>MONTO</v>
          </cell>
        </row>
      </sheetData>
      <sheetData sheetId="25">
        <row r="2">
          <cell r="C2" t="str">
            <v>Total datos:</v>
          </cell>
        </row>
      </sheetData>
      <sheetData sheetId="26">
        <row r="3">
          <cell r="C3">
            <v>41455</v>
          </cell>
        </row>
      </sheetData>
      <sheetData sheetId="27"/>
      <sheetData sheetId="28"/>
      <sheetData sheetId="29">
        <row r="5">
          <cell r="C5" t="str">
            <v>Lic. DIANA TREVISAN</v>
          </cell>
        </row>
      </sheetData>
      <sheetData sheetId="30">
        <row r="2">
          <cell r="C2" t="str">
            <v>31 DE DICIEMBRE DE 2009</v>
          </cell>
        </row>
      </sheetData>
      <sheetData sheetId="31">
        <row r="2">
          <cell r="C2" t="str">
            <v>31 DE DICIEMBRE DE 2009</v>
          </cell>
        </row>
      </sheetData>
      <sheetData sheetId="32">
        <row r="11">
          <cell r="C11" t="str">
            <v>ALTAS DEL</v>
          </cell>
        </row>
      </sheetData>
      <sheetData sheetId="33">
        <row r="8">
          <cell r="C8">
            <v>2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"/>
      <sheetName val="P1"/>
      <sheetName val="A"/>
      <sheetName val="B"/>
      <sheetName val="C"/>
      <sheetName val="P2"/>
      <sheetName val="2a"/>
      <sheetName val="2b"/>
      <sheetName val="2c"/>
      <sheetName val="2d"/>
      <sheetName val="INFO"/>
      <sheetName val="S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1">
          <cell r="B11" t="str">
            <v>Enero</v>
          </cell>
        </row>
        <row r="12">
          <cell r="B12" t="str">
            <v>Febrero</v>
          </cell>
        </row>
        <row r="13">
          <cell r="B13" t="str">
            <v>Marzo</v>
          </cell>
        </row>
        <row r="14">
          <cell r="B14" t="str">
            <v>Abril</v>
          </cell>
        </row>
        <row r="15">
          <cell r="B15" t="str">
            <v>Mayo</v>
          </cell>
        </row>
        <row r="16">
          <cell r="B16" t="str">
            <v>Junio</v>
          </cell>
        </row>
        <row r="17">
          <cell r="B17" t="str">
            <v>Julio</v>
          </cell>
        </row>
        <row r="18">
          <cell r="B18" t="str">
            <v>Agosto</v>
          </cell>
        </row>
        <row r="19">
          <cell r="B19" t="str">
            <v>Septiembre</v>
          </cell>
        </row>
        <row r="20">
          <cell r="B20" t="str">
            <v>Octubre</v>
          </cell>
        </row>
        <row r="21">
          <cell r="B21" t="str">
            <v>Noviembre</v>
          </cell>
        </row>
        <row r="22">
          <cell r="B22" t="str">
            <v>Diciembre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tabColor rgb="FF00B050"/>
  </sheetPr>
  <dimension ref="A1:IP58"/>
  <sheetViews>
    <sheetView showGridLines="0" tabSelected="1" zoomScaleNormal="100" workbookViewId="0">
      <selection activeCell="D1" sqref="D1"/>
    </sheetView>
  </sheetViews>
  <sheetFormatPr baseColWidth="10" defaultRowHeight="12.75"/>
  <cols>
    <col min="1" max="1" width="22" style="4" customWidth="1"/>
    <col min="2" max="2" width="8.7109375" style="4" customWidth="1"/>
    <col min="3" max="4" width="13" style="4" customWidth="1"/>
    <col min="5" max="5" width="22.5703125" style="4" customWidth="1"/>
    <col min="6" max="6" width="30.5703125" style="4" hidden="1" customWidth="1"/>
    <col min="7" max="8" width="8.5703125" style="4" hidden="1" customWidth="1"/>
    <col min="9" max="9" width="8.7109375" style="4" customWidth="1"/>
    <col min="10" max="10" width="13.85546875" style="4" bestFit="1" customWidth="1"/>
    <col min="11" max="11" width="13" style="4" customWidth="1"/>
    <col min="12" max="12" width="12" style="4" hidden="1" customWidth="1"/>
    <col min="13" max="13" width="9.140625" style="4" hidden="1" customWidth="1"/>
    <col min="14" max="14" width="12.5703125" style="4" hidden="1" customWidth="1"/>
    <col min="15" max="18" width="9.140625" style="4" hidden="1" customWidth="1"/>
    <col min="19" max="19" width="9.140625" style="704" customWidth="1"/>
    <col min="20" max="250" width="9.140625" style="4" customWidth="1"/>
    <col min="251" max="16384" width="11.42578125" style="1"/>
  </cols>
  <sheetData>
    <row r="1" spans="1:25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6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</row>
    <row r="2" spans="1:250" s="139" customFormat="1" ht="15">
      <c r="A2" s="731" t="s">
        <v>301</v>
      </c>
      <c r="B2" s="731"/>
      <c r="C2" s="731"/>
      <c r="D2" s="731"/>
      <c r="E2" s="731"/>
      <c r="F2" s="731"/>
      <c r="G2" s="731"/>
      <c r="H2" s="731"/>
      <c r="I2" s="731"/>
      <c r="J2" s="731"/>
      <c r="K2" s="731"/>
      <c r="S2" s="702"/>
    </row>
    <row r="3" spans="1:250" s="2" customFormat="1" ht="15">
      <c r="A3" s="728" t="s">
        <v>723</v>
      </c>
      <c r="B3" s="728"/>
      <c r="C3" s="728"/>
      <c r="D3" s="728"/>
      <c r="E3" s="728"/>
      <c r="F3" s="728"/>
      <c r="G3" s="728"/>
      <c r="H3" s="728"/>
      <c r="I3" s="728"/>
      <c r="J3" s="728"/>
      <c r="K3" s="728"/>
      <c r="S3" s="703"/>
    </row>
    <row r="4" spans="1:250" s="2" customFormat="1" ht="15">
      <c r="A4" s="729" t="s">
        <v>0</v>
      </c>
      <c r="B4" s="729"/>
      <c r="C4" s="729"/>
      <c r="D4" s="729"/>
      <c r="E4" s="729"/>
      <c r="F4" s="729"/>
      <c r="G4" s="729"/>
      <c r="H4" s="729"/>
      <c r="I4" s="729"/>
      <c r="J4" s="729"/>
      <c r="K4" s="729"/>
      <c r="S4" s="703"/>
    </row>
    <row r="5" spans="1:250" s="2" customFormat="1" ht="15">
      <c r="A5" s="730" t="s">
        <v>1</v>
      </c>
      <c r="B5" s="730"/>
      <c r="C5" s="730"/>
      <c r="D5" s="730"/>
      <c r="E5" s="730"/>
      <c r="F5" s="730"/>
      <c r="G5" s="730"/>
      <c r="H5" s="730"/>
      <c r="I5" s="730"/>
      <c r="J5" s="730"/>
      <c r="K5" s="730"/>
      <c r="S5" s="703"/>
    </row>
    <row r="6" spans="1:250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250" hidden="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250" hidden="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250" hidden="1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1" spans="1:250">
      <c r="A11" s="142" t="s">
        <v>2</v>
      </c>
      <c r="B11" s="143"/>
      <c r="C11" s="144">
        <v>43738</v>
      </c>
      <c r="D11" s="144">
        <v>43373</v>
      </c>
      <c r="E11" s="142" t="s">
        <v>3</v>
      </c>
      <c r="F11" s="150"/>
      <c r="G11" s="150"/>
      <c r="H11" s="150"/>
      <c r="I11" s="143"/>
      <c r="J11" s="144">
        <f>+C11</f>
        <v>43738</v>
      </c>
      <c r="K11" s="146">
        <f>+D11</f>
        <v>43373</v>
      </c>
      <c r="IP11" s="1"/>
    </row>
    <row r="12" spans="1:250">
      <c r="A12" s="5"/>
      <c r="B12" s="6"/>
      <c r="C12" s="7"/>
      <c r="D12" s="7"/>
      <c r="E12" s="5"/>
      <c r="I12" s="6"/>
      <c r="J12" s="7"/>
      <c r="K12" s="20"/>
      <c r="IP12" s="1"/>
    </row>
    <row r="13" spans="1:250">
      <c r="A13" s="113" t="s">
        <v>4</v>
      </c>
      <c r="B13" s="8"/>
      <c r="C13" s="9"/>
      <c r="D13" s="9"/>
      <c r="E13" s="113" t="s">
        <v>5</v>
      </c>
      <c r="F13" s="10"/>
      <c r="G13" s="10"/>
      <c r="H13" s="10"/>
      <c r="I13" s="8"/>
      <c r="J13" s="7"/>
      <c r="K13" s="20"/>
      <c r="IP13" s="1"/>
    </row>
    <row r="14" spans="1:250">
      <c r="A14" s="5" t="s">
        <v>6</v>
      </c>
      <c r="B14" s="219" t="s">
        <v>7</v>
      </c>
      <c r="C14" s="128">
        <f>+'DETALLE PARA NOTAS SET'!C16</f>
        <v>5402712262</v>
      </c>
      <c r="D14" s="128">
        <f>+'DETALLE PARA NOTAS SET'!D16</f>
        <v>2141328064</v>
      </c>
      <c r="E14" s="5" t="s">
        <v>8</v>
      </c>
      <c r="I14" s="6" t="s">
        <v>9</v>
      </c>
      <c r="J14" s="129">
        <f>+'DETALLE PARA NOTAS SET'!C191</f>
        <v>19685167682</v>
      </c>
      <c r="K14" s="129">
        <f>+'DETALLE PARA NOTAS SET'!D191</f>
        <v>29770781050</v>
      </c>
      <c r="L14" s="97">
        <f>+C14/1000000</f>
        <v>5402.712262</v>
      </c>
      <c r="M14" s="97">
        <f t="shared" ref="M14:M19" si="0">+J14/1000000</f>
        <v>19685.167681999999</v>
      </c>
      <c r="AA14" s="97">
        <f t="shared" ref="AA14:AA19" si="1">+J14/1000000</f>
        <v>19685.167681999999</v>
      </c>
      <c r="AC14" s="97">
        <f>+C14/1000000</f>
        <v>5402.712262</v>
      </c>
      <c r="IP14" s="1"/>
    </row>
    <row r="15" spans="1:250">
      <c r="A15" s="5" t="s">
        <v>281</v>
      </c>
      <c r="B15" s="219" t="s">
        <v>10</v>
      </c>
      <c r="C15" s="11">
        <f>+'DETALLE PARA NOTAS SET'!C57</f>
        <v>6199126235</v>
      </c>
      <c r="D15" s="11">
        <f>+'DETALLE PARA NOTAS SET'!D57</f>
        <v>1038249105</v>
      </c>
      <c r="E15" s="5" t="s">
        <v>11</v>
      </c>
      <c r="I15" s="6" t="s">
        <v>12</v>
      </c>
      <c r="J15" s="129">
        <f>+'DETALLE PARA NOTAS SET'!C212</f>
        <v>1064723724</v>
      </c>
      <c r="K15" s="129">
        <f>+'DETALLE PARA NOTAS SET'!D212</f>
        <v>1544752882</v>
      </c>
      <c r="L15" s="97">
        <f>+C15/1000000</f>
        <v>6199.1262349999997</v>
      </c>
      <c r="M15" s="97">
        <f t="shared" si="0"/>
        <v>1064.7237239999999</v>
      </c>
      <c r="AA15" s="97">
        <f t="shared" si="1"/>
        <v>1064.7237239999999</v>
      </c>
      <c r="AC15" s="97">
        <f>+C15/1000000</f>
        <v>6199.1262349999997</v>
      </c>
      <c r="IP15" s="1"/>
    </row>
    <row r="16" spans="1:250">
      <c r="A16" s="5" t="s">
        <v>13</v>
      </c>
      <c r="B16" s="219" t="s">
        <v>14</v>
      </c>
      <c r="C16" s="11">
        <f>+'DETALLE PARA NOTAS SET'!C78</f>
        <v>187774786899</v>
      </c>
      <c r="D16" s="11">
        <f>+'DETALLE PARA NOTAS SET'!D78</f>
        <v>170126396944</v>
      </c>
      <c r="E16" s="5" t="s">
        <v>15</v>
      </c>
      <c r="I16" s="6" t="s">
        <v>16</v>
      </c>
      <c r="J16" s="129">
        <f>+'DETALLE PARA NOTAS SET'!C270</f>
        <v>72650160753</v>
      </c>
      <c r="K16" s="129">
        <f>+'DETALLE PARA NOTAS SET'!D270</f>
        <v>58433652236</v>
      </c>
      <c r="L16" s="97">
        <f>+C16/1000000</f>
        <v>187774.786899</v>
      </c>
      <c r="M16" s="97">
        <f t="shared" si="0"/>
        <v>72650.160753000004</v>
      </c>
      <c r="AA16" s="97">
        <f t="shared" si="1"/>
        <v>72650.160753000004</v>
      </c>
      <c r="AC16" s="97">
        <f>+C16/1000000</f>
        <v>187774.786899</v>
      </c>
      <c r="AF16" s="4">
        <f>+C16/1000000</f>
        <v>187774.786899</v>
      </c>
      <c r="IP16" s="1"/>
    </row>
    <row r="17" spans="1:250">
      <c r="A17" s="5" t="s">
        <v>17</v>
      </c>
      <c r="B17" s="219" t="s">
        <v>18</v>
      </c>
      <c r="C17" s="11">
        <f>+'DETALLE PARA NOTAS SET'!C139</f>
        <v>3382719123</v>
      </c>
      <c r="D17" s="11">
        <f>+'DETALLE PARA NOTAS SET'!D139</f>
        <v>7499137779</v>
      </c>
      <c r="E17" s="5" t="s">
        <v>19</v>
      </c>
      <c r="I17" s="6" t="s">
        <v>20</v>
      </c>
      <c r="J17" s="129">
        <f>+'DETALLE PARA NOTAS SET'!C279</f>
        <v>797115086</v>
      </c>
      <c r="K17" s="129">
        <f>+'DETALLE PARA NOTAS SET'!D279</f>
        <v>597874620</v>
      </c>
      <c r="L17" s="97">
        <f>+C17/1000000</f>
        <v>3382.7191229999999</v>
      </c>
      <c r="M17" s="97">
        <f t="shared" si="0"/>
        <v>797.11508600000002</v>
      </c>
      <c r="AA17" s="97">
        <f t="shared" si="1"/>
        <v>797.11508600000002</v>
      </c>
      <c r="AC17" s="97">
        <f>+C17/1000000</f>
        <v>3382.7191229999999</v>
      </c>
      <c r="AF17" s="4">
        <f>+C17/1000000</f>
        <v>3382.7191229999999</v>
      </c>
      <c r="IP17" s="1"/>
    </row>
    <row r="18" spans="1:250">
      <c r="A18" s="5" t="s">
        <v>21</v>
      </c>
      <c r="B18" s="219" t="s">
        <v>22</v>
      </c>
      <c r="C18" s="11">
        <f>+'DETALLE PARA NOTAS SET'!C150</f>
        <v>20027837011</v>
      </c>
      <c r="D18" s="11">
        <f>+'DETALLE PARA NOTAS SET'!D150</f>
        <v>20002461110</v>
      </c>
      <c r="E18" s="5" t="s">
        <v>23</v>
      </c>
      <c r="I18" s="6" t="s">
        <v>24</v>
      </c>
      <c r="J18" s="129">
        <f>+'DETALLE PARA NOTAS SET'!C293</f>
        <v>2482258748</v>
      </c>
      <c r="K18" s="129">
        <f>+'DETALLE PARA NOTAS SET'!D293</f>
        <v>2749840823</v>
      </c>
      <c r="L18" s="97">
        <f>+C18/1000000</f>
        <v>20027.837011</v>
      </c>
      <c r="M18" s="97">
        <f t="shared" si="0"/>
        <v>2482.2587480000002</v>
      </c>
      <c r="AA18" s="97">
        <f t="shared" si="1"/>
        <v>2482.2587480000002</v>
      </c>
      <c r="AC18" s="97">
        <f>+C18/1000000</f>
        <v>20027.837011</v>
      </c>
      <c r="IP18" s="1"/>
    </row>
    <row r="19" spans="1:250">
      <c r="A19" s="5"/>
      <c r="B19" s="127"/>
      <c r="C19" s="11"/>
      <c r="D19" s="11"/>
      <c r="E19" s="5" t="s">
        <v>25</v>
      </c>
      <c r="I19" s="6" t="s">
        <v>26</v>
      </c>
      <c r="J19" s="129">
        <f>+'DETALLE PARA NOTAS SET'!C319</f>
        <v>3003230400</v>
      </c>
      <c r="K19" s="129">
        <f>+'DETALLE PARA NOTAS SET'!D319</f>
        <v>3130776643</v>
      </c>
      <c r="L19" s="97"/>
      <c r="M19" s="97">
        <f t="shared" si="0"/>
        <v>3003.2303999999999</v>
      </c>
      <c r="AA19" s="97">
        <f t="shared" si="1"/>
        <v>3003.2303999999999</v>
      </c>
      <c r="AF19" s="4">
        <f>+J19/1000000</f>
        <v>3003.2303999999999</v>
      </c>
      <c r="IP19" s="1"/>
    </row>
    <row r="20" spans="1:250">
      <c r="A20" s="5"/>
      <c r="B20" s="127"/>
      <c r="C20" s="11"/>
      <c r="D20" s="11"/>
      <c r="E20" s="5"/>
      <c r="I20" s="127"/>
      <c r="J20" s="11"/>
      <c r="K20" s="109"/>
      <c r="L20" s="97"/>
      <c r="M20" s="97"/>
      <c r="IP20" s="1"/>
    </row>
    <row r="21" spans="1:250">
      <c r="A21" s="12" t="s">
        <v>27</v>
      </c>
      <c r="B21" s="220"/>
      <c r="C21" s="13">
        <f>SUM(C14:C20)</f>
        <v>222787181530</v>
      </c>
      <c r="D21" s="13">
        <f>SUM(D14:D20)</f>
        <v>200807573002</v>
      </c>
      <c r="E21" s="14" t="s">
        <v>28</v>
      </c>
      <c r="F21" s="15"/>
      <c r="G21" s="15"/>
      <c r="H21" s="15"/>
      <c r="I21" s="131"/>
      <c r="J21" s="13">
        <f>SUM(J14:J20)</f>
        <v>99682656393</v>
      </c>
      <c r="K21" s="110">
        <f>SUM(K14:K20)</f>
        <v>96227678254</v>
      </c>
      <c r="L21" s="97"/>
      <c r="M21" s="97"/>
      <c r="IP21" s="1"/>
    </row>
    <row r="22" spans="1:250" hidden="1">
      <c r="A22" s="5"/>
      <c r="B22" s="127"/>
      <c r="C22" s="11"/>
      <c r="D22" s="11"/>
      <c r="E22" s="132"/>
      <c r="F22" s="17"/>
      <c r="G22" s="17"/>
      <c r="H22" s="17"/>
      <c r="I22" s="133"/>
      <c r="J22" s="7"/>
      <c r="K22" s="20"/>
      <c r="L22" s="97"/>
      <c r="M22" s="97"/>
      <c r="IP22" s="1"/>
    </row>
    <row r="23" spans="1:250">
      <c r="A23" s="113" t="s">
        <v>29</v>
      </c>
      <c r="B23" s="134"/>
      <c r="C23" s="11"/>
      <c r="D23" s="11"/>
      <c r="E23" s="113" t="s">
        <v>30</v>
      </c>
      <c r="F23" s="10"/>
      <c r="G23" s="10"/>
      <c r="H23" s="10"/>
      <c r="I23" s="134"/>
      <c r="J23" s="7"/>
      <c r="K23" s="20"/>
      <c r="L23" s="97"/>
      <c r="M23" s="97"/>
      <c r="IP23" s="1"/>
    </row>
    <row r="24" spans="1:250">
      <c r="A24" s="5" t="s">
        <v>742</v>
      </c>
      <c r="B24" s="219" t="s">
        <v>10</v>
      </c>
      <c r="C24" s="130">
        <f>+'DETALLE PARA NOTAS SET'!C58</f>
        <v>5448719743</v>
      </c>
      <c r="D24" s="130">
        <f>+'DETALLE PARA NOTAS SET'!D58</f>
        <v>5464203790</v>
      </c>
      <c r="E24" s="4" t="s">
        <v>11</v>
      </c>
      <c r="I24" s="6" t="s">
        <v>12</v>
      </c>
      <c r="J24" s="129">
        <f>+'DETALLE PARA NOTAS SET'!C213</f>
        <v>0</v>
      </c>
      <c r="K24" s="129">
        <f>+'DETALLE PARA NOTAS SET'!D213</f>
        <v>0</v>
      </c>
      <c r="L24" s="97">
        <f>+C24/1000000</f>
        <v>5448.7197429999997</v>
      </c>
      <c r="M24" s="97"/>
      <c r="AA24" s="97">
        <f>+J24/1000000</f>
        <v>0</v>
      </c>
      <c r="AC24" s="97">
        <f>+C24/1000000</f>
        <v>5448.7197429999997</v>
      </c>
      <c r="IP24" s="1"/>
    </row>
    <row r="25" spans="1:250">
      <c r="A25" s="5" t="s">
        <v>13</v>
      </c>
      <c r="B25" s="219" t="s">
        <v>14</v>
      </c>
      <c r="C25" s="130">
        <f>+'DETALLE PARA NOTAS SET'!C79</f>
        <v>20583875913</v>
      </c>
      <c r="D25" s="130">
        <f>+'DETALLE PARA NOTAS SET'!D79</f>
        <v>12631341637</v>
      </c>
      <c r="E25" s="5" t="s">
        <v>15</v>
      </c>
      <c r="I25" s="6" t="s">
        <v>16</v>
      </c>
      <c r="J25" s="129">
        <f>+'DETALLE PARA NOTAS SET'!C271</f>
        <v>65666100388</v>
      </c>
      <c r="K25" s="129">
        <f>+'DETALLE PARA NOTAS SET'!D271</f>
        <v>48531022152</v>
      </c>
      <c r="L25" s="97">
        <f>+C25/1000000</f>
        <v>20583.875913</v>
      </c>
      <c r="M25" s="97">
        <f>+J25/1000000</f>
        <v>65666.100388000006</v>
      </c>
      <c r="AA25" s="97">
        <f>+J25/1000000</f>
        <v>65666.100388000006</v>
      </c>
      <c r="AC25" s="97">
        <f>+C25/1000000</f>
        <v>20583.875913</v>
      </c>
      <c r="IP25" s="1"/>
    </row>
    <row r="26" spans="1:250" ht="12.75" hidden="1" customHeight="1">
      <c r="A26" s="5" t="s">
        <v>17</v>
      </c>
      <c r="B26" s="219" t="s">
        <v>18</v>
      </c>
      <c r="C26" s="130">
        <f>+'DETALLE PARA NOTAS SET'!C140</f>
        <v>0</v>
      </c>
      <c r="D26" s="130">
        <v>0</v>
      </c>
      <c r="E26" s="5"/>
      <c r="I26" s="6"/>
      <c r="J26" s="130"/>
      <c r="K26" s="147"/>
      <c r="L26" s="97"/>
      <c r="M26" s="97"/>
      <c r="AA26" s="97">
        <f t="shared" ref="AA26:AA31" si="2">+C26/1000000</f>
        <v>0</v>
      </c>
      <c r="AC26" s="97"/>
      <c r="IP26" s="1"/>
    </row>
    <row r="27" spans="1:250" ht="12.75" hidden="1" customHeight="1">
      <c r="A27" s="5" t="s">
        <v>21</v>
      </c>
      <c r="B27" s="219" t="s">
        <v>22</v>
      </c>
      <c r="C27" s="11">
        <v>0</v>
      </c>
      <c r="D27" s="11">
        <v>0</v>
      </c>
      <c r="E27" s="135" t="s">
        <v>25</v>
      </c>
      <c r="F27" s="18"/>
      <c r="G27" s="18"/>
      <c r="H27" s="18"/>
      <c r="I27" s="6" t="s">
        <v>24</v>
      </c>
      <c r="J27" s="136"/>
      <c r="K27" s="148">
        <v>0</v>
      </c>
      <c r="L27" s="97"/>
      <c r="M27" s="97"/>
      <c r="AA27" s="97">
        <f t="shared" si="2"/>
        <v>0</v>
      </c>
      <c r="AC27" s="97"/>
      <c r="IP27" s="1"/>
    </row>
    <row r="28" spans="1:250" ht="12.75" hidden="1" customHeight="1">
      <c r="A28" s="5" t="s">
        <v>17</v>
      </c>
      <c r="B28" s="219" t="s">
        <v>18</v>
      </c>
      <c r="C28" s="11">
        <v>0</v>
      </c>
      <c r="D28" s="11">
        <v>0</v>
      </c>
      <c r="E28" s="5"/>
      <c r="I28" s="6"/>
      <c r="J28" s="11"/>
      <c r="K28" s="109"/>
      <c r="L28" s="97"/>
      <c r="M28" s="97"/>
      <c r="AA28" s="97">
        <f t="shared" si="2"/>
        <v>0</v>
      </c>
      <c r="AC28" s="97"/>
      <c r="IP28" s="1"/>
    </row>
    <row r="29" spans="1:250">
      <c r="A29" s="5" t="s">
        <v>32</v>
      </c>
      <c r="B29" s="219" t="s">
        <v>33</v>
      </c>
      <c r="C29" s="11">
        <f>+'DETALLE PARA NOTAS SET'!C322</f>
        <v>5082240903</v>
      </c>
      <c r="D29" s="11">
        <f>+'DETALLE PARA NOTAS SET'!D322</f>
        <v>4081734082</v>
      </c>
      <c r="E29" s="14" t="s">
        <v>34</v>
      </c>
      <c r="F29" s="15"/>
      <c r="G29" s="15"/>
      <c r="H29" s="15"/>
      <c r="I29" s="16"/>
      <c r="J29" s="13">
        <f>SUM(J23:J28)</f>
        <v>65666100388</v>
      </c>
      <c r="K29" s="110">
        <f>SUM(K23:K28)</f>
        <v>48531022152</v>
      </c>
      <c r="L29" s="97">
        <f>+C29/1000000</f>
        <v>5082.2409029999999</v>
      </c>
      <c r="M29" s="97"/>
      <c r="AA29" s="97">
        <f t="shared" si="2"/>
        <v>5082.2409029999999</v>
      </c>
      <c r="AC29" s="97">
        <f>+C29/1000000</f>
        <v>5082.2409029999999</v>
      </c>
      <c r="IP29" s="1"/>
    </row>
    <row r="30" spans="1:250">
      <c r="A30" s="5" t="s">
        <v>35</v>
      </c>
      <c r="B30" s="219" t="s">
        <v>36</v>
      </c>
      <c r="C30" s="11">
        <f>+'DETALLE PARA NOTAS SET'!C326</f>
        <v>0</v>
      </c>
      <c r="D30" s="11">
        <f>+'DETALLE PARA NOTAS SET'!D326</f>
        <v>0</v>
      </c>
      <c r="E30" s="14" t="s">
        <v>37</v>
      </c>
      <c r="F30" s="15"/>
      <c r="G30" s="15"/>
      <c r="H30" s="15"/>
      <c r="I30" s="16"/>
      <c r="J30" s="126">
        <f>+J29+J21</f>
        <v>165348756781</v>
      </c>
      <c r="K30" s="111">
        <f>+K29+K21</f>
        <v>144758700406</v>
      </c>
      <c r="L30" s="97">
        <f>+C30/1000000</f>
        <v>0</v>
      </c>
      <c r="M30" s="97"/>
      <c r="AA30" s="97">
        <f t="shared" si="2"/>
        <v>0</v>
      </c>
      <c r="AB30" s="96"/>
      <c r="AC30" s="97">
        <f>+C30/1000000</f>
        <v>0</v>
      </c>
      <c r="IP30" s="1"/>
    </row>
    <row r="31" spans="1:250">
      <c r="A31" s="5" t="s">
        <v>38</v>
      </c>
      <c r="B31" s="219" t="s">
        <v>31</v>
      </c>
      <c r="C31" s="11">
        <f>+'DETALLE PARA NOTAS SET'!C174</f>
        <v>3252998146</v>
      </c>
      <c r="D31" s="11">
        <f>+'DETALLE PARA NOTAS SET'!D174</f>
        <v>3747181476</v>
      </c>
      <c r="E31" s="132"/>
      <c r="F31" s="17"/>
      <c r="G31" s="17"/>
      <c r="H31" s="17"/>
      <c r="I31" s="137"/>
      <c r="J31" s="7"/>
      <c r="K31" s="20"/>
      <c r="L31" s="97">
        <f>+C31/1000000</f>
        <v>3252.9981459999999</v>
      </c>
      <c r="M31" s="97"/>
      <c r="AA31" s="97">
        <f t="shared" si="2"/>
        <v>3252.9981459999999</v>
      </c>
      <c r="AC31" s="97">
        <f>+C31/1000000</f>
        <v>3252.9981459999999</v>
      </c>
      <c r="AD31" s="4">
        <f>+J30/J45</f>
        <v>1.801061907590831</v>
      </c>
      <c r="IP31" s="1"/>
    </row>
    <row r="32" spans="1:250">
      <c r="A32" s="132"/>
      <c r="B32" s="133"/>
      <c r="C32" s="11"/>
      <c r="D32" s="11"/>
      <c r="E32" s="142" t="s">
        <v>39</v>
      </c>
      <c r="F32" s="150"/>
      <c r="G32" s="150"/>
      <c r="H32" s="150"/>
      <c r="I32" s="143"/>
      <c r="J32" s="143"/>
      <c r="K32" s="143"/>
      <c r="L32" s="97"/>
      <c r="M32" s="97"/>
      <c r="IP32" s="1"/>
    </row>
    <row r="33" spans="1:250" ht="15" customHeight="1">
      <c r="A33" s="5"/>
      <c r="B33" s="127"/>
      <c r="C33" s="11"/>
      <c r="D33" s="11"/>
      <c r="E33" s="5" t="s">
        <v>40</v>
      </c>
      <c r="I33" s="6"/>
      <c r="J33" s="19">
        <f>+'DETALLE PARA NOTAS SET'!C332</f>
        <v>50469500000</v>
      </c>
      <c r="K33" s="19">
        <f>+'DETALLE PARA NOTAS SET'!D332</f>
        <v>45504590352</v>
      </c>
      <c r="L33" s="97"/>
      <c r="M33" s="97">
        <f t="shared" ref="M33:M40" si="3">+J33/1000000</f>
        <v>50469.5</v>
      </c>
      <c r="S33" s="705"/>
      <c r="AA33" s="97">
        <f t="shared" ref="AA33:AA45" si="4">+J33/1000000</f>
        <v>50469.5</v>
      </c>
      <c r="IP33" s="1"/>
    </row>
    <row r="34" spans="1:250" ht="12.75" hidden="1" customHeight="1">
      <c r="A34" s="5"/>
      <c r="B34" s="20"/>
      <c r="C34" s="11"/>
      <c r="D34" s="11"/>
      <c r="E34" s="5" t="s">
        <v>279</v>
      </c>
      <c r="I34" s="6"/>
      <c r="J34" s="19">
        <v>0</v>
      </c>
      <c r="K34" s="19"/>
      <c r="L34" s="97"/>
      <c r="M34" s="97">
        <f t="shared" si="3"/>
        <v>0</v>
      </c>
      <c r="S34" s="705"/>
      <c r="AA34" s="97">
        <f t="shared" si="4"/>
        <v>0</v>
      </c>
      <c r="IP34" s="1"/>
    </row>
    <row r="35" spans="1:250">
      <c r="A35" s="22"/>
      <c r="B35" s="20"/>
      <c r="C35" s="11"/>
      <c r="D35" s="11"/>
      <c r="E35" s="5" t="s">
        <v>41</v>
      </c>
      <c r="I35" s="6"/>
      <c r="J35" s="19">
        <f>+'DETALLE PARA NOTAS SET'!C334</f>
        <v>4700655899</v>
      </c>
      <c r="K35" s="19">
        <f>+'DETALLE PARA NOTAS SET'!D334</f>
        <v>4139188983</v>
      </c>
      <c r="L35" s="97"/>
      <c r="M35" s="97">
        <f t="shared" si="3"/>
        <v>4700.6558990000003</v>
      </c>
      <c r="S35" s="705"/>
      <c r="AA35" s="97">
        <f t="shared" si="4"/>
        <v>4700.6558990000003</v>
      </c>
      <c r="IP35" s="1"/>
    </row>
    <row r="36" spans="1:250">
      <c r="A36" s="22"/>
      <c r="B36" s="20"/>
      <c r="C36" s="11"/>
      <c r="D36" s="11"/>
      <c r="E36" s="5" t="s">
        <v>42</v>
      </c>
      <c r="I36" s="6"/>
      <c r="J36" s="19">
        <f>+'DETALLE PARA NOTAS SET'!C335-J37</f>
        <v>11329904701</v>
      </c>
      <c r="K36" s="19">
        <f>+'DETALLE PARA NOTAS SET'!D335</f>
        <v>21983488957</v>
      </c>
      <c r="L36" s="97"/>
      <c r="M36" s="97">
        <f t="shared" si="3"/>
        <v>11329.904700999999</v>
      </c>
      <c r="S36" s="705"/>
      <c r="AA36" s="97">
        <f t="shared" si="4"/>
        <v>11329.904700999999</v>
      </c>
      <c r="IP36" s="1"/>
    </row>
    <row r="37" spans="1:250">
      <c r="A37" s="22"/>
      <c r="B37" s="20"/>
      <c r="C37" s="11"/>
      <c r="D37" s="11"/>
      <c r="E37" s="5" t="s">
        <v>366</v>
      </c>
      <c r="I37" s="6"/>
      <c r="J37" s="19">
        <f>12307303631+3200000000</f>
        <v>15507303631</v>
      </c>
      <c r="K37" s="19">
        <v>0</v>
      </c>
      <c r="L37" s="97"/>
      <c r="M37" s="97">
        <f t="shared" si="3"/>
        <v>15507.303631000001</v>
      </c>
      <c r="S37" s="705"/>
      <c r="AA37" s="97"/>
      <c r="IP37" s="1"/>
    </row>
    <row r="38" spans="1:250" ht="12" customHeight="1">
      <c r="A38" s="5"/>
      <c r="B38" s="6"/>
      <c r="C38" s="11"/>
      <c r="D38" s="11"/>
      <c r="E38" s="5" t="s">
        <v>43</v>
      </c>
      <c r="I38" s="6"/>
      <c r="J38" s="19">
        <f>+'DETALLE PARA NOTAS SET'!C336</f>
        <v>2864241443</v>
      </c>
      <c r="K38" s="19">
        <f>+'DETALLE PARA NOTAS SET'!D336</f>
        <v>2678337880</v>
      </c>
      <c r="L38" s="97"/>
      <c r="M38" s="97">
        <f t="shared" si="3"/>
        <v>2864.2414429999999</v>
      </c>
      <c r="S38" s="705"/>
      <c r="AA38" s="97">
        <f t="shared" si="4"/>
        <v>2864.2414429999999</v>
      </c>
      <c r="IP38" s="1"/>
    </row>
    <row r="39" spans="1:250" ht="10.5" customHeight="1">
      <c r="A39" s="5"/>
      <c r="B39" s="6"/>
      <c r="C39" s="11"/>
      <c r="D39" s="11"/>
      <c r="E39" s="5" t="s">
        <v>282</v>
      </c>
      <c r="I39" s="6"/>
      <c r="J39" s="19">
        <f>+'DETALLE PARA NOTAS SET'!C337</f>
        <v>1302689827</v>
      </c>
      <c r="K39" s="19">
        <f>+'DETALLE PARA NOTAS SET'!D337</f>
        <v>956941081</v>
      </c>
      <c r="L39" s="97"/>
      <c r="M39" s="97">
        <f t="shared" si="3"/>
        <v>1302.6898269999999</v>
      </c>
      <c r="S39" s="705"/>
      <c r="AA39" s="97">
        <f t="shared" si="4"/>
        <v>1302.6898269999999</v>
      </c>
      <c r="IP39" s="1"/>
    </row>
    <row r="40" spans="1:250" ht="10.5" customHeight="1">
      <c r="A40" s="5"/>
      <c r="B40" s="6"/>
      <c r="C40" s="11"/>
      <c r="D40" s="11"/>
      <c r="E40" s="5" t="s">
        <v>44</v>
      </c>
      <c r="I40" s="6"/>
      <c r="J40" s="19">
        <f>+'DETALLE PARA NOTAS SET'!C338</f>
        <v>844087272</v>
      </c>
      <c r="K40" s="19">
        <f>+'DETALLE PARA NOTAS SET'!D338</f>
        <v>1667193096</v>
      </c>
      <c r="L40" s="97"/>
      <c r="M40" s="97">
        <f t="shared" si="3"/>
        <v>844.08727199999998</v>
      </c>
      <c r="S40" s="705"/>
      <c r="AA40" s="97">
        <f>+J40/1000000</f>
        <v>844.08727199999998</v>
      </c>
      <c r="IP40" s="1"/>
    </row>
    <row r="41" spans="1:250" hidden="1">
      <c r="A41" s="5"/>
      <c r="B41" s="6"/>
      <c r="C41" s="11"/>
      <c r="D41" s="11"/>
      <c r="E41" s="5" t="s">
        <v>45</v>
      </c>
      <c r="I41" s="6"/>
      <c r="J41" s="19"/>
      <c r="K41" s="112">
        <v>0</v>
      </c>
      <c r="L41" s="97"/>
      <c r="M41" s="97"/>
      <c r="S41" s="705"/>
      <c r="AA41" s="97">
        <f t="shared" si="4"/>
        <v>0</v>
      </c>
      <c r="IP41" s="1"/>
    </row>
    <row r="42" spans="1:250">
      <c r="A42" s="5"/>
      <c r="B42" s="6"/>
      <c r="C42" s="11"/>
      <c r="D42" s="11"/>
      <c r="E42" s="5" t="s">
        <v>46</v>
      </c>
      <c r="I42" s="23"/>
      <c r="J42" s="19">
        <f>+'DETALLE PARA NOTAS SET'!C339</f>
        <v>4787876681</v>
      </c>
      <c r="K42" s="19">
        <f>+'DETALLE PARA NOTAS SET'!D339</f>
        <v>5043593232</v>
      </c>
      <c r="L42" s="97"/>
      <c r="M42" s="97">
        <f>+J42/1000000</f>
        <v>4787.8766809999997</v>
      </c>
      <c r="S42" s="705"/>
      <c r="AA42" s="97">
        <f>+J42/1000000</f>
        <v>4787.8766809999997</v>
      </c>
      <c r="IP42" s="1"/>
    </row>
    <row r="43" spans="1:250" hidden="1">
      <c r="A43" s="5"/>
      <c r="B43" s="6"/>
      <c r="C43" s="11"/>
      <c r="D43" s="11"/>
      <c r="E43" s="5"/>
      <c r="I43" s="23"/>
      <c r="J43" s="19"/>
      <c r="K43" s="112"/>
      <c r="L43" s="97"/>
      <c r="M43" s="97"/>
      <c r="S43" s="705"/>
      <c r="AA43" s="97">
        <f t="shared" si="4"/>
        <v>0</v>
      </c>
      <c r="IP43" s="1"/>
    </row>
    <row r="44" spans="1:250" hidden="1">
      <c r="A44" s="5"/>
      <c r="B44" s="6"/>
      <c r="C44" s="11"/>
      <c r="D44" s="11"/>
      <c r="E44" s="5"/>
      <c r="I44" s="6"/>
      <c r="J44" s="24"/>
      <c r="K44" s="6"/>
      <c r="L44" s="97"/>
      <c r="M44" s="97"/>
      <c r="S44" s="705"/>
      <c r="AA44" s="97">
        <f t="shared" si="4"/>
        <v>0</v>
      </c>
      <c r="IP44" s="1"/>
    </row>
    <row r="45" spans="1:250">
      <c r="A45" s="14" t="s">
        <v>47</v>
      </c>
      <c r="B45" s="16"/>
      <c r="C45" s="13">
        <f>SUM(C24:C44)</f>
        <v>34367834705</v>
      </c>
      <c r="D45" s="13">
        <f>SUM(D24:D44)</f>
        <v>25924460985</v>
      </c>
      <c r="E45" s="14" t="s">
        <v>48</v>
      </c>
      <c r="F45" s="15"/>
      <c r="G45" s="15"/>
      <c r="H45" s="15"/>
      <c r="I45" s="16"/>
      <c r="J45" s="13">
        <f>SUM(J33:J44)</f>
        <v>91806259454</v>
      </c>
      <c r="K45" s="13">
        <f>SUM(K33:K44)</f>
        <v>81973333581</v>
      </c>
      <c r="L45" s="97"/>
      <c r="M45" s="97"/>
      <c r="S45" s="705"/>
      <c r="AA45" s="97">
        <f t="shared" si="4"/>
        <v>91806.259453999999</v>
      </c>
      <c r="IP45" s="1"/>
    </row>
    <row r="46" spans="1:250">
      <c r="A46" s="114" t="s">
        <v>49</v>
      </c>
      <c r="B46" s="145"/>
      <c r="C46" s="115">
        <f>+C45+C21</f>
        <v>257155016235</v>
      </c>
      <c r="D46" s="115">
        <f>+D45+D21</f>
        <v>226732033987</v>
      </c>
      <c r="E46" s="114" t="s">
        <v>50</v>
      </c>
      <c r="F46" s="151"/>
      <c r="G46" s="151"/>
      <c r="H46" s="151"/>
      <c r="I46" s="145"/>
      <c r="J46" s="115">
        <f>+J45+J30</f>
        <v>257155016235</v>
      </c>
      <c r="K46" s="149">
        <f>+K45+K30</f>
        <v>226732033987</v>
      </c>
      <c r="L46" s="97"/>
      <c r="M46" s="97"/>
      <c r="S46" s="705"/>
      <c r="IP46" s="1"/>
    </row>
    <row r="47" spans="1:250" s="139" customFormat="1" ht="10.5" customHeight="1">
      <c r="A47" s="245"/>
      <c r="B47" s="245"/>
      <c r="C47" s="245"/>
      <c r="D47" s="246"/>
      <c r="E47" s="246"/>
      <c r="F47" s="246"/>
      <c r="G47" s="246"/>
      <c r="H47" s="246"/>
      <c r="I47" s="246"/>
      <c r="J47" s="253"/>
      <c r="K47" s="247">
        <f>+D46-K46</f>
        <v>0</v>
      </c>
      <c r="L47" s="245"/>
      <c r="M47" s="4"/>
      <c r="N47" s="245"/>
      <c r="O47" s="245"/>
      <c r="P47" s="245"/>
      <c r="Q47" s="245"/>
      <c r="R47" s="245"/>
      <c r="S47" s="706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5"/>
      <c r="AS47" s="245"/>
      <c r="AT47" s="245"/>
      <c r="AU47" s="245"/>
      <c r="AV47" s="245"/>
      <c r="AW47" s="245"/>
      <c r="AX47" s="245"/>
      <c r="AY47" s="245"/>
      <c r="AZ47" s="245"/>
      <c r="BA47" s="245"/>
      <c r="BB47" s="245"/>
      <c r="BC47" s="245"/>
      <c r="BD47" s="245"/>
      <c r="BE47" s="245"/>
      <c r="BF47" s="245"/>
      <c r="BG47" s="245"/>
      <c r="BH47" s="245"/>
      <c r="BI47" s="245"/>
      <c r="BJ47" s="245"/>
      <c r="BK47" s="245"/>
      <c r="BL47" s="245"/>
      <c r="BM47" s="245"/>
      <c r="BN47" s="245"/>
      <c r="BO47" s="245"/>
      <c r="BP47" s="245"/>
      <c r="BQ47" s="245"/>
      <c r="BR47" s="245"/>
      <c r="BS47" s="245"/>
      <c r="BT47" s="245"/>
      <c r="BU47" s="245"/>
      <c r="BV47" s="245"/>
      <c r="BW47" s="245"/>
      <c r="BX47" s="245"/>
      <c r="BY47" s="245"/>
      <c r="BZ47" s="245"/>
      <c r="CA47" s="245"/>
      <c r="CB47" s="245"/>
      <c r="CC47" s="245"/>
      <c r="CD47" s="245"/>
      <c r="CE47" s="245"/>
      <c r="CF47" s="245"/>
      <c r="CG47" s="245"/>
      <c r="CH47" s="245"/>
      <c r="CI47" s="245"/>
      <c r="CJ47" s="245"/>
      <c r="CK47" s="245"/>
      <c r="CL47" s="245"/>
      <c r="CM47" s="245"/>
      <c r="CN47" s="245"/>
      <c r="CO47" s="245"/>
      <c r="CP47" s="245"/>
      <c r="CQ47" s="245"/>
      <c r="CR47" s="245"/>
      <c r="CS47" s="245"/>
      <c r="CT47" s="245"/>
      <c r="CU47" s="245"/>
      <c r="CV47" s="245"/>
      <c r="CW47" s="245"/>
      <c r="CX47" s="245"/>
      <c r="CY47" s="245"/>
      <c r="CZ47" s="245"/>
      <c r="DA47" s="245"/>
      <c r="DB47" s="245"/>
      <c r="DC47" s="245"/>
      <c r="DD47" s="245"/>
      <c r="DE47" s="245"/>
      <c r="DF47" s="245"/>
      <c r="DG47" s="245"/>
      <c r="DH47" s="245"/>
      <c r="DI47" s="245"/>
      <c r="DJ47" s="245"/>
      <c r="DK47" s="245"/>
      <c r="DL47" s="245"/>
      <c r="DM47" s="245"/>
      <c r="DN47" s="245"/>
      <c r="DO47" s="245"/>
      <c r="DP47" s="245"/>
      <c r="DQ47" s="245"/>
      <c r="DR47" s="245"/>
      <c r="DS47" s="245"/>
      <c r="DT47" s="245"/>
      <c r="DU47" s="245"/>
      <c r="DV47" s="245"/>
      <c r="DW47" s="245"/>
      <c r="DX47" s="245"/>
      <c r="DY47" s="245"/>
      <c r="DZ47" s="245"/>
      <c r="EA47" s="245"/>
      <c r="EB47" s="245"/>
      <c r="EC47" s="245"/>
      <c r="ED47" s="245"/>
      <c r="EE47" s="245"/>
      <c r="EF47" s="245"/>
      <c r="EG47" s="245"/>
      <c r="EH47" s="245"/>
      <c r="EI47" s="245"/>
      <c r="EJ47" s="245"/>
      <c r="EK47" s="245"/>
      <c r="EL47" s="245"/>
      <c r="EM47" s="245"/>
      <c r="EN47" s="245"/>
      <c r="EO47" s="245"/>
      <c r="EP47" s="245"/>
      <c r="EQ47" s="245"/>
      <c r="ER47" s="245"/>
      <c r="ES47" s="245"/>
      <c r="ET47" s="245"/>
      <c r="EU47" s="245"/>
      <c r="EV47" s="245"/>
      <c r="EW47" s="245"/>
      <c r="EX47" s="245"/>
      <c r="EY47" s="245"/>
      <c r="EZ47" s="245"/>
      <c r="FA47" s="245"/>
      <c r="FB47" s="245"/>
      <c r="FC47" s="245"/>
      <c r="FD47" s="245"/>
      <c r="FE47" s="245"/>
      <c r="FF47" s="245"/>
      <c r="FG47" s="245"/>
      <c r="FH47" s="245"/>
      <c r="FI47" s="245"/>
      <c r="FJ47" s="245"/>
      <c r="FK47" s="245"/>
      <c r="FL47" s="245"/>
      <c r="FM47" s="245"/>
      <c r="FN47" s="245"/>
      <c r="FO47" s="245"/>
      <c r="FP47" s="245"/>
      <c r="FQ47" s="245"/>
      <c r="FR47" s="245"/>
      <c r="FS47" s="245"/>
      <c r="FT47" s="245"/>
      <c r="FU47" s="245"/>
      <c r="FV47" s="245"/>
      <c r="FW47" s="245"/>
      <c r="FX47" s="245"/>
      <c r="FY47" s="245"/>
      <c r="FZ47" s="245"/>
      <c r="GA47" s="245"/>
      <c r="GB47" s="245"/>
      <c r="GC47" s="245"/>
      <c r="GD47" s="245"/>
      <c r="GE47" s="245"/>
      <c r="GF47" s="245"/>
      <c r="GG47" s="245"/>
      <c r="GH47" s="245"/>
      <c r="GI47" s="245"/>
      <c r="GJ47" s="245"/>
      <c r="GK47" s="245"/>
      <c r="GL47" s="245"/>
      <c r="GM47" s="245"/>
      <c r="GN47" s="245"/>
      <c r="GO47" s="245"/>
      <c r="GP47" s="245"/>
      <c r="GQ47" s="245"/>
      <c r="GR47" s="245"/>
      <c r="GS47" s="245"/>
      <c r="GT47" s="245"/>
      <c r="GU47" s="245"/>
      <c r="GV47" s="245"/>
      <c r="GW47" s="245"/>
      <c r="GX47" s="245"/>
      <c r="GY47" s="245"/>
      <c r="GZ47" s="245"/>
      <c r="HA47" s="245"/>
      <c r="HB47" s="245"/>
      <c r="HC47" s="245"/>
      <c r="HD47" s="245"/>
      <c r="HE47" s="245"/>
      <c r="HF47" s="245"/>
      <c r="HG47" s="245"/>
      <c r="HH47" s="245"/>
      <c r="HI47" s="245"/>
      <c r="HJ47" s="245"/>
      <c r="HK47" s="245"/>
      <c r="HL47" s="245"/>
      <c r="HM47" s="245"/>
      <c r="HN47" s="245"/>
      <c r="HO47" s="245"/>
      <c r="HP47" s="245"/>
      <c r="HQ47" s="245"/>
      <c r="HR47" s="245"/>
      <c r="HS47" s="245"/>
      <c r="HT47" s="245"/>
      <c r="HU47" s="245"/>
      <c r="HV47" s="245"/>
      <c r="HW47" s="245"/>
      <c r="HX47" s="245"/>
      <c r="HY47" s="245"/>
      <c r="HZ47" s="245"/>
      <c r="IA47" s="245"/>
      <c r="IB47" s="245"/>
      <c r="IC47" s="245"/>
      <c r="ID47" s="245"/>
      <c r="IE47" s="245"/>
      <c r="IF47" s="245"/>
      <c r="IG47" s="245"/>
      <c r="IH47" s="245"/>
      <c r="II47" s="245"/>
      <c r="IJ47" s="245"/>
      <c r="IK47" s="245"/>
      <c r="IL47" s="245"/>
      <c r="IM47" s="245"/>
      <c r="IN47" s="245"/>
      <c r="IO47" s="245"/>
    </row>
    <row r="48" spans="1:250" ht="10.5" customHeight="1">
      <c r="D48" s="21"/>
      <c r="E48" s="21"/>
      <c r="F48" s="21"/>
      <c r="G48" s="21"/>
      <c r="H48" s="21"/>
      <c r="I48" s="21"/>
      <c r="J48" s="21"/>
      <c r="K48" s="21"/>
      <c r="IP48" s="1"/>
    </row>
    <row r="49" spans="1:250" ht="10.5" hidden="1" customHeight="1">
      <c r="A49" s="25" t="s">
        <v>51</v>
      </c>
      <c r="B49" s="26"/>
      <c r="C49" s="27">
        <f>+C11</f>
        <v>43738</v>
      </c>
      <c r="D49" s="27">
        <f>+D11</f>
        <v>43373</v>
      </c>
      <c r="E49" s="25" t="s">
        <v>52</v>
      </c>
      <c r="F49" s="28"/>
      <c r="G49" s="28"/>
      <c r="H49" s="28"/>
      <c r="I49" s="26"/>
      <c r="J49" s="27"/>
      <c r="K49" s="27"/>
      <c r="IP49" s="1"/>
    </row>
    <row r="50" spans="1:250" hidden="1">
      <c r="A50" s="30" t="s">
        <v>53</v>
      </c>
      <c r="B50" s="31"/>
      <c r="C50" s="32">
        <v>0</v>
      </c>
      <c r="D50" s="32">
        <v>0</v>
      </c>
      <c r="E50" s="33" t="s">
        <v>54</v>
      </c>
      <c r="F50" s="34"/>
      <c r="G50" s="34"/>
      <c r="H50" s="34"/>
      <c r="I50" s="35"/>
      <c r="J50" s="32"/>
      <c r="K50" s="36"/>
    </row>
    <row r="51" spans="1:250" hidden="1">
      <c r="A51" s="37" t="s">
        <v>288</v>
      </c>
      <c r="B51" s="38"/>
      <c r="C51" s="39"/>
      <c r="D51" s="39"/>
      <c r="E51" s="37" t="s">
        <v>289</v>
      </c>
      <c r="F51" s="40"/>
      <c r="G51" s="40"/>
      <c r="H51" s="40"/>
      <c r="I51" s="38"/>
      <c r="J51" s="39"/>
      <c r="K51" s="39"/>
    </row>
    <row r="52" spans="1:250" hidden="1">
      <c r="A52" s="30" t="s">
        <v>358</v>
      </c>
      <c r="B52" s="42"/>
      <c r="C52" s="39">
        <v>0</v>
      </c>
      <c r="D52" s="39">
        <v>0</v>
      </c>
      <c r="E52" s="30" t="s">
        <v>359</v>
      </c>
      <c r="F52" s="43"/>
      <c r="G52" s="43"/>
      <c r="H52" s="43"/>
      <c r="I52" s="42"/>
      <c r="J52" s="39"/>
      <c r="K52" s="39"/>
    </row>
    <row r="53" spans="1:250" hidden="1">
      <c r="A53" s="44" t="s">
        <v>55</v>
      </c>
      <c r="B53" s="45"/>
      <c r="C53" s="46">
        <f>SUM(C50:C52)</f>
        <v>0</v>
      </c>
      <c r="D53" s="46">
        <f>SUM(D50:D52)</f>
        <v>0</v>
      </c>
      <c r="E53" s="44" t="s">
        <v>56</v>
      </c>
      <c r="F53" s="47"/>
      <c r="G53" s="47"/>
      <c r="H53" s="47"/>
      <c r="I53" s="45"/>
      <c r="J53" s="46"/>
      <c r="K53" s="46"/>
    </row>
    <row r="54" spans="1:250" hidden="1">
      <c r="J54" s="213"/>
      <c r="K54" s="213"/>
    </row>
    <row r="55" spans="1:250">
      <c r="J55" s="96"/>
      <c r="K55" s="96"/>
    </row>
    <row r="56" spans="1:250">
      <c r="D56" s="727"/>
      <c r="E56" s="727"/>
    </row>
    <row r="57" spans="1:250">
      <c r="D57" s="727"/>
      <c r="E57" s="727"/>
    </row>
    <row r="58" spans="1:250">
      <c r="D58" s="727"/>
      <c r="E58" s="727"/>
    </row>
  </sheetData>
  <mergeCells count="7">
    <mergeCell ref="D58:E58"/>
    <mergeCell ref="A3:K3"/>
    <mergeCell ref="A4:K4"/>
    <mergeCell ref="A5:K5"/>
    <mergeCell ref="A2:K2"/>
    <mergeCell ref="D56:E56"/>
    <mergeCell ref="D57:E57"/>
  </mergeCells>
  <conditionalFormatting sqref="K47">
    <cfRule type="cellIs" dxfId="2" priority="1" operator="equal">
      <formula>0</formula>
    </cfRule>
    <cfRule type="cellIs" dxfId="1" priority="2" operator="notEqual">
      <formula>0</formula>
    </cfRule>
  </conditionalFormatting>
  <pageMargins left="0.59055118110236227" right="0.19685039370078741" top="1.5748031496062993" bottom="1.0236220472440944" header="0.51181102362204722" footer="0.51181102362204722"/>
  <pageSetup paperSize="9" scale="80" firstPageNumber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A1:P31"/>
  <sheetViews>
    <sheetView workbookViewId="0">
      <selection activeCell="D14" sqref="D14"/>
    </sheetView>
  </sheetViews>
  <sheetFormatPr baseColWidth="10" defaultColWidth="10.28515625" defaultRowHeight="11.25" customHeight="1"/>
  <cols>
    <col min="1" max="1" width="13" style="372" customWidth="1"/>
    <col min="2" max="2" width="7.7109375" style="372" customWidth="1"/>
    <col min="3" max="3" width="16.140625" style="372" customWidth="1"/>
    <col min="4" max="5" width="13.7109375" style="372" customWidth="1"/>
    <col min="6" max="6" width="15.140625" style="372" customWidth="1"/>
    <col min="7" max="7" width="3" style="372" customWidth="1"/>
    <col min="8" max="8" width="4.7109375" style="372" customWidth="1"/>
    <col min="9" max="9" width="12" style="372" customWidth="1"/>
    <col min="10" max="10" width="11.28515625" style="372" customWidth="1"/>
    <col min="11" max="11" width="13.85546875" style="376" bestFit="1" customWidth="1"/>
    <col min="12" max="12" width="14.42578125" style="372" bestFit="1" customWidth="1"/>
    <col min="13" max="13" width="13.28515625" style="372" bestFit="1" customWidth="1"/>
    <col min="14" max="14" width="10" style="372" customWidth="1"/>
    <col min="15" max="15" width="12.42578125" style="372" customWidth="1"/>
    <col min="16" max="16" width="9.42578125" style="372" customWidth="1"/>
    <col min="17" max="17" width="5.42578125" style="366" customWidth="1"/>
    <col min="18" max="256" width="10.28515625" style="366"/>
    <col min="257" max="257" width="13" style="366" customWidth="1"/>
    <col min="258" max="258" width="7.7109375" style="366" customWidth="1"/>
    <col min="259" max="259" width="16.140625" style="366" customWidth="1"/>
    <col min="260" max="261" width="13.7109375" style="366" customWidth="1"/>
    <col min="262" max="262" width="11.85546875" style="366" customWidth="1"/>
    <col min="263" max="263" width="3" style="366" customWidth="1"/>
    <col min="264" max="264" width="6" style="366" customWidth="1"/>
    <col min="265" max="265" width="10.28515625" style="366"/>
    <col min="266" max="266" width="11.28515625" style="366" customWidth="1"/>
    <col min="267" max="267" width="2.7109375" style="366" customWidth="1"/>
    <col min="268" max="268" width="8.42578125" style="366" customWidth="1"/>
    <col min="269" max="269" width="10.85546875" style="366" customWidth="1"/>
    <col min="270" max="270" width="10" style="366" customWidth="1"/>
    <col min="271" max="271" width="12.42578125" style="366" customWidth="1"/>
    <col min="272" max="272" width="9.42578125" style="366" customWidth="1"/>
    <col min="273" max="273" width="5.42578125" style="366" customWidth="1"/>
    <col min="274" max="512" width="10.28515625" style="366"/>
    <col min="513" max="513" width="13" style="366" customWidth="1"/>
    <col min="514" max="514" width="7.7109375" style="366" customWidth="1"/>
    <col min="515" max="515" width="16.140625" style="366" customWidth="1"/>
    <col min="516" max="517" width="13.7109375" style="366" customWidth="1"/>
    <col min="518" max="518" width="11.85546875" style="366" customWidth="1"/>
    <col min="519" max="519" width="3" style="366" customWidth="1"/>
    <col min="520" max="520" width="6" style="366" customWidth="1"/>
    <col min="521" max="521" width="10.28515625" style="366"/>
    <col min="522" max="522" width="11.28515625" style="366" customWidth="1"/>
    <col min="523" max="523" width="2.7109375" style="366" customWidth="1"/>
    <col min="524" max="524" width="8.42578125" style="366" customWidth="1"/>
    <col min="525" max="525" width="10.85546875" style="366" customWidth="1"/>
    <col min="526" max="526" width="10" style="366" customWidth="1"/>
    <col min="527" max="527" width="12.42578125" style="366" customWidth="1"/>
    <col min="528" max="528" width="9.42578125" style="366" customWidth="1"/>
    <col min="529" max="529" width="5.42578125" style="366" customWidth="1"/>
    <col min="530" max="768" width="10.28515625" style="366"/>
    <col min="769" max="769" width="13" style="366" customWidth="1"/>
    <col min="770" max="770" width="7.7109375" style="366" customWidth="1"/>
    <col min="771" max="771" width="16.140625" style="366" customWidth="1"/>
    <col min="772" max="773" width="13.7109375" style="366" customWidth="1"/>
    <col min="774" max="774" width="11.85546875" style="366" customWidth="1"/>
    <col min="775" max="775" width="3" style="366" customWidth="1"/>
    <col min="776" max="776" width="6" style="366" customWidth="1"/>
    <col min="777" max="777" width="10.28515625" style="366"/>
    <col min="778" max="778" width="11.28515625" style="366" customWidth="1"/>
    <col min="779" max="779" width="2.7109375" style="366" customWidth="1"/>
    <col min="780" max="780" width="8.42578125" style="366" customWidth="1"/>
    <col min="781" max="781" width="10.85546875" style="366" customWidth="1"/>
    <col min="782" max="782" width="10" style="366" customWidth="1"/>
    <col min="783" max="783" width="12.42578125" style="366" customWidth="1"/>
    <col min="784" max="784" width="9.42578125" style="366" customWidth="1"/>
    <col min="785" max="785" width="5.42578125" style="366" customWidth="1"/>
    <col min="786" max="1024" width="10.28515625" style="366"/>
    <col min="1025" max="1025" width="13" style="366" customWidth="1"/>
    <col min="1026" max="1026" width="7.7109375" style="366" customWidth="1"/>
    <col min="1027" max="1027" width="16.140625" style="366" customWidth="1"/>
    <col min="1028" max="1029" width="13.7109375" style="366" customWidth="1"/>
    <col min="1030" max="1030" width="11.85546875" style="366" customWidth="1"/>
    <col min="1031" max="1031" width="3" style="366" customWidth="1"/>
    <col min="1032" max="1032" width="6" style="366" customWidth="1"/>
    <col min="1033" max="1033" width="10.28515625" style="366"/>
    <col min="1034" max="1034" width="11.28515625" style="366" customWidth="1"/>
    <col min="1035" max="1035" width="2.7109375" style="366" customWidth="1"/>
    <col min="1036" max="1036" width="8.42578125" style="366" customWidth="1"/>
    <col min="1037" max="1037" width="10.85546875" style="366" customWidth="1"/>
    <col min="1038" max="1038" width="10" style="366" customWidth="1"/>
    <col min="1039" max="1039" width="12.42578125" style="366" customWidth="1"/>
    <col min="1040" max="1040" width="9.42578125" style="366" customWidth="1"/>
    <col min="1041" max="1041" width="5.42578125" style="366" customWidth="1"/>
    <col min="1042" max="1280" width="10.28515625" style="366"/>
    <col min="1281" max="1281" width="13" style="366" customWidth="1"/>
    <col min="1282" max="1282" width="7.7109375" style="366" customWidth="1"/>
    <col min="1283" max="1283" width="16.140625" style="366" customWidth="1"/>
    <col min="1284" max="1285" width="13.7109375" style="366" customWidth="1"/>
    <col min="1286" max="1286" width="11.85546875" style="366" customWidth="1"/>
    <col min="1287" max="1287" width="3" style="366" customWidth="1"/>
    <col min="1288" max="1288" width="6" style="366" customWidth="1"/>
    <col min="1289" max="1289" width="10.28515625" style="366"/>
    <col min="1290" max="1290" width="11.28515625" style="366" customWidth="1"/>
    <col min="1291" max="1291" width="2.7109375" style="366" customWidth="1"/>
    <col min="1292" max="1292" width="8.42578125" style="366" customWidth="1"/>
    <col min="1293" max="1293" width="10.85546875" style="366" customWidth="1"/>
    <col min="1294" max="1294" width="10" style="366" customWidth="1"/>
    <col min="1295" max="1295" width="12.42578125" style="366" customWidth="1"/>
    <col min="1296" max="1296" width="9.42578125" style="366" customWidth="1"/>
    <col min="1297" max="1297" width="5.42578125" style="366" customWidth="1"/>
    <col min="1298" max="1536" width="10.28515625" style="366"/>
    <col min="1537" max="1537" width="13" style="366" customWidth="1"/>
    <col min="1538" max="1538" width="7.7109375" style="366" customWidth="1"/>
    <col min="1539" max="1539" width="16.140625" style="366" customWidth="1"/>
    <col min="1540" max="1541" width="13.7109375" style="366" customWidth="1"/>
    <col min="1542" max="1542" width="11.85546875" style="366" customWidth="1"/>
    <col min="1543" max="1543" width="3" style="366" customWidth="1"/>
    <col min="1544" max="1544" width="6" style="366" customWidth="1"/>
    <col min="1545" max="1545" width="10.28515625" style="366"/>
    <col min="1546" max="1546" width="11.28515625" style="366" customWidth="1"/>
    <col min="1547" max="1547" width="2.7109375" style="366" customWidth="1"/>
    <col min="1548" max="1548" width="8.42578125" style="366" customWidth="1"/>
    <col min="1549" max="1549" width="10.85546875" style="366" customWidth="1"/>
    <col min="1550" max="1550" width="10" style="366" customWidth="1"/>
    <col min="1551" max="1551" width="12.42578125" style="366" customWidth="1"/>
    <col min="1552" max="1552" width="9.42578125" style="366" customWidth="1"/>
    <col min="1553" max="1553" width="5.42578125" style="366" customWidth="1"/>
    <col min="1554" max="1792" width="10.28515625" style="366"/>
    <col min="1793" max="1793" width="13" style="366" customWidth="1"/>
    <col min="1794" max="1794" width="7.7109375" style="366" customWidth="1"/>
    <col min="1795" max="1795" width="16.140625" style="366" customWidth="1"/>
    <col min="1796" max="1797" width="13.7109375" style="366" customWidth="1"/>
    <col min="1798" max="1798" width="11.85546875" style="366" customWidth="1"/>
    <col min="1799" max="1799" width="3" style="366" customWidth="1"/>
    <col min="1800" max="1800" width="6" style="366" customWidth="1"/>
    <col min="1801" max="1801" width="10.28515625" style="366"/>
    <col min="1802" max="1802" width="11.28515625" style="366" customWidth="1"/>
    <col min="1803" max="1803" width="2.7109375" style="366" customWidth="1"/>
    <col min="1804" max="1804" width="8.42578125" style="366" customWidth="1"/>
    <col min="1805" max="1805" width="10.85546875" style="366" customWidth="1"/>
    <col min="1806" max="1806" width="10" style="366" customWidth="1"/>
    <col min="1807" max="1807" width="12.42578125" style="366" customWidth="1"/>
    <col min="1808" max="1808" width="9.42578125" style="366" customWidth="1"/>
    <col min="1809" max="1809" width="5.42578125" style="366" customWidth="1"/>
    <col min="1810" max="2048" width="10.28515625" style="366"/>
    <col min="2049" max="2049" width="13" style="366" customWidth="1"/>
    <col min="2050" max="2050" width="7.7109375" style="366" customWidth="1"/>
    <col min="2051" max="2051" width="16.140625" style="366" customWidth="1"/>
    <col min="2052" max="2053" width="13.7109375" style="366" customWidth="1"/>
    <col min="2054" max="2054" width="11.85546875" style="366" customWidth="1"/>
    <col min="2055" max="2055" width="3" style="366" customWidth="1"/>
    <col min="2056" max="2056" width="6" style="366" customWidth="1"/>
    <col min="2057" max="2057" width="10.28515625" style="366"/>
    <col min="2058" max="2058" width="11.28515625" style="366" customWidth="1"/>
    <col min="2059" max="2059" width="2.7109375" style="366" customWidth="1"/>
    <col min="2060" max="2060" width="8.42578125" style="366" customWidth="1"/>
    <col min="2061" max="2061" width="10.85546875" style="366" customWidth="1"/>
    <col min="2062" max="2062" width="10" style="366" customWidth="1"/>
    <col min="2063" max="2063" width="12.42578125" style="366" customWidth="1"/>
    <col min="2064" max="2064" width="9.42578125" style="366" customWidth="1"/>
    <col min="2065" max="2065" width="5.42578125" style="366" customWidth="1"/>
    <col min="2066" max="2304" width="10.28515625" style="366"/>
    <col min="2305" max="2305" width="13" style="366" customWidth="1"/>
    <col min="2306" max="2306" width="7.7109375" style="366" customWidth="1"/>
    <col min="2307" max="2307" width="16.140625" style="366" customWidth="1"/>
    <col min="2308" max="2309" width="13.7109375" style="366" customWidth="1"/>
    <col min="2310" max="2310" width="11.85546875" style="366" customWidth="1"/>
    <col min="2311" max="2311" width="3" style="366" customWidth="1"/>
    <col min="2312" max="2312" width="6" style="366" customWidth="1"/>
    <col min="2313" max="2313" width="10.28515625" style="366"/>
    <col min="2314" max="2314" width="11.28515625" style="366" customWidth="1"/>
    <col min="2315" max="2315" width="2.7109375" style="366" customWidth="1"/>
    <col min="2316" max="2316" width="8.42578125" style="366" customWidth="1"/>
    <col min="2317" max="2317" width="10.85546875" style="366" customWidth="1"/>
    <col min="2318" max="2318" width="10" style="366" customWidth="1"/>
    <col min="2319" max="2319" width="12.42578125" style="366" customWidth="1"/>
    <col min="2320" max="2320" width="9.42578125" style="366" customWidth="1"/>
    <col min="2321" max="2321" width="5.42578125" style="366" customWidth="1"/>
    <col min="2322" max="2560" width="10.28515625" style="366"/>
    <col min="2561" max="2561" width="13" style="366" customWidth="1"/>
    <col min="2562" max="2562" width="7.7109375" style="366" customWidth="1"/>
    <col min="2563" max="2563" width="16.140625" style="366" customWidth="1"/>
    <col min="2564" max="2565" width="13.7109375" style="366" customWidth="1"/>
    <col min="2566" max="2566" width="11.85546875" style="366" customWidth="1"/>
    <col min="2567" max="2567" width="3" style="366" customWidth="1"/>
    <col min="2568" max="2568" width="6" style="366" customWidth="1"/>
    <col min="2569" max="2569" width="10.28515625" style="366"/>
    <col min="2570" max="2570" width="11.28515625" style="366" customWidth="1"/>
    <col min="2571" max="2571" width="2.7109375" style="366" customWidth="1"/>
    <col min="2572" max="2572" width="8.42578125" style="366" customWidth="1"/>
    <col min="2573" max="2573" width="10.85546875" style="366" customWidth="1"/>
    <col min="2574" max="2574" width="10" style="366" customWidth="1"/>
    <col min="2575" max="2575" width="12.42578125" style="366" customWidth="1"/>
    <col min="2576" max="2576" width="9.42578125" style="366" customWidth="1"/>
    <col min="2577" max="2577" width="5.42578125" style="366" customWidth="1"/>
    <col min="2578" max="2816" width="10.28515625" style="366"/>
    <col min="2817" max="2817" width="13" style="366" customWidth="1"/>
    <col min="2818" max="2818" width="7.7109375" style="366" customWidth="1"/>
    <col min="2819" max="2819" width="16.140625" style="366" customWidth="1"/>
    <col min="2820" max="2821" width="13.7109375" style="366" customWidth="1"/>
    <col min="2822" max="2822" width="11.85546875" style="366" customWidth="1"/>
    <col min="2823" max="2823" width="3" style="366" customWidth="1"/>
    <col min="2824" max="2824" width="6" style="366" customWidth="1"/>
    <col min="2825" max="2825" width="10.28515625" style="366"/>
    <col min="2826" max="2826" width="11.28515625" style="366" customWidth="1"/>
    <col min="2827" max="2827" width="2.7109375" style="366" customWidth="1"/>
    <col min="2828" max="2828" width="8.42578125" style="366" customWidth="1"/>
    <col min="2829" max="2829" width="10.85546875" style="366" customWidth="1"/>
    <col min="2830" max="2830" width="10" style="366" customWidth="1"/>
    <col min="2831" max="2831" width="12.42578125" style="366" customWidth="1"/>
    <col min="2832" max="2832" width="9.42578125" style="366" customWidth="1"/>
    <col min="2833" max="2833" width="5.42578125" style="366" customWidth="1"/>
    <col min="2834" max="3072" width="10.28515625" style="366"/>
    <col min="3073" max="3073" width="13" style="366" customWidth="1"/>
    <col min="3074" max="3074" width="7.7109375" style="366" customWidth="1"/>
    <col min="3075" max="3075" width="16.140625" style="366" customWidth="1"/>
    <col min="3076" max="3077" width="13.7109375" style="366" customWidth="1"/>
    <col min="3078" max="3078" width="11.85546875" style="366" customWidth="1"/>
    <col min="3079" max="3079" width="3" style="366" customWidth="1"/>
    <col min="3080" max="3080" width="6" style="366" customWidth="1"/>
    <col min="3081" max="3081" width="10.28515625" style="366"/>
    <col min="3082" max="3082" width="11.28515625" style="366" customWidth="1"/>
    <col min="3083" max="3083" width="2.7109375" style="366" customWidth="1"/>
    <col min="3084" max="3084" width="8.42578125" style="366" customWidth="1"/>
    <col min="3085" max="3085" width="10.85546875" style="366" customWidth="1"/>
    <col min="3086" max="3086" width="10" style="366" customWidth="1"/>
    <col min="3087" max="3087" width="12.42578125" style="366" customWidth="1"/>
    <col min="3088" max="3088" width="9.42578125" style="366" customWidth="1"/>
    <col min="3089" max="3089" width="5.42578125" style="366" customWidth="1"/>
    <col min="3090" max="3328" width="10.28515625" style="366"/>
    <col min="3329" max="3329" width="13" style="366" customWidth="1"/>
    <col min="3330" max="3330" width="7.7109375" style="366" customWidth="1"/>
    <col min="3331" max="3331" width="16.140625" style="366" customWidth="1"/>
    <col min="3332" max="3333" width="13.7109375" style="366" customWidth="1"/>
    <col min="3334" max="3334" width="11.85546875" style="366" customWidth="1"/>
    <col min="3335" max="3335" width="3" style="366" customWidth="1"/>
    <col min="3336" max="3336" width="6" style="366" customWidth="1"/>
    <col min="3337" max="3337" width="10.28515625" style="366"/>
    <col min="3338" max="3338" width="11.28515625" style="366" customWidth="1"/>
    <col min="3339" max="3339" width="2.7109375" style="366" customWidth="1"/>
    <col min="3340" max="3340" width="8.42578125" style="366" customWidth="1"/>
    <col min="3341" max="3341" width="10.85546875" style="366" customWidth="1"/>
    <col min="3342" max="3342" width="10" style="366" customWidth="1"/>
    <col min="3343" max="3343" width="12.42578125" style="366" customWidth="1"/>
    <col min="3344" max="3344" width="9.42578125" style="366" customWidth="1"/>
    <col min="3345" max="3345" width="5.42578125" style="366" customWidth="1"/>
    <col min="3346" max="3584" width="10.28515625" style="366"/>
    <col min="3585" max="3585" width="13" style="366" customWidth="1"/>
    <col min="3586" max="3586" width="7.7109375" style="366" customWidth="1"/>
    <col min="3587" max="3587" width="16.140625" style="366" customWidth="1"/>
    <col min="3588" max="3589" width="13.7109375" style="366" customWidth="1"/>
    <col min="3590" max="3590" width="11.85546875" style="366" customWidth="1"/>
    <col min="3591" max="3591" width="3" style="366" customWidth="1"/>
    <col min="3592" max="3592" width="6" style="366" customWidth="1"/>
    <col min="3593" max="3593" width="10.28515625" style="366"/>
    <col min="3594" max="3594" width="11.28515625" style="366" customWidth="1"/>
    <col min="3595" max="3595" width="2.7109375" style="366" customWidth="1"/>
    <col min="3596" max="3596" width="8.42578125" style="366" customWidth="1"/>
    <col min="3597" max="3597" width="10.85546875" style="366" customWidth="1"/>
    <col min="3598" max="3598" width="10" style="366" customWidth="1"/>
    <col min="3599" max="3599" width="12.42578125" style="366" customWidth="1"/>
    <col min="3600" max="3600" width="9.42578125" style="366" customWidth="1"/>
    <col min="3601" max="3601" width="5.42578125" style="366" customWidth="1"/>
    <col min="3602" max="3840" width="10.28515625" style="366"/>
    <col min="3841" max="3841" width="13" style="366" customWidth="1"/>
    <col min="3842" max="3842" width="7.7109375" style="366" customWidth="1"/>
    <col min="3843" max="3843" width="16.140625" style="366" customWidth="1"/>
    <col min="3844" max="3845" width="13.7109375" style="366" customWidth="1"/>
    <col min="3846" max="3846" width="11.85546875" style="366" customWidth="1"/>
    <col min="3847" max="3847" width="3" style="366" customWidth="1"/>
    <col min="3848" max="3848" width="6" style="366" customWidth="1"/>
    <col min="3849" max="3849" width="10.28515625" style="366"/>
    <col min="3850" max="3850" width="11.28515625" style="366" customWidth="1"/>
    <col min="3851" max="3851" width="2.7109375" style="366" customWidth="1"/>
    <col min="3852" max="3852" width="8.42578125" style="366" customWidth="1"/>
    <col min="3853" max="3853" width="10.85546875" style="366" customWidth="1"/>
    <col min="3854" max="3854" width="10" style="366" customWidth="1"/>
    <col min="3855" max="3855" width="12.42578125" style="366" customWidth="1"/>
    <col min="3856" max="3856" width="9.42578125" style="366" customWidth="1"/>
    <col min="3857" max="3857" width="5.42578125" style="366" customWidth="1"/>
    <col min="3858" max="4096" width="10.28515625" style="366"/>
    <col min="4097" max="4097" width="13" style="366" customWidth="1"/>
    <col min="4098" max="4098" width="7.7109375" style="366" customWidth="1"/>
    <col min="4099" max="4099" width="16.140625" style="366" customWidth="1"/>
    <col min="4100" max="4101" width="13.7109375" style="366" customWidth="1"/>
    <col min="4102" max="4102" width="11.85546875" style="366" customWidth="1"/>
    <col min="4103" max="4103" width="3" style="366" customWidth="1"/>
    <col min="4104" max="4104" width="6" style="366" customWidth="1"/>
    <col min="4105" max="4105" width="10.28515625" style="366"/>
    <col min="4106" max="4106" width="11.28515625" style="366" customWidth="1"/>
    <col min="4107" max="4107" width="2.7109375" style="366" customWidth="1"/>
    <col min="4108" max="4108" width="8.42578125" style="366" customWidth="1"/>
    <col min="4109" max="4109" width="10.85546875" style="366" customWidth="1"/>
    <col min="4110" max="4110" width="10" style="366" customWidth="1"/>
    <col min="4111" max="4111" width="12.42578125" style="366" customWidth="1"/>
    <col min="4112" max="4112" width="9.42578125" style="366" customWidth="1"/>
    <col min="4113" max="4113" width="5.42578125" style="366" customWidth="1"/>
    <col min="4114" max="4352" width="10.28515625" style="366"/>
    <col min="4353" max="4353" width="13" style="366" customWidth="1"/>
    <col min="4354" max="4354" width="7.7109375" style="366" customWidth="1"/>
    <col min="4355" max="4355" width="16.140625" style="366" customWidth="1"/>
    <col min="4356" max="4357" width="13.7109375" style="366" customWidth="1"/>
    <col min="4358" max="4358" width="11.85546875" style="366" customWidth="1"/>
    <col min="4359" max="4359" width="3" style="366" customWidth="1"/>
    <col min="4360" max="4360" width="6" style="366" customWidth="1"/>
    <col min="4361" max="4361" width="10.28515625" style="366"/>
    <col min="4362" max="4362" width="11.28515625" style="366" customWidth="1"/>
    <col min="4363" max="4363" width="2.7109375" style="366" customWidth="1"/>
    <col min="4364" max="4364" width="8.42578125" style="366" customWidth="1"/>
    <col min="4365" max="4365" width="10.85546875" style="366" customWidth="1"/>
    <col min="4366" max="4366" width="10" style="366" customWidth="1"/>
    <col min="4367" max="4367" width="12.42578125" style="366" customWidth="1"/>
    <col min="4368" max="4368" width="9.42578125" style="366" customWidth="1"/>
    <col min="4369" max="4369" width="5.42578125" style="366" customWidth="1"/>
    <col min="4370" max="4608" width="10.28515625" style="366"/>
    <col min="4609" max="4609" width="13" style="366" customWidth="1"/>
    <col min="4610" max="4610" width="7.7109375" style="366" customWidth="1"/>
    <col min="4611" max="4611" width="16.140625" style="366" customWidth="1"/>
    <col min="4612" max="4613" width="13.7109375" style="366" customWidth="1"/>
    <col min="4614" max="4614" width="11.85546875" style="366" customWidth="1"/>
    <col min="4615" max="4615" width="3" style="366" customWidth="1"/>
    <col min="4616" max="4616" width="6" style="366" customWidth="1"/>
    <col min="4617" max="4617" width="10.28515625" style="366"/>
    <col min="4618" max="4618" width="11.28515625" style="366" customWidth="1"/>
    <col min="4619" max="4619" width="2.7109375" style="366" customWidth="1"/>
    <col min="4620" max="4620" width="8.42578125" style="366" customWidth="1"/>
    <col min="4621" max="4621" width="10.85546875" style="366" customWidth="1"/>
    <col min="4622" max="4622" width="10" style="366" customWidth="1"/>
    <col min="4623" max="4623" width="12.42578125" style="366" customWidth="1"/>
    <col min="4624" max="4624" width="9.42578125" style="366" customWidth="1"/>
    <col min="4625" max="4625" width="5.42578125" style="366" customWidth="1"/>
    <col min="4626" max="4864" width="10.28515625" style="366"/>
    <col min="4865" max="4865" width="13" style="366" customWidth="1"/>
    <col min="4866" max="4866" width="7.7109375" style="366" customWidth="1"/>
    <col min="4867" max="4867" width="16.140625" style="366" customWidth="1"/>
    <col min="4868" max="4869" width="13.7109375" style="366" customWidth="1"/>
    <col min="4870" max="4870" width="11.85546875" style="366" customWidth="1"/>
    <col min="4871" max="4871" width="3" style="366" customWidth="1"/>
    <col min="4872" max="4872" width="6" style="366" customWidth="1"/>
    <col min="4873" max="4873" width="10.28515625" style="366"/>
    <col min="4874" max="4874" width="11.28515625" style="366" customWidth="1"/>
    <col min="4875" max="4875" width="2.7109375" style="366" customWidth="1"/>
    <col min="4876" max="4876" width="8.42578125" style="366" customWidth="1"/>
    <col min="4877" max="4877" width="10.85546875" style="366" customWidth="1"/>
    <col min="4878" max="4878" width="10" style="366" customWidth="1"/>
    <col min="4879" max="4879" width="12.42578125" style="366" customWidth="1"/>
    <col min="4880" max="4880" width="9.42578125" style="366" customWidth="1"/>
    <col min="4881" max="4881" width="5.42578125" style="366" customWidth="1"/>
    <col min="4882" max="5120" width="10.28515625" style="366"/>
    <col min="5121" max="5121" width="13" style="366" customWidth="1"/>
    <col min="5122" max="5122" width="7.7109375" style="366" customWidth="1"/>
    <col min="5123" max="5123" width="16.140625" style="366" customWidth="1"/>
    <col min="5124" max="5125" width="13.7109375" style="366" customWidth="1"/>
    <col min="5126" max="5126" width="11.85546875" style="366" customWidth="1"/>
    <col min="5127" max="5127" width="3" style="366" customWidth="1"/>
    <col min="5128" max="5128" width="6" style="366" customWidth="1"/>
    <col min="5129" max="5129" width="10.28515625" style="366"/>
    <col min="5130" max="5130" width="11.28515625" style="366" customWidth="1"/>
    <col min="5131" max="5131" width="2.7109375" style="366" customWidth="1"/>
    <col min="5132" max="5132" width="8.42578125" style="366" customWidth="1"/>
    <col min="5133" max="5133" width="10.85546875" style="366" customWidth="1"/>
    <col min="5134" max="5134" width="10" style="366" customWidth="1"/>
    <col min="5135" max="5135" width="12.42578125" style="366" customWidth="1"/>
    <col min="5136" max="5136" width="9.42578125" style="366" customWidth="1"/>
    <col min="5137" max="5137" width="5.42578125" style="366" customWidth="1"/>
    <col min="5138" max="5376" width="10.28515625" style="366"/>
    <col min="5377" max="5377" width="13" style="366" customWidth="1"/>
    <col min="5378" max="5378" width="7.7109375" style="366" customWidth="1"/>
    <col min="5379" max="5379" width="16.140625" style="366" customWidth="1"/>
    <col min="5380" max="5381" width="13.7109375" style="366" customWidth="1"/>
    <col min="5382" max="5382" width="11.85546875" style="366" customWidth="1"/>
    <col min="5383" max="5383" width="3" style="366" customWidth="1"/>
    <col min="5384" max="5384" width="6" style="366" customWidth="1"/>
    <col min="5385" max="5385" width="10.28515625" style="366"/>
    <col min="5386" max="5386" width="11.28515625" style="366" customWidth="1"/>
    <col min="5387" max="5387" width="2.7109375" style="366" customWidth="1"/>
    <col min="5388" max="5388" width="8.42578125" style="366" customWidth="1"/>
    <col min="5389" max="5389" width="10.85546875" style="366" customWidth="1"/>
    <col min="5390" max="5390" width="10" style="366" customWidth="1"/>
    <col min="5391" max="5391" width="12.42578125" style="366" customWidth="1"/>
    <col min="5392" max="5392" width="9.42578125" style="366" customWidth="1"/>
    <col min="5393" max="5393" width="5.42578125" style="366" customWidth="1"/>
    <col min="5394" max="5632" width="10.28515625" style="366"/>
    <col min="5633" max="5633" width="13" style="366" customWidth="1"/>
    <col min="5634" max="5634" width="7.7109375" style="366" customWidth="1"/>
    <col min="5635" max="5635" width="16.140625" style="366" customWidth="1"/>
    <col min="5636" max="5637" width="13.7109375" style="366" customWidth="1"/>
    <col min="5638" max="5638" width="11.85546875" style="366" customWidth="1"/>
    <col min="5639" max="5639" width="3" style="366" customWidth="1"/>
    <col min="5640" max="5640" width="6" style="366" customWidth="1"/>
    <col min="5641" max="5641" width="10.28515625" style="366"/>
    <col min="5642" max="5642" width="11.28515625" style="366" customWidth="1"/>
    <col min="5643" max="5643" width="2.7109375" style="366" customWidth="1"/>
    <col min="5644" max="5644" width="8.42578125" style="366" customWidth="1"/>
    <col min="5645" max="5645" width="10.85546875" style="366" customWidth="1"/>
    <col min="5646" max="5646" width="10" style="366" customWidth="1"/>
    <col min="5647" max="5647" width="12.42578125" style="366" customWidth="1"/>
    <col min="5648" max="5648" width="9.42578125" style="366" customWidth="1"/>
    <col min="5649" max="5649" width="5.42578125" style="366" customWidth="1"/>
    <col min="5650" max="5888" width="10.28515625" style="366"/>
    <col min="5889" max="5889" width="13" style="366" customWidth="1"/>
    <col min="5890" max="5890" width="7.7109375" style="366" customWidth="1"/>
    <col min="5891" max="5891" width="16.140625" style="366" customWidth="1"/>
    <col min="5892" max="5893" width="13.7109375" style="366" customWidth="1"/>
    <col min="5894" max="5894" width="11.85546875" style="366" customWidth="1"/>
    <col min="5895" max="5895" width="3" style="366" customWidth="1"/>
    <col min="5896" max="5896" width="6" style="366" customWidth="1"/>
    <col min="5897" max="5897" width="10.28515625" style="366"/>
    <col min="5898" max="5898" width="11.28515625" style="366" customWidth="1"/>
    <col min="5899" max="5899" width="2.7109375" style="366" customWidth="1"/>
    <col min="5900" max="5900" width="8.42578125" style="366" customWidth="1"/>
    <col min="5901" max="5901" width="10.85546875" style="366" customWidth="1"/>
    <col min="5902" max="5902" width="10" style="366" customWidth="1"/>
    <col min="5903" max="5903" width="12.42578125" style="366" customWidth="1"/>
    <col min="5904" max="5904" width="9.42578125" style="366" customWidth="1"/>
    <col min="5905" max="5905" width="5.42578125" style="366" customWidth="1"/>
    <col min="5906" max="6144" width="10.28515625" style="366"/>
    <col min="6145" max="6145" width="13" style="366" customWidth="1"/>
    <col min="6146" max="6146" width="7.7109375" style="366" customWidth="1"/>
    <col min="6147" max="6147" width="16.140625" style="366" customWidth="1"/>
    <col min="6148" max="6149" width="13.7109375" style="366" customWidth="1"/>
    <col min="6150" max="6150" width="11.85546875" style="366" customWidth="1"/>
    <col min="6151" max="6151" width="3" style="366" customWidth="1"/>
    <col min="6152" max="6152" width="6" style="366" customWidth="1"/>
    <col min="6153" max="6153" width="10.28515625" style="366"/>
    <col min="6154" max="6154" width="11.28515625" style="366" customWidth="1"/>
    <col min="6155" max="6155" width="2.7109375" style="366" customWidth="1"/>
    <col min="6156" max="6156" width="8.42578125" style="366" customWidth="1"/>
    <col min="6157" max="6157" width="10.85546875" style="366" customWidth="1"/>
    <col min="6158" max="6158" width="10" style="366" customWidth="1"/>
    <col min="6159" max="6159" width="12.42578125" style="366" customWidth="1"/>
    <col min="6160" max="6160" width="9.42578125" style="366" customWidth="1"/>
    <col min="6161" max="6161" width="5.42578125" style="366" customWidth="1"/>
    <col min="6162" max="6400" width="10.28515625" style="366"/>
    <col min="6401" max="6401" width="13" style="366" customWidth="1"/>
    <col min="6402" max="6402" width="7.7109375" style="366" customWidth="1"/>
    <col min="6403" max="6403" width="16.140625" style="366" customWidth="1"/>
    <col min="6404" max="6405" width="13.7109375" style="366" customWidth="1"/>
    <col min="6406" max="6406" width="11.85546875" style="366" customWidth="1"/>
    <col min="6407" max="6407" width="3" style="366" customWidth="1"/>
    <col min="6408" max="6408" width="6" style="366" customWidth="1"/>
    <col min="6409" max="6409" width="10.28515625" style="366"/>
    <col min="6410" max="6410" width="11.28515625" style="366" customWidth="1"/>
    <col min="6411" max="6411" width="2.7109375" style="366" customWidth="1"/>
    <col min="6412" max="6412" width="8.42578125" style="366" customWidth="1"/>
    <col min="6413" max="6413" width="10.85546875" style="366" customWidth="1"/>
    <col min="6414" max="6414" width="10" style="366" customWidth="1"/>
    <col min="6415" max="6415" width="12.42578125" style="366" customWidth="1"/>
    <col min="6416" max="6416" width="9.42578125" style="366" customWidth="1"/>
    <col min="6417" max="6417" width="5.42578125" style="366" customWidth="1"/>
    <col min="6418" max="6656" width="10.28515625" style="366"/>
    <col min="6657" max="6657" width="13" style="366" customWidth="1"/>
    <col min="6658" max="6658" width="7.7109375" style="366" customWidth="1"/>
    <col min="6659" max="6659" width="16.140625" style="366" customWidth="1"/>
    <col min="6660" max="6661" width="13.7109375" style="366" customWidth="1"/>
    <col min="6662" max="6662" width="11.85546875" style="366" customWidth="1"/>
    <col min="6663" max="6663" width="3" style="366" customWidth="1"/>
    <col min="6664" max="6664" width="6" style="366" customWidth="1"/>
    <col min="6665" max="6665" width="10.28515625" style="366"/>
    <col min="6666" max="6666" width="11.28515625" style="366" customWidth="1"/>
    <col min="6667" max="6667" width="2.7109375" style="366" customWidth="1"/>
    <col min="6668" max="6668" width="8.42578125" style="366" customWidth="1"/>
    <col min="6669" max="6669" width="10.85546875" style="366" customWidth="1"/>
    <col min="6670" max="6670" width="10" style="366" customWidth="1"/>
    <col min="6671" max="6671" width="12.42578125" style="366" customWidth="1"/>
    <col min="6672" max="6672" width="9.42578125" style="366" customWidth="1"/>
    <col min="6673" max="6673" width="5.42578125" style="366" customWidth="1"/>
    <col min="6674" max="6912" width="10.28515625" style="366"/>
    <col min="6913" max="6913" width="13" style="366" customWidth="1"/>
    <col min="6914" max="6914" width="7.7109375" style="366" customWidth="1"/>
    <col min="6915" max="6915" width="16.140625" style="366" customWidth="1"/>
    <col min="6916" max="6917" width="13.7109375" style="366" customWidth="1"/>
    <col min="6918" max="6918" width="11.85546875" style="366" customWidth="1"/>
    <col min="6919" max="6919" width="3" style="366" customWidth="1"/>
    <col min="6920" max="6920" width="6" style="366" customWidth="1"/>
    <col min="6921" max="6921" width="10.28515625" style="366"/>
    <col min="6922" max="6922" width="11.28515625" style="366" customWidth="1"/>
    <col min="6923" max="6923" width="2.7109375" style="366" customWidth="1"/>
    <col min="6924" max="6924" width="8.42578125" style="366" customWidth="1"/>
    <col min="6925" max="6925" width="10.85546875" style="366" customWidth="1"/>
    <col min="6926" max="6926" width="10" style="366" customWidth="1"/>
    <col min="6927" max="6927" width="12.42578125" style="366" customWidth="1"/>
    <col min="6928" max="6928" width="9.42578125" style="366" customWidth="1"/>
    <col min="6929" max="6929" width="5.42578125" style="366" customWidth="1"/>
    <col min="6930" max="7168" width="10.28515625" style="366"/>
    <col min="7169" max="7169" width="13" style="366" customWidth="1"/>
    <col min="7170" max="7170" width="7.7109375" style="366" customWidth="1"/>
    <col min="7171" max="7171" width="16.140625" style="366" customWidth="1"/>
    <col min="7172" max="7173" width="13.7109375" style="366" customWidth="1"/>
    <col min="7174" max="7174" width="11.85546875" style="366" customWidth="1"/>
    <col min="7175" max="7175" width="3" style="366" customWidth="1"/>
    <col min="7176" max="7176" width="6" style="366" customWidth="1"/>
    <col min="7177" max="7177" width="10.28515625" style="366"/>
    <col min="7178" max="7178" width="11.28515625" style="366" customWidth="1"/>
    <col min="7179" max="7179" width="2.7109375" style="366" customWidth="1"/>
    <col min="7180" max="7180" width="8.42578125" style="366" customWidth="1"/>
    <col min="7181" max="7181" width="10.85546875" style="366" customWidth="1"/>
    <col min="7182" max="7182" width="10" style="366" customWidth="1"/>
    <col min="7183" max="7183" width="12.42578125" style="366" customWidth="1"/>
    <col min="7184" max="7184" width="9.42578125" style="366" customWidth="1"/>
    <col min="7185" max="7185" width="5.42578125" style="366" customWidth="1"/>
    <col min="7186" max="7424" width="10.28515625" style="366"/>
    <col min="7425" max="7425" width="13" style="366" customWidth="1"/>
    <col min="7426" max="7426" width="7.7109375" style="366" customWidth="1"/>
    <col min="7427" max="7427" width="16.140625" style="366" customWidth="1"/>
    <col min="7428" max="7429" width="13.7109375" style="366" customWidth="1"/>
    <col min="7430" max="7430" width="11.85546875" style="366" customWidth="1"/>
    <col min="7431" max="7431" width="3" style="366" customWidth="1"/>
    <col min="7432" max="7432" width="6" style="366" customWidth="1"/>
    <col min="7433" max="7433" width="10.28515625" style="366"/>
    <col min="7434" max="7434" width="11.28515625" style="366" customWidth="1"/>
    <col min="7435" max="7435" width="2.7109375" style="366" customWidth="1"/>
    <col min="7436" max="7436" width="8.42578125" style="366" customWidth="1"/>
    <col min="7437" max="7437" width="10.85546875" style="366" customWidth="1"/>
    <col min="7438" max="7438" width="10" style="366" customWidth="1"/>
    <col min="7439" max="7439" width="12.42578125" style="366" customWidth="1"/>
    <col min="7440" max="7440" width="9.42578125" style="366" customWidth="1"/>
    <col min="7441" max="7441" width="5.42578125" style="366" customWidth="1"/>
    <col min="7442" max="7680" width="10.28515625" style="366"/>
    <col min="7681" max="7681" width="13" style="366" customWidth="1"/>
    <col min="7682" max="7682" width="7.7109375" style="366" customWidth="1"/>
    <col min="7683" max="7683" width="16.140625" style="366" customWidth="1"/>
    <col min="7684" max="7685" width="13.7109375" style="366" customWidth="1"/>
    <col min="7686" max="7686" width="11.85546875" style="366" customWidth="1"/>
    <col min="7687" max="7687" width="3" style="366" customWidth="1"/>
    <col min="7688" max="7688" width="6" style="366" customWidth="1"/>
    <col min="7689" max="7689" width="10.28515625" style="366"/>
    <col min="7690" max="7690" width="11.28515625" style="366" customWidth="1"/>
    <col min="7691" max="7691" width="2.7109375" style="366" customWidth="1"/>
    <col min="7692" max="7692" width="8.42578125" style="366" customWidth="1"/>
    <col min="7693" max="7693" width="10.85546875" style="366" customWidth="1"/>
    <col min="7694" max="7694" width="10" style="366" customWidth="1"/>
    <col min="7695" max="7695" width="12.42578125" style="366" customWidth="1"/>
    <col min="7696" max="7696" width="9.42578125" style="366" customWidth="1"/>
    <col min="7697" max="7697" width="5.42578125" style="366" customWidth="1"/>
    <col min="7698" max="7936" width="10.28515625" style="366"/>
    <col min="7937" max="7937" width="13" style="366" customWidth="1"/>
    <col min="7938" max="7938" width="7.7109375" style="366" customWidth="1"/>
    <col min="7939" max="7939" width="16.140625" style="366" customWidth="1"/>
    <col min="7940" max="7941" width="13.7109375" style="366" customWidth="1"/>
    <col min="7942" max="7942" width="11.85546875" style="366" customWidth="1"/>
    <col min="7943" max="7943" width="3" style="366" customWidth="1"/>
    <col min="7944" max="7944" width="6" style="366" customWidth="1"/>
    <col min="7945" max="7945" width="10.28515625" style="366"/>
    <col min="7946" max="7946" width="11.28515625" style="366" customWidth="1"/>
    <col min="7947" max="7947" width="2.7109375" style="366" customWidth="1"/>
    <col min="7948" max="7948" width="8.42578125" style="366" customWidth="1"/>
    <col min="7949" max="7949" width="10.85546875" style="366" customWidth="1"/>
    <col min="7950" max="7950" width="10" style="366" customWidth="1"/>
    <col min="7951" max="7951" width="12.42578125" style="366" customWidth="1"/>
    <col min="7952" max="7952" width="9.42578125" style="366" customWidth="1"/>
    <col min="7953" max="7953" width="5.42578125" style="366" customWidth="1"/>
    <col min="7954" max="8192" width="10.28515625" style="366"/>
    <col min="8193" max="8193" width="13" style="366" customWidth="1"/>
    <col min="8194" max="8194" width="7.7109375" style="366" customWidth="1"/>
    <col min="8195" max="8195" width="16.140625" style="366" customWidth="1"/>
    <col min="8196" max="8197" width="13.7109375" style="366" customWidth="1"/>
    <col min="8198" max="8198" width="11.85546875" style="366" customWidth="1"/>
    <col min="8199" max="8199" width="3" style="366" customWidth="1"/>
    <col min="8200" max="8200" width="6" style="366" customWidth="1"/>
    <col min="8201" max="8201" width="10.28515625" style="366"/>
    <col min="8202" max="8202" width="11.28515625" style="366" customWidth="1"/>
    <col min="8203" max="8203" width="2.7109375" style="366" customWidth="1"/>
    <col min="8204" max="8204" width="8.42578125" style="366" customWidth="1"/>
    <col min="8205" max="8205" width="10.85546875" style="366" customWidth="1"/>
    <col min="8206" max="8206" width="10" style="366" customWidth="1"/>
    <col min="8207" max="8207" width="12.42578125" style="366" customWidth="1"/>
    <col min="8208" max="8208" width="9.42578125" style="366" customWidth="1"/>
    <col min="8209" max="8209" width="5.42578125" style="366" customWidth="1"/>
    <col min="8210" max="8448" width="10.28515625" style="366"/>
    <col min="8449" max="8449" width="13" style="366" customWidth="1"/>
    <col min="8450" max="8450" width="7.7109375" style="366" customWidth="1"/>
    <col min="8451" max="8451" width="16.140625" style="366" customWidth="1"/>
    <col min="8452" max="8453" width="13.7109375" style="366" customWidth="1"/>
    <col min="8454" max="8454" width="11.85546875" style="366" customWidth="1"/>
    <col min="8455" max="8455" width="3" style="366" customWidth="1"/>
    <col min="8456" max="8456" width="6" style="366" customWidth="1"/>
    <col min="8457" max="8457" width="10.28515625" style="366"/>
    <col min="8458" max="8458" width="11.28515625" style="366" customWidth="1"/>
    <col min="8459" max="8459" width="2.7109375" style="366" customWidth="1"/>
    <col min="8460" max="8460" width="8.42578125" style="366" customWidth="1"/>
    <col min="8461" max="8461" width="10.85546875" style="366" customWidth="1"/>
    <col min="8462" max="8462" width="10" style="366" customWidth="1"/>
    <col min="8463" max="8463" width="12.42578125" style="366" customWidth="1"/>
    <col min="8464" max="8464" width="9.42578125" style="366" customWidth="1"/>
    <col min="8465" max="8465" width="5.42578125" style="366" customWidth="1"/>
    <col min="8466" max="8704" width="10.28515625" style="366"/>
    <col min="8705" max="8705" width="13" style="366" customWidth="1"/>
    <col min="8706" max="8706" width="7.7109375" style="366" customWidth="1"/>
    <col min="8707" max="8707" width="16.140625" style="366" customWidth="1"/>
    <col min="8708" max="8709" width="13.7109375" style="366" customWidth="1"/>
    <col min="8710" max="8710" width="11.85546875" style="366" customWidth="1"/>
    <col min="8711" max="8711" width="3" style="366" customWidth="1"/>
    <col min="8712" max="8712" width="6" style="366" customWidth="1"/>
    <col min="8713" max="8713" width="10.28515625" style="366"/>
    <col min="8714" max="8714" width="11.28515625" style="366" customWidth="1"/>
    <col min="8715" max="8715" width="2.7109375" style="366" customWidth="1"/>
    <col min="8716" max="8716" width="8.42578125" style="366" customWidth="1"/>
    <col min="8717" max="8717" width="10.85546875" style="366" customWidth="1"/>
    <col min="8718" max="8718" width="10" style="366" customWidth="1"/>
    <col min="8719" max="8719" width="12.42578125" style="366" customWidth="1"/>
    <col min="8720" max="8720" width="9.42578125" style="366" customWidth="1"/>
    <col min="8721" max="8721" width="5.42578125" style="366" customWidth="1"/>
    <col min="8722" max="8960" width="10.28515625" style="366"/>
    <col min="8961" max="8961" width="13" style="366" customWidth="1"/>
    <col min="8962" max="8962" width="7.7109375" style="366" customWidth="1"/>
    <col min="8963" max="8963" width="16.140625" style="366" customWidth="1"/>
    <col min="8964" max="8965" width="13.7109375" style="366" customWidth="1"/>
    <col min="8966" max="8966" width="11.85546875" style="366" customWidth="1"/>
    <col min="8967" max="8967" width="3" style="366" customWidth="1"/>
    <col min="8968" max="8968" width="6" style="366" customWidth="1"/>
    <col min="8969" max="8969" width="10.28515625" style="366"/>
    <col min="8970" max="8970" width="11.28515625" style="366" customWidth="1"/>
    <col min="8971" max="8971" width="2.7109375" style="366" customWidth="1"/>
    <col min="8972" max="8972" width="8.42578125" style="366" customWidth="1"/>
    <col min="8973" max="8973" width="10.85546875" style="366" customWidth="1"/>
    <col min="8974" max="8974" width="10" style="366" customWidth="1"/>
    <col min="8975" max="8975" width="12.42578125" style="366" customWidth="1"/>
    <col min="8976" max="8976" width="9.42578125" style="366" customWidth="1"/>
    <col min="8977" max="8977" width="5.42578125" style="366" customWidth="1"/>
    <col min="8978" max="9216" width="10.28515625" style="366"/>
    <col min="9217" max="9217" width="13" style="366" customWidth="1"/>
    <col min="9218" max="9218" width="7.7109375" style="366" customWidth="1"/>
    <col min="9219" max="9219" width="16.140625" style="366" customWidth="1"/>
    <col min="9220" max="9221" width="13.7109375" style="366" customWidth="1"/>
    <col min="9222" max="9222" width="11.85546875" style="366" customWidth="1"/>
    <col min="9223" max="9223" width="3" style="366" customWidth="1"/>
    <col min="9224" max="9224" width="6" style="366" customWidth="1"/>
    <col min="9225" max="9225" width="10.28515625" style="366"/>
    <col min="9226" max="9226" width="11.28515625" style="366" customWidth="1"/>
    <col min="9227" max="9227" width="2.7109375" style="366" customWidth="1"/>
    <col min="9228" max="9228" width="8.42578125" style="366" customWidth="1"/>
    <col min="9229" max="9229" width="10.85546875" style="366" customWidth="1"/>
    <col min="9230" max="9230" width="10" style="366" customWidth="1"/>
    <col min="9231" max="9231" width="12.42578125" style="366" customWidth="1"/>
    <col min="9232" max="9232" width="9.42578125" style="366" customWidth="1"/>
    <col min="9233" max="9233" width="5.42578125" style="366" customWidth="1"/>
    <col min="9234" max="9472" width="10.28515625" style="366"/>
    <col min="9473" max="9473" width="13" style="366" customWidth="1"/>
    <col min="9474" max="9474" width="7.7109375" style="366" customWidth="1"/>
    <col min="9475" max="9475" width="16.140625" style="366" customWidth="1"/>
    <col min="9476" max="9477" width="13.7109375" style="366" customWidth="1"/>
    <col min="9478" max="9478" width="11.85546875" style="366" customWidth="1"/>
    <col min="9479" max="9479" width="3" style="366" customWidth="1"/>
    <col min="9480" max="9480" width="6" style="366" customWidth="1"/>
    <col min="9481" max="9481" width="10.28515625" style="366"/>
    <col min="9482" max="9482" width="11.28515625" style="366" customWidth="1"/>
    <col min="9483" max="9483" width="2.7109375" style="366" customWidth="1"/>
    <col min="9484" max="9484" width="8.42578125" style="366" customWidth="1"/>
    <col min="9485" max="9485" width="10.85546875" style="366" customWidth="1"/>
    <col min="9486" max="9486" width="10" style="366" customWidth="1"/>
    <col min="9487" max="9487" width="12.42578125" style="366" customWidth="1"/>
    <col min="9488" max="9488" width="9.42578125" style="366" customWidth="1"/>
    <col min="9489" max="9489" width="5.42578125" style="366" customWidth="1"/>
    <col min="9490" max="9728" width="10.28515625" style="366"/>
    <col min="9729" max="9729" width="13" style="366" customWidth="1"/>
    <col min="9730" max="9730" width="7.7109375" style="366" customWidth="1"/>
    <col min="9731" max="9731" width="16.140625" style="366" customWidth="1"/>
    <col min="9732" max="9733" width="13.7109375" style="366" customWidth="1"/>
    <col min="9734" max="9734" width="11.85546875" style="366" customWidth="1"/>
    <col min="9735" max="9735" width="3" style="366" customWidth="1"/>
    <col min="9736" max="9736" width="6" style="366" customWidth="1"/>
    <col min="9737" max="9737" width="10.28515625" style="366"/>
    <col min="9738" max="9738" width="11.28515625" style="366" customWidth="1"/>
    <col min="9739" max="9739" width="2.7109375" style="366" customWidth="1"/>
    <col min="9740" max="9740" width="8.42578125" style="366" customWidth="1"/>
    <col min="9741" max="9741" width="10.85546875" style="366" customWidth="1"/>
    <col min="9742" max="9742" width="10" style="366" customWidth="1"/>
    <col min="9743" max="9743" width="12.42578125" style="366" customWidth="1"/>
    <col min="9744" max="9744" width="9.42578125" style="366" customWidth="1"/>
    <col min="9745" max="9745" width="5.42578125" style="366" customWidth="1"/>
    <col min="9746" max="9984" width="10.28515625" style="366"/>
    <col min="9985" max="9985" width="13" style="366" customWidth="1"/>
    <col min="9986" max="9986" width="7.7109375" style="366" customWidth="1"/>
    <col min="9987" max="9987" width="16.140625" style="366" customWidth="1"/>
    <col min="9988" max="9989" width="13.7109375" style="366" customWidth="1"/>
    <col min="9990" max="9990" width="11.85546875" style="366" customWidth="1"/>
    <col min="9991" max="9991" width="3" style="366" customWidth="1"/>
    <col min="9992" max="9992" width="6" style="366" customWidth="1"/>
    <col min="9993" max="9993" width="10.28515625" style="366"/>
    <col min="9994" max="9994" width="11.28515625" style="366" customWidth="1"/>
    <col min="9995" max="9995" width="2.7109375" style="366" customWidth="1"/>
    <col min="9996" max="9996" width="8.42578125" style="366" customWidth="1"/>
    <col min="9997" max="9997" width="10.85546875" style="366" customWidth="1"/>
    <col min="9998" max="9998" width="10" style="366" customWidth="1"/>
    <col min="9999" max="9999" width="12.42578125" style="366" customWidth="1"/>
    <col min="10000" max="10000" width="9.42578125" style="366" customWidth="1"/>
    <col min="10001" max="10001" width="5.42578125" style="366" customWidth="1"/>
    <col min="10002" max="10240" width="10.28515625" style="366"/>
    <col min="10241" max="10241" width="13" style="366" customWidth="1"/>
    <col min="10242" max="10242" width="7.7109375" style="366" customWidth="1"/>
    <col min="10243" max="10243" width="16.140625" style="366" customWidth="1"/>
    <col min="10244" max="10245" width="13.7109375" style="366" customWidth="1"/>
    <col min="10246" max="10246" width="11.85546875" style="366" customWidth="1"/>
    <col min="10247" max="10247" width="3" style="366" customWidth="1"/>
    <col min="10248" max="10248" width="6" style="366" customWidth="1"/>
    <col min="10249" max="10249" width="10.28515625" style="366"/>
    <col min="10250" max="10250" width="11.28515625" style="366" customWidth="1"/>
    <col min="10251" max="10251" width="2.7109375" style="366" customWidth="1"/>
    <col min="10252" max="10252" width="8.42578125" style="366" customWidth="1"/>
    <col min="10253" max="10253" width="10.85546875" style="366" customWidth="1"/>
    <col min="10254" max="10254" width="10" style="366" customWidth="1"/>
    <col min="10255" max="10255" width="12.42578125" style="366" customWidth="1"/>
    <col min="10256" max="10256" width="9.42578125" style="366" customWidth="1"/>
    <col min="10257" max="10257" width="5.42578125" style="366" customWidth="1"/>
    <col min="10258" max="10496" width="10.28515625" style="366"/>
    <col min="10497" max="10497" width="13" style="366" customWidth="1"/>
    <col min="10498" max="10498" width="7.7109375" style="366" customWidth="1"/>
    <col min="10499" max="10499" width="16.140625" style="366" customWidth="1"/>
    <col min="10500" max="10501" width="13.7109375" style="366" customWidth="1"/>
    <col min="10502" max="10502" width="11.85546875" style="366" customWidth="1"/>
    <col min="10503" max="10503" width="3" style="366" customWidth="1"/>
    <col min="10504" max="10504" width="6" style="366" customWidth="1"/>
    <col min="10505" max="10505" width="10.28515625" style="366"/>
    <col min="10506" max="10506" width="11.28515625" style="366" customWidth="1"/>
    <col min="10507" max="10507" width="2.7109375" style="366" customWidth="1"/>
    <col min="10508" max="10508" width="8.42578125" style="366" customWidth="1"/>
    <col min="10509" max="10509" width="10.85546875" style="366" customWidth="1"/>
    <col min="10510" max="10510" width="10" style="366" customWidth="1"/>
    <col min="10511" max="10511" width="12.42578125" style="366" customWidth="1"/>
    <col min="10512" max="10512" width="9.42578125" style="366" customWidth="1"/>
    <col min="10513" max="10513" width="5.42578125" style="366" customWidth="1"/>
    <col min="10514" max="10752" width="10.28515625" style="366"/>
    <col min="10753" max="10753" width="13" style="366" customWidth="1"/>
    <col min="10754" max="10754" width="7.7109375" style="366" customWidth="1"/>
    <col min="10755" max="10755" width="16.140625" style="366" customWidth="1"/>
    <col min="10756" max="10757" width="13.7109375" style="366" customWidth="1"/>
    <col min="10758" max="10758" width="11.85546875" style="366" customWidth="1"/>
    <col min="10759" max="10759" width="3" style="366" customWidth="1"/>
    <col min="10760" max="10760" width="6" style="366" customWidth="1"/>
    <col min="10761" max="10761" width="10.28515625" style="366"/>
    <col min="10762" max="10762" width="11.28515625" style="366" customWidth="1"/>
    <col min="10763" max="10763" width="2.7109375" style="366" customWidth="1"/>
    <col min="10764" max="10764" width="8.42578125" style="366" customWidth="1"/>
    <col min="10765" max="10765" width="10.85546875" style="366" customWidth="1"/>
    <col min="10766" max="10766" width="10" style="366" customWidth="1"/>
    <col min="10767" max="10767" width="12.42578125" style="366" customWidth="1"/>
    <col min="10768" max="10768" width="9.42578125" style="366" customWidth="1"/>
    <col min="10769" max="10769" width="5.42578125" style="366" customWidth="1"/>
    <col min="10770" max="11008" width="10.28515625" style="366"/>
    <col min="11009" max="11009" width="13" style="366" customWidth="1"/>
    <col min="11010" max="11010" width="7.7109375" style="366" customWidth="1"/>
    <col min="11011" max="11011" width="16.140625" style="366" customWidth="1"/>
    <col min="11012" max="11013" width="13.7109375" style="366" customWidth="1"/>
    <col min="11014" max="11014" width="11.85546875" style="366" customWidth="1"/>
    <col min="11015" max="11015" width="3" style="366" customWidth="1"/>
    <col min="11016" max="11016" width="6" style="366" customWidth="1"/>
    <col min="11017" max="11017" width="10.28515625" style="366"/>
    <col min="11018" max="11018" width="11.28515625" style="366" customWidth="1"/>
    <col min="11019" max="11019" width="2.7109375" style="366" customWidth="1"/>
    <col min="11020" max="11020" width="8.42578125" style="366" customWidth="1"/>
    <col min="11021" max="11021" width="10.85546875" style="366" customWidth="1"/>
    <col min="11022" max="11022" width="10" style="366" customWidth="1"/>
    <col min="11023" max="11023" width="12.42578125" style="366" customWidth="1"/>
    <col min="11024" max="11024" width="9.42578125" style="366" customWidth="1"/>
    <col min="11025" max="11025" width="5.42578125" style="366" customWidth="1"/>
    <col min="11026" max="11264" width="10.28515625" style="366"/>
    <col min="11265" max="11265" width="13" style="366" customWidth="1"/>
    <col min="11266" max="11266" width="7.7109375" style="366" customWidth="1"/>
    <col min="11267" max="11267" width="16.140625" style="366" customWidth="1"/>
    <col min="11268" max="11269" width="13.7109375" style="366" customWidth="1"/>
    <col min="11270" max="11270" width="11.85546875" style="366" customWidth="1"/>
    <col min="11271" max="11271" width="3" style="366" customWidth="1"/>
    <col min="11272" max="11272" width="6" style="366" customWidth="1"/>
    <col min="11273" max="11273" width="10.28515625" style="366"/>
    <col min="11274" max="11274" width="11.28515625" style="366" customWidth="1"/>
    <col min="11275" max="11275" width="2.7109375" style="366" customWidth="1"/>
    <col min="11276" max="11276" width="8.42578125" style="366" customWidth="1"/>
    <col min="11277" max="11277" width="10.85546875" style="366" customWidth="1"/>
    <col min="11278" max="11278" width="10" style="366" customWidth="1"/>
    <col min="11279" max="11279" width="12.42578125" style="366" customWidth="1"/>
    <col min="11280" max="11280" width="9.42578125" style="366" customWidth="1"/>
    <col min="11281" max="11281" width="5.42578125" style="366" customWidth="1"/>
    <col min="11282" max="11520" width="10.28515625" style="366"/>
    <col min="11521" max="11521" width="13" style="366" customWidth="1"/>
    <col min="11522" max="11522" width="7.7109375" style="366" customWidth="1"/>
    <col min="11523" max="11523" width="16.140625" style="366" customWidth="1"/>
    <col min="11524" max="11525" width="13.7109375" style="366" customWidth="1"/>
    <col min="11526" max="11526" width="11.85546875" style="366" customWidth="1"/>
    <col min="11527" max="11527" width="3" style="366" customWidth="1"/>
    <col min="11528" max="11528" width="6" style="366" customWidth="1"/>
    <col min="11529" max="11529" width="10.28515625" style="366"/>
    <col min="11530" max="11530" width="11.28515625" style="366" customWidth="1"/>
    <col min="11531" max="11531" width="2.7109375" style="366" customWidth="1"/>
    <col min="11532" max="11532" width="8.42578125" style="366" customWidth="1"/>
    <col min="11533" max="11533" width="10.85546875" style="366" customWidth="1"/>
    <col min="11534" max="11534" width="10" style="366" customWidth="1"/>
    <col min="11535" max="11535" width="12.42578125" style="366" customWidth="1"/>
    <col min="11536" max="11536" width="9.42578125" style="366" customWidth="1"/>
    <col min="11537" max="11537" width="5.42578125" style="366" customWidth="1"/>
    <col min="11538" max="11776" width="10.28515625" style="366"/>
    <col min="11777" max="11777" width="13" style="366" customWidth="1"/>
    <col min="11778" max="11778" width="7.7109375" style="366" customWidth="1"/>
    <col min="11779" max="11779" width="16.140625" style="366" customWidth="1"/>
    <col min="11780" max="11781" width="13.7109375" style="366" customWidth="1"/>
    <col min="11782" max="11782" width="11.85546875" style="366" customWidth="1"/>
    <col min="11783" max="11783" width="3" style="366" customWidth="1"/>
    <col min="11784" max="11784" width="6" style="366" customWidth="1"/>
    <col min="11785" max="11785" width="10.28515625" style="366"/>
    <col min="11786" max="11786" width="11.28515625" style="366" customWidth="1"/>
    <col min="11787" max="11787" width="2.7109375" style="366" customWidth="1"/>
    <col min="11788" max="11788" width="8.42578125" style="366" customWidth="1"/>
    <col min="11789" max="11789" width="10.85546875" style="366" customWidth="1"/>
    <col min="11790" max="11790" width="10" style="366" customWidth="1"/>
    <col min="11791" max="11791" width="12.42578125" style="366" customWidth="1"/>
    <col min="11792" max="11792" width="9.42578125" style="366" customWidth="1"/>
    <col min="11793" max="11793" width="5.42578125" style="366" customWidth="1"/>
    <col min="11794" max="12032" width="10.28515625" style="366"/>
    <col min="12033" max="12033" width="13" style="366" customWidth="1"/>
    <col min="12034" max="12034" width="7.7109375" style="366" customWidth="1"/>
    <col min="12035" max="12035" width="16.140625" style="366" customWidth="1"/>
    <col min="12036" max="12037" width="13.7109375" style="366" customWidth="1"/>
    <col min="12038" max="12038" width="11.85546875" style="366" customWidth="1"/>
    <col min="12039" max="12039" width="3" style="366" customWidth="1"/>
    <col min="12040" max="12040" width="6" style="366" customWidth="1"/>
    <col min="12041" max="12041" width="10.28515625" style="366"/>
    <col min="12042" max="12042" width="11.28515625" style="366" customWidth="1"/>
    <col min="12043" max="12043" width="2.7109375" style="366" customWidth="1"/>
    <col min="12044" max="12044" width="8.42578125" style="366" customWidth="1"/>
    <col min="12045" max="12045" width="10.85546875" style="366" customWidth="1"/>
    <col min="12046" max="12046" width="10" style="366" customWidth="1"/>
    <col min="12047" max="12047" width="12.42578125" style="366" customWidth="1"/>
    <col min="12048" max="12048" width="9.42578125" style="366" customWidth="1"/>
    <col min="12049" max="12049" width="5.42578125" style="366" customWidth="1"/>
    <col min="12050" max="12288" width="10.28515625" style="366"/>
    <col min="12289" max="12289" width="13" style="366" customWidth="1"/>
    <col min="12290" max="12290" width="7.7109375" style="366" customWidth="1"/>
    <col min="12291" max="12291" width="16.140625" style="366" customWidth="1"/>
    <col min="12292" max="12293" width="13.7109375" style="366" customWidth="1"/>
    <col min="12294" max="12294" width="11.85546875" style="366" customWidth="1"/>
    <col min="12295" max="12295" width="3" style="366" customWidth="1"/>
    <col min="12296" max="12296" width="6" style="366" customWidth="1"/>
    <col min="12297" max="12297" width="10.28515625" style="366"/>
    <col min="12298" max="12298" width="11.28515625" style="366" customWidth="1"/>
    <col min="12299" max="12299" width="2.7109375" style="366" customWidth="1"/>
    <col min="12300" max="12300" width="8.42578125" style="366" customWidth="1"/>
    <col min="12301" max="12301" width="10.85546875" style="366" customWidth="1"/>
    <col min="12302" max="12302" width="10" style="366" customWidth="1"/>
    <col min="12303" max="12303" width="12.42578125" style="366" customWidth="1"/>
    <col min="12304" max="12304" width="9.42578125" style="366" customWidth="1"/>
    <col min="12305" max="12305" width="5.42578125" style="366" customWidth="1"/>
    <col min="12306" max="12544" width="10.28515625" style="366"/>
    <col min="12545" max="12545" width="13" style="366" customWidth="1"/>
    <col min="12546" max="12546" width="7.7109375" style="366" customWidth="1"/>
    <col min="12547" max="12547" width="16.140625" style="366" customWidth="1"/>
    <col min="12548" max="12549" width="13.7109375" style="366" customWidth="1"/>
    <col min="12550" max="12550" width="11.85546875" style="366" customWidth="1"/>
    <col min="12551" max="12551" width="3" style="366" customWidth="1"/>
    <col min="12552" max="12552" width="6" style="366" customWidth="1"/>
    <col min="12553" max="12553" width="10.28515625" style="366"/>
    <col min="12554" max="12554" width="11.28515625" style="366" customWidth="1"/>
    <col min="12555" max="12555" width="2.7109375" style="366" customWidth="1"/>
    <col min="12556" max="12556" width="8.42578125" style="366" customWidth="1"/>
    <col min="12557" max="12557" width="10.85546875" style="366" customWidth="1"/>
    <col min="12558" max="12558" width="10" style="366" customWidth="1"/>
    <col min="12559" max="12559" width="12.42578125" style="366" customWidth="1"/>
    <col min="12560" max="12560" width="9.42578125" style="366" customWidth="1"/>
    <col min="12561" max="12561" width="5.42578125" style="366" customWidth="1"/>
    <col min="12562" max="12800" width="10.28515625" style="366"/>
    <col min="12801" max="12801" width="13" style="366" customWidth="1"/>
    <col min="12802" max="12802" width="7.7109375" style="366" customWidth="1"/>
    <col min="12803" max="12803" width="16.140625" style="366" customWidth="1"/>
    <col min="12804" max="12805" width="13.7109375" style="366" customWidth="1"/>
    <col min="12806" max="12806" width="11.85546875" style="366" customWidth="1"/>
    <col min="12807" max="12807" width="3" style="366" customWidth="1"/>
    <col min="12808" max="12808" width="6" style="366" customWidth="1"/>
    <col min="12809" max="12809" width="10.28515625" style="366"/>
    <col min="12810" max="12810" width="11.28515625" style="366" customWidth="1"/>
    <col min="12811" max="12811" width="2.7109375" style="366" customWidth="1"/>
    <col min="12812" max="12812" width="8.42578125" style="366" customWidth="1"/>
    <col min="12813" max="12813" width="10.85546875" style="366" customWidth="1"/>
    <col min="12814" max="12814" width="10" style="366" customWidth="1"/>
    <col min="12815" max="12815" width="12.42578125" style="366" customWidth="1"/>
    <col min="12816" max="12816" width="9.42578125" style="366" customWidth="1"/>
    <col min="12817" max="12817" width="5.42578125" style="366" customWidth="1"/>
    <col min="12818" max="13056" width="10.28515625" style="366"/>
    <col min="13057" max="13057" width="13" style="366" customWidth="1"/>
    <col min="13058" max="13058" width="7.7109375" style="366" customWidth="1"/>
    <col min="13059" max="13059" width="16.140625" style="366" customWidth="1"/>
    <col min="13060" max="13061" width="13.7109375" style="366" customWidth="1"/>
    <col min="13062" max="13062" width="11.85546875" style="366" customWidth="1"/>
    <col min="13063" max="13063" width="3" style="366" customWidth="1"/>
    <col min="13064" max="13064" width="6" style="366" customWidth="1"/>
    <col min="13065" max="13065" width="10.28515625" style="366"/>
    <col min="13066" max="13066" width="11.28515625" style="366" customWidth="1"/>
    <col min="13067" max="13067" width="2.7109375" style="366" customWidth="1"/>
    <col min="13068" max="13068" width="8.42578125" style="366" customWidth="1"/>
    <col min="13069" max="13069" width="10.85546875" style="366" customWidth="1"/>
    <col min="13070" max="13070" width="10" style="366" customWidth="1"/>
    <col min="13071" max="13071" width="12.42578125" style="366" customWidth="1"/>
    <col min="13072" max="13072" width="9.42578125" style="366" customWidth="1"/>
    <col min="13073" max="13073" width="5.42578125" style="366" customWidth="1"/>
    <col min="13074" max="13312" width="10.28515625" style="366"/>
    <col min="13313" max="13313" width="13" style="366" customWidth="1"/>
    <col min="13314" max="13314" width="7.7109375" style="366" customWidth="1"/>
    <col min="13315" max="13315" width="16.140625" style="366" customWidth="1"/>
    <col min="13316" max="13317" width="13.7109375" style="366" customWidth="1"/>
    <col min="13318" max="13318" width="11.85546875" style="366" customWidth="1"/>
    <col min="13319" max="13319" width="3" style="366" customWidth="1"/>
    <col min="13320" max="13320" width="6" style="366" customWidth="1"/>
    <col min="13321" max="13321" width="10.28515625" style="366"/>
    <col min="13322" max="13322" width="11.28515625" style="366" customWidth="1"/>
    <col min="13323" max="13323" width="2.7109375" style="366" customWidth="1"/>
    <col min="13324" max="13324" width="8.42578125" style="366" customWidth="1"/>
    <col min="13325" max="13325" width="10.85546875" style="366" customWidth="1"/>
    <col min="13326" max="13326" width="10" style="366" customWidth="1"/>
    <col min="13327" max="13327" width="12.42578125" style="366" customWidth="1"/>
    <col min="13328" max="13328" width="9.42578125" style="366" customWidth="1"/>
    <col min="13329" max="13329" width="5.42578125" style="366" customWidth="1"/>
    <col min="13330" max="13568" width="10.28515625" style="366"/>
    <col min="13569" max="13569" width="13" style="366" customWidth="1"/>
    <col min="13570" max="13570" width="7.7109375" style="366" customWidth="1"/>
    <col min="13571" max="13571" width="16.140625" style="366" customWidth="1"/>
    <col min="13572" max="13573" width="13.7109375" style="366" customWidth="1"/>
    <col min="13574" max="13574" width="11.85546875" style="366" customWidth="1"/>
    <col min="13575" max="13575" width="3" style="366" customWidth="1"/>
    <col min="13576" max="13576" width="6" style="366" customWidth="1"/>
    <col min="13577" max="13577" width="10.28515625" style="366"/>
    <col min="13578" max="13578" width="11.28515625" style="366" customWidth="1"/>
    <col min="13579" max="13579" width="2.7109375" style="366" customWidth="1"/>
    <col min="13580" max="13580" width="8.42578125" style="366" customWidth="1"/>
    <col min="13581" max="13581" width="10.85546875" style="366" customWidth="1"/>
    <col min="13582" max="13582" width="10" style="366" customWidth="1"/>
    <col min="13583" max="13583" width="12.42578125" style="366" customWidth="1"/>
    <col min="13584" max="13584" width="9.42578125" style="366" customWidth="1"/>
    <col min="13585" max="13585" width="5.42578125" style="366" customWidth="1"/>
    <col min="13586" max="13824" width="10.28515625" style="366"/>
    <col min="13825" max="13825" width="13" style="366" customWidth="1"/>
    <col min="13826" max="13826" width="7.7109375" style="366" customWidth="1"/>
    <col min="13827" max="13827" width="16.140625" style="366" customWidth="1"/>
    <col min="13828" max="13829" width="13.7109375" style="366" customWidth="1"/>
    <col min="13830" max="13830" width="11.85546875" style="366" customWidth="1"/>
    <col min="13831" max="13831" width="3" style="366" customWidth="1"/>
    <col min="13832" max="13832" width="6" style="366" customWidth="1"/>
    <col min="13833" max="13833" width="10.28515625" style="366"/>
    <col min="13834" max="13834" width="11.28515625" style="366" customWidth="1"/>
    <col min="13835" max="13835" width="2.7109375" style="366" customWidth="1"/>
    <col min="13836" max="13836" width="8.42578125" style="366" customWidth="1"/>
    <col min="13837" max="13837" width="10.85546875" style="366" customWidth="1"/>
    <col min="13838" max="13838" width="10" style="366" customWidth="1"/>
    <col min="13839" max="13839" width="12.42578125" style="366" customWidth="1"/>
    <col min="13840" max="13840" width="9.42578125" style="366" customWidth="1"/>
    <col min="13841" max="13841" width="5.42578125" style="366" customWidth="1"/>
    <col min="13842" max="14080" width="10.28515625" style="366"/>
    <col min="14081" max="14081" width="13" style="366" customWidth="1"/>
    <col min="14082" max="14082" width="7.7109375" style="366" customWidth="1"/>
    <col min="14083" max="14083" width="16.140625" style="366" customWidth="1"/>
    <col min="14084" max="14085" width="13.7109375" style="366" customWidth="1"/>
    <col min="14086" max="14086" width="11.85546875" style="366" customWidth="1"/>
    <col min="14087" max="14087" width="3" style="366" customWidth="1"/>
    <col min="14088" max="14088" width="6" style="366" customWidth="1"/>
    <col min="14089" max="14089" width="10.28515625" style="366"/>
    <col min="14090" max="14090" width="11.28515625" style="366" customWidth="1"/>
    <col min="14091" max="14091" width="2.7109375" style="366" customWidth="1"/>
    <col min="14092" max="14092" width="8.42578125" style="366" customWidth="1"/>
    <col min="14093" max="14093" width="10.85546875" style="366" customWidth="1"/>
    <col min="14094" max="14094" width="10" style="366" customWidth="1"/>
    <col min="14095" max="14095" width="12.42578125" style="366" customWidth="1"/>
    <col min="14096" max="14096" width="9.42578125" style="366" customWidth="1"/>
    <col min="14097" max="14097" width="5.42578125" style="366" customWidth="1"/>
    <col min="14098" max="14336" width="10.28515625" style="366"/>
    <col min="14337" max="14337" width="13" style="366" customWidth="1"/>
    <col min="14338" max="14338" width="7.7109375" style="366" customWidth="1"/>
    <col min="14339" max="14339" width="16.140625" style="366" customWidth="1"/>
    <col min="14340" max="14341" width="13.7109375" style="366" customWidth="1"/>
    <col min="14342" max="14342" width="11.85546875" style="366" customWidth="1"/>
    <col min="14343" max="14343" width="3" style="366" customWidth="1"/>
    <col min="14344" max="14344" width="6" style="366" customWidth="1"/>
    <col min="14345" max="14345" width="10.28515625" style="366"/>
    <col min="14346" max="14346" width="11.28515625" style="366" customWidth="1"/>
    <col min="14347" max="14347" width="2.7109375" style="366" customWidth="1"/>
    <col min="14348" max="14348" width="8.42578125" style="366" customWidth="1"/>
    <col min="14349" max="14349" width="10.85546875" style="366" customWidth="1"/>
    <col min="14350" max="14350" width="10" style="366" customWidth="1"/>
    <col min="14351" max="14351" width="12.42578125" style="366" customWidth="1"/>
    <col min="14352" max="14352" width="9.42578125" style="366" customWidth="1"/>
    <col min="14353" max="14353" width="5.42578125" style="366" customWidth="1"/>
    <col min="14354" max="14592" width="10.28515625" style="366"/>
    <col min="14593" max="14593" width="13" style="366" customWidth="1"/>
    <col min="14594" max="14594" width="7.7109375" style="366" customWidth="1"/>
    <col min="14595" max="14595" width="16.140625" style="366" customWidth="1"/>
    <col min="14596" max="14597" width="13.7109375" style="366" customWidth="1"/>
    <col min="14598" max="14598" width="11.85546875" style="366" customWidth="1"/>
    <col min="14599" max="14599" width="3" style="366" customWidth="1"/>
    <col min="14600" max="14600" width="6" style="366" customWidth="1"/>
    <col min="14601" max="14601" width="10.28515625" style="366"/>
    <col min="14602" max="14602" width="11.28515625" style="366" customWidth="1"/>
    <col min="14603" max="14603" width="2.7109375" style="366" customWidth="1"/>
    <col min="14604" max="14604" width="8.42578125" style="366" customWidth="1"/>
    <col min="14605" max="14605" width="10.85546875" style="366" customWidth="1"/>
    <col min="14606" max="14606" width="10" style="366" customWidth="1"/>
    <col min="14607" max="14607" width="12.42578125" style="366" customWidth="1"/>
    <col min="14608" max="14608" width="9.42578125" style="366" customWidth="1"/>
    <col min="14609" max="14609" width="5.42578125" style="366" customWidth="1"/>
    <col min="14610" max="14848" width="10.28515625" style="366"/>
    <col min="14849" max="14849" width="13" style="366" customWidth="1"/>
    <col min="14850" max="14850" width="7.7109375" style="366" customWidth="1"/>
    <col min="14851" max="14851" width="16.140625" style="366" customWidth="1"/>
    <col min="14852" max="14853" width="13.7109375" style="366" customWidth="1"/>
    <col min="14854" max="14854" width="11.85546875" style="366" customWidth="1"/>
    <col min="14855" max="14855" width="3" style="366" customWidth="1"/>
    <col min="14856" max="14856" width="6" style="366" customWidth="1"/>
    <col min="14857" max="14857" width="10.28515625" style="366"/>
    <col min="14858" max="14858" width="11.28515625" style="366" customWidth="1"/>
    <col min="14859" max="14859" width="2.7109375" style="366" customWidth="1"/>
    <col min="14860" max="14860" width="8.42578125" style="366" customWidth="1"/>
    <col min="14861" max="14861" width="10.85546875" style="366" customWidth="1"/>
    <col min="14862" max="14862" width="10" style="366" customWidth="1"/>
    <col min="14863" max="14863" width="12.42578125" style="366" customWidth="1"/>
    <col min="14864" max="14864" width="9.42578125" style="366" customWidth="1"/>
    <col min="14865" max="14865" width="5.42578125" style="366" customWidth="1"/>
    <col min="14866" max="15104" width="10.28515625" style="366"/>
    <col min="15105" max="15105" width="13" style="366" customWidth="1"/>
    <col min="15106" max="15106" width="7.7109375" style="366" customWidth="1"/>
    <col min="15107" max="15107" width="16.140625" style="366" customWidth="1"/>
    <col min="15108" max="15109" width="13.7109375" style="366" customWidth="1"/>
    <col min="15110" max="15110" width="11.85546875" style="366" customWidth="1"/>
    <col min="15111" max="15111" width="3" style="366" customWidth="1"/>
    <col min="15112" max="15112" width="6" style="366" customWidth="1"/>
    <col min="15113" max="15113" width="10.28515625" style="366"/>
    <col min="15114" max="15114" width="11.28515625" style="366" customWidth="1"/>
    <col min="15115" max="15115" width="2.7109375" style="366" customWidth="1"/>
    <col min="15116" max="15116" width="8.42578125" style="366" customWidth="1"/>
    <col min="15117" max="15117" width="10.85546875" style="366" customWidth="1"/>
    <col min="15118" max="15118" width="10" style="366" customWidth="1"/>
    <col min="15119" max="15119" width="12.42578125" style="366" customWidth="1"/>
    <col min="15120" max="15120" width="9.42578125" style="366" customWidth="1"/>
    <col min="15121" max="15121" width="5.42578125" style="366" customWidth="1"/>
    <col min="15122" max="15360" width="10.28515625" style="366"/>
    <col min="15361" max="15361" width="13" style="366" customWidth="1"/>
    <col min="15362" max="15362" width="7.7109375" style="366" customWidth="1"/>
    <col min="15363" max="15363" width="16.140625" style="366" customWidth="1"/>
    <col min="15364" max="15365" width="13.7109375" style="366" customWidth="1"/>
    <col min="15366" max="15366" width="11.85546875" style="366" customWidth="1"/>
    <col min="15367" max="15367" width="3" style="366" customWidth="1"/>
    <col min="15368" max="15368" width="6" style="366" customWidth="1"/>
    <col min="15369" max="15369" width="10.28515625" style="366"/>
    <col min="15370" max="15370" width="11.28515625" style="366" customWidth="1"/>
    <col min="15371" max="15371" width="2.7109375" style="366" customWidth="1"/>
    <col min="15372" max="15372" width="8.42578125" style="366" customWidth="1"/>
    <col min="15373" max="15373" width="10.85546875" style="366" customWidth="1"/>
    <col min="15374" max="15374" width="10" style="366" customWidth="1"/>
    <col min="15375" max="15375" width="12.42578125" style="366" customWidth="1"/>
    <col min="15376" max="15376" width="9.42578125" style="366" customWidth="1"/>
    <col min="15377" max="15377" width="5.42578125" style="366" customWidth="1"/>
    <col min="15378" max="15616" width="10.28515625" style="366"/>
    <col min="15617" max="15617" width="13" style="366" customWidth="1"/>
    <col min="15618" max="15618" width="7.7109375" style="366" customWidth="1"/>
    <col min="15619" max="15619" width="16.140625" style="366" customWidth="1"/>
    <col min="15620" max="15621" width="13.7109375" style="366" customWidth="1"/>
    <col min="15622" max="15622" width="11.85546875" style="366" customWidth="1"/>
    <col min="15623" max="15623" width="3" style="366" customWidth="1"/>
    <col min="15624" max="15624" width="6" style="366" customWidth="1"/>
    <col min="15625" max="15625" width="10.28515625" style="366"/>
    <col min="15626" max="15626" width="11.28515625" style="366" customWidth="1"/>
    <col min="15627" max="15627" width="2.7109375" style="366" customWidth="1"/>
    <col min="15628" max="15628" width="8.42578125" style="366" customWidth="1"/>
    <col min="15629" max="15629" width="10.85546875" style="366" customWidth="1"/>
    <col min="15630" max="15630" width="10" style="366" customWidth="1"/>
    <col min="15631" max="15631" width="12.42578125" style="366" customWidth="1"/>
    <col min="15632" max="15632" width="9.42578125" style="366" customWidth="1"/>
    <col min="15633" max="15633" width="5.42578125" style="366" customWidth="1"/>
    <col min="15634" max="15872" width="10.28515625" style="366"/>
    <col min="15873" max="15873" width="13" style="366" customWidth="1"/>
    <col min="15874" max="15874" width="7.7109375" style="366" customWidth="1"/>
    <col min="15875" max="15875" width="16.140625" style="366" customWidth="1"/>
    <col min="15876" max="15877" width="13.7109375" style="366" customWidth="1"/>
    <col min="15878" max="15878" width="11.85546875" style="366" customWidth="1"/>
    <col min="15879" max="15879" width="3" style="366" customWidth="1"/>
    <col min="15880" max="15880" width="6" style="366" customWidth="1"/>
    <col min="15881" max="15881" width="10.28515625" style="366"/>
    <col min="15882" max="15882" width="11.28515625" style="366" customWidth="1"/>
    <col min="15883" max="15883" width="2.7109375" style="366" customWidth="1"/>
    <col min="15884" max="15884" width="8.42578125" style="366" customWidth="1"/>
    <col min="15885" max="15885" width="10.85546875" style="366" customWidth="1"/>
    <col min="15886" max="15886" width="10" style="366" customWidth="1"/>
    <col min="15887" max="15887" width="12.42578125" style="366" customWidth="1"/>
    <col min="15888" max="15888" width="9.42578125" style="366" customWidth="1"/>
    <col min="15889" max="15889" width="5.42578125" style="366" customWidth="1"/>
    <col min="15890" max="16128" width="10.28515625" style="366"/>
    <col min="16129" max="16129" width="13" style="366" customWidth="1"/>
    <col min="16130" max="16130" width="7.7109375" style="366" customWidth="1"/>
    <col min="16131" max="16131" width="16.140625" style="366" customWidth="1"/>
    <col min="16132" max="16133" width="13.7109375" style="366" customWidth="1"/>
    <col min="16134" max="16134" width="11.85546875" style="366" customWidth="1"/>
    <col min="16135" max="16135" width="3" style="366" customWidth="1"/>
    <col min="16136" max="16136" width="6" style="366" customWidth="1"/>
    <col min="16137" max="16137" width="10.28515625" style="366"/>
    <col min="16138" max="16138" width="11.28515625" style="366" customWidth="1"/>
    <col min="16139" max="16139" width="2.7109375" style="366" customWidth="1"/>
    <col min="16140" max="16140" width="8.42578125" style="366" customWidth="1"/>
    <col min="16141" max="16141" width="10.85546875" style="366" customWidth="1"/>
    <col min="16142" max="16142" width="10" style="366" customWidth="1"/>
    <col min="16143" max="16143" width="12.42578125" style="366" customWidth="1"/>
    <col min="16144" max="16144" width="9.42578125" style="366" customWidth="1"/>
    <col min="16145" max="16145" width="5.42578125" style="366" customWidth="1"/>
    <col min="16146" max="16384" width="10.28515625" style="366"/>
  </cols>
  <sheetData>
    <row r="1" spans="1:16" ht="11.25" customHeight="1">
      <c r="A1" s="775" t="s">
        <v>283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</row>
    <row r="2" spans="1:16" s="367" customFormat="1" ht="12.75" customHeight="1">
      <c r="A2" s="743" t="s">
        <v>460</v>
      </c>
      <c r="B2" s="743"/>
      <c r="C2" s="743"/>
      <c r="D2" s="743"/>
      <c r="E2" s="743"/>
      <c r="F2" s="743"/>
      <c r="G2" s="743"/>
      <c r="H2" s="743"/>
      <c r="I2" s="743"/>
      <c r="J2" s="464"/>
      <c r="K2" s="464"/>
      <c r="L2" s="464"/>
      <c r="M2" s="464"/>
      <c r="N2" s="464"/>
      <c r="O2" s="464"/>
      <c r="P2" s="464"/>
    </row>
    <row r="3" spans="1:16" s="367" customFormat="1" ht="12.75" customHeight="1">
      <c r="A3" s="743" t="s">
        <v>734</v>
      </c>
      <c r="B3" s="743"/>
      <c r="C3" s="743"/>
      <c r="D3" s="743"/>
      <c r="E3" s="743"/>
      <c r="F3" s="743"/>
      <c r="G3" s="743"/>
      <c r="H3" s="743"/>
      <c r="I3" s="743"/>
      <c r="J3" s="464"/>
      <c r="K3" s="464"/>
      <c r="L3" s="464"/>
      <c r="M3" s="464"/>
      <c r="N3" s="464"/>
      <c r="O3" s="464"/>
      <c r="P3" s="464"/>
    </row>
    <row r="4" spans="1:16" s="367" customFormat="1" ht="12.75" customHeight="1">
      <c r="A4" s="744" t="s">
        <v>553</v>
      </c>
      <c r="B4" s="744"/>
      <c r="C4" s="744"/>
      <c r="D4" s="744"/>
      <c r="E4" s="744"/>
      <c r="F4" s="744"/>
      <c r="G4" s="744"/>
      <c r="H4" s="744"/>
      <c r="I4" s="744"/>
      <c r="J4" s="465"/>
      <c r="K4" s="465"/>
      <c r="L4" s="465"/>
      <c r="M4" s="465"/>
      <c r="N4" s="465"/>
      <c r="O4" s="465"/>
      <c r="P4" s="465"/>
    </row>
    <row r="5" spans="1:16" s="367" customFormat="1" ht="12.75" customHeight="1">
      <c r="A5" s="744" t="s">
        <v>554</v>
      </c>
      <c r="B5" s="744"/>
      <c r="C5" s="744"/>
      <c r="D5" s="744"/>
      <c r="E5" s="744"/>
      <c r="F5" s="744"/>
      <c r="G5" s="744"/>
      <c r="H5" s="744"/>
      <c r="I5" s="744"/>
      <c r="J5" s="465"/>
      <c r="K5" s="465"/>
      <c r="L5" s="465"/>
      <c r="M5" s="465"/>
      <c r="N5" s="465"/>
      <c r="O5" s="465"/>
      <c r="P5" s="465"/>
    </row>
    <row r="6" spans="1:16" ht="12.75" customHeight="1">
      <c r="A6" s="369"/>
      <c r="B6" s="369"/>
      <c r="C6" s="368"/>
      <c r="D6" s="370"/>
      <c r="E6" s="370"/>
      <c r="F6" s="370"/>
      <c r="G6" s="369"/>
      <c r="H6" s="369"/>
      <c r="I6" s="408" t="s">
        <v>555</v>
      </c>
      <c r="J6" s="373"/>
      <c r="K6" s="374"/>
      <c r="P6" s="366"/>
    </row>
    <row r="7" spans="1:16" ht="11.25" customHeight="1">
      <c r="C7" s="373"/>
      <c r="D7" s="373"/>
      <c r="E7" s="373"/>
      <c r="F7" s="373"/>
      <c r="G7" s="373"/>
      <c r="H7" s="373"/>
      <c r="I7" s="373"/>
      <c r="J7" s="373"/>
      <c r="K7" s="374"/>
      <c r="L7" s="373"/>
      <c r="M7" s="373"/>
      <c r="N7" s="373"/>
      <c r="O7" s="466"/>
    </row>
    <row r="9" spans="1:16" s="321" customFormat="1" ht="12.75" customHeight="1">
      <c r="A9" s="747" t="s">
        <v>379</v>
      </c>
      <c r="B9" s="747"/>
      <c r="C9" s="467" t="s">
        <v>556</v>
      </c>
      <c r="D9" s="468" t="s">
        <v>490</v>
      </c>
      <c r="E9" s="468" t="s">
        <v>493</v>
      </c>
      <c r="F9" s="766" t="s">
        <v>557</v>
      </c>
      <c r="G9" s="767"/>
      <c r="H9" s="768" t="s">
        <v>557</v>
      </c>
      <c r="I9" s="768"/>
      <c r="J9" s="469"/>
      <c r="K9" s="367"/>
      <c r="L9" s="367"/>
      <c r="M9" s="367"/>
      <c r="N9" s="367"/>
    </row>
    <row r="10" spans="1:16" s="321" customFormat="1" ht="12.75" customHeight="1">
      <c r="A10" s="747"/>
      <c r="B10" s="747"/>
      <c r="C10" s="470" t="s">
        <v>558</v>
      </c>
      <c r="D10" s="471" t="s">
        <v>559</v>
      </c>
      <c r="E10" s="471" t="s">
        <v>559</v>
      </c>
      <c r="F10" s="769">
        <v>43738</v>
      </c>
      <c r="G10" s="770"/>
      <c r="H10" s="771">
        <v>43373</v>
      </c>
      <c r="I10" s="771"/>
      <c r="J10" s="367"/>
      <c r="K10" s="367"/>
      <c r="L10" s="367"/>
      <c r="M10" s="367"/>
      <c r="N10" s="367"/>
    </row>
    <row r="11" spans="1:16" s="367" customFormat="1" ht="12.75" customHeight="1">
      <c r="A11" s="469"/>
      <c r="B11" s="472"/>
      <c r="C11" s="473"/>
      <c r="D11" s="473"/>
      <c r="E11" s="473"/>
      <c r="F11" s="474"/>
      <c r="G11" s="475"/>
      <c r="H11" s="474"/>
      <c r="I11" s="475"/>
      <c r="M11" s="476"/>
    </row>
    <row r="12" spans="1:16" s="367" customFormat="1" ht="12.75" customHeight="1" thickBot="1">
      <c r="A12" s="477" t="s">
        <v>560</v>
      </c>
      <c r="B12" s="478"/>
      <c r="C12" s="479"/>
      <c r="D12" s="480"/>
      <c r="E12" s="479"/>
      <c r="F12" s="481"/>
      <c r="G12" s="479"/>
      <c r="H12" s="482"/>
      <c r="I12" s="479"/>
    </row>
    <row r="13" spans="1:16" s="367" customFormat="1" ht="12.75" customHeight="1">
      <c r="A13" s="483"/>
      <c r="B13" s="484"/>
      <c r="C13" s="485"/>
      <c r="D13" s="486"/>
      <c r="E13" s="485"/>
      <c r="F13" s="487"/>
      <c r="G13" s="488"/>
      <c r="H13" s="489"/>
      <c r="I13" s="490"/>
    </row>
    <row r="14" spans="1:16" s="367" customFormat="1" ht="12.75" customHeight="1">
      <c r="A14" s="491" t="s">
        <v>561</v>
      </c>
      <c r="B14" s="492" t="s">
        <v>18</v>
      </c>
      <c r="C14" s="493">
        <v>5638379393</v>
      </c>
      <c r="D14" s="493">
        <v>4626977671</v>
      </c>
      <c r="E14" s="494">
        <v>9452437716</v>
      </c>
      <c r="F14" s="762">
        <f>+C14+D14-E14</f>
        <v>812919348</v>
      </c>
      <c r="G14" s="763"/>
      <c r="H14" s="495"/>
      <c r="I14" s="496">
        <v>15759496568</v>
      </c>
      <c r="J14" s="497"/>
      <c r="K14" s="498"/>
      <c r="L14" s="697"/>
      <c r="M14" s="498"/>
    </row>
    <row r="15" spans="1:16" s="367" customFormat="1" ht="12.75" hidden="1" customHeight="1">
      <c r="A15" s="491" t="s">
        <v>562</v>
      </c>
      <c r="B15" s="492" t="s">
        <v>22</v>
      </c>
      <c r="C15" s="493">
        <v>0</v>
      </c>
      <c r="D15" s="493"/>
      <c r="E15" s="494"/>
      <c r="F15" s="762">
        <f>+C15+D15-E15</f>
        <v>0</v>
      </c>
      <c r="G15" s="763"/>
      <c r="H15" s="495"/>
      <c r="I15" s="496"/>
      <c r="J15" s="497"/>
    </row>
    <row r="16" spans="1:16" s="367" customFormat="1" ht="12.75" hidden="1" customHeight="1">
      <c r="A16" s="491" t="s">
        <v>563</v>
      </c>
      <c r="B16" s="492" t="s">
        <v>22</v>
      </c>
      <c r="C16" s="493">
        <v>0</v>
      </c>
      <c r="D16" s="493"/>
      <c r="E16" s="493"/>
      <c r="F16" s="762">
        <f>+C16+D16-E16</f>
        <v>0</v>
      </c>
      <c r="G16" s="763"/>
      <c r="H16" s="495"/>
      <c r="I16" s="496"/>
      <c r="J16" s="497"/>
    </row>
    <row r="17" spans="1:16" s="367" customFormat="1" ht="12.75" hidden="1" customHeight="1">
      <c r="A17" s="491" t="s">
        <v>564</v>
      </c>
      <c r="B17" s="492" t="s">
        <v>22</v>
      </c>
      <c r="C17" s="493">
        <v>0</v>
      </c>
      <c r="D17" s="493"/>
      <c r="E17" s="494"/>
      <c r="F17" s="762">
        <f>+C17+D17-E17</f>
        <v>0</v>
      </c>
      <c r="G17" s="763"/>
      <c r="H17" s="495"/>
      <c r="I17" s="496"/>
      <c r="J17" s="497"/>
    </row>
    <row r="18" spans="1:16" s="367" customFormat="1" ht="12.75" customHeight="1">
      <c r="A18" s="499"/>
      <c r="B18" s="500"/>
      <c r="C18" s="501"/>
      <c r="D18" s="501"/>
      <c r="E18" s="494"/>
      <c r="F18" s="772"/>
      <c r="G18" s="773"/>
      <c r="H18" s="502"/>
      <c r="I18" s="503"/>
      <c r="J18" s="497"/>
      <c r="K18" s="498"/>
      <c r="L18" s="498"/>
    </row>
    <row r="19" spans="1:16" s="321" customFormat="1" ht="12.75" customHeight="1" thickBot="1">
      <c r="A19" s="504" t="s">
        <v>243</v>
      </c>
      <c r="B19" s="505"/>
      <c r="C19" s="506">
        <f>SUM(C14:C18)</f>
        <v>5638379393</v>
      </c>
      <c r="D19" s="506">
        <f>SUM(D14:D18)</f>
        <v>4626977671</v>
      </c>
      <c r="E19" s="507">
        <f>SUM(E14:E18)</f>
        <v>9452437716</v>
      </c>
      <c r="F19" s="764">
        <f>SUM(F14:G18)</f>
        <v>812919348</v>
      </c>
      <c r="G19" s="765"/>
      <c r="H19" s="774">
        <f>SUM(H14:I18)</f>
        <v>15759496568</v>
      </c>
      <c r="I19" s="774"/>
      <c r="J19" s="497"/>
      <c r="K19" s="498"/>
      <c r="L19" s="367"/>
      <c r="M19" s="367"/>
      <c r="N19" s="367"/>
    </row>
    <row r="20" spans="1:16" ht="11.25" customHeight="1">
      <c r="C20" s="508"/>
      <c r="D20" s="508"/>
      <c r="E20" s="508"/>
      <c r="F20" s="508"/>
      <c r="G20" s="508"/>
      <c r="H20" s="508"/>
      <c r="I20" s="508"/>
      <c r="J20" s="508"/>
      <c r="K20" s="509"/>
      <c r="L20" s="508"/>
      <c r="M20" s="508"/>
      <c r="N20" s="508"/>
      <c r="O20" s="508"/>
      <c r="P20" s="508"/>
    </row>
    <row r="21" spans="1:16" ht="16.149999999999999" customHeight="1">
      <c r="A21" s="321"/>
      <c r="C21" s="508"/>
      <c r="D21" s="508"/>
      <c r="E21" s="508"/>
      <c r="F21" s="510"/>
      <c r="G21" s="510"/>
      <c r="H21" s="510"/>
      <c r="I21" s="510"/>
      <c r="J21" s="508"/>
      <c r="K21" s="509"/>
      <c r="L21" s="508"/>
      <c r="M21" s="508"/>
      <c r="N21" s="508"/>
      <c r="O21" s="508"/>
      <c r="P21" s="508"/>
    </row>
    <row r="22" spans="1:16" ht="12.75" hidden="1" customHeight="1">
      <c r="A22" s="511" t="s">
        <v>565</v>
      </c>
      <c r="C22" s="508"/>
      <c r="D22" s="508"/>
      <c r="E22" s="508"/>
      <c r="F22" s="508"/>
      <c r="G22" s="508"/>
      <c r="H22" s="508"/>
      <c r="I22" s="508"/>
      <c r="J22" s="508"/>
      <c r="L22" s="508"/>
      <c r="M22" s="508"/>
      <c r="N22" s="508"/>
      <c r="O22" s="508"/>
      <c r="P22" s="508"/>
    </row>
    <row r="23" spans="1:16" ht="11.25" customHeight="1">
      <c r="D23" s="508"/>
      <c r="I23" s="508"/>
    </row>
    <row r="24" spans="1:16" ht="11.25" customHeight="1">
      <c r="I24" s="508"/>
    </row>
    <row r="25" spans="1:16" ht="11.25" customHeight="1">
      <c r="I25" s="508"/>
    </row>
    <row r="26" spans="1:16" ht="11.25" customHeight="1">
      <c r="I26" s="508"/>
    </row>
    <row r="27" spans="1:16" ht="11.25" customHeight="1">
      <c r="I27" s="508"/>
    </row>
    <row r="28" spans="1:16" ht="12.75" customHeight="1">
      <c r="D28" s="512"/>
      <c r="I28" s="508"/>
    </row>
    <row r="29" spans="1:16" ht="11.25" customHeight="1">
      <c r="I29" s="508"/>
    </row>
    <row r="30" spans="1:16" ht="11.25" customHeight="1">
      <c r="I30" s="508"/>
    </row>
    <row r="31" spans="1:16" ht="11.25" customHeight="1">
      <c r="I31" s="508"/>
    </row>
  </sheetData>
  <sheetProtection selectLockedCells="1" selectUnlockedCells="1"/>
  <mergeCells count="17">
    <mergeCell ref="A1:P1"/>
    <mergeCell ref="A2:I2"/>
    <mergeCell ref="A3:I3"/>
    <mergeCell ref="A4:I4"/>
    <mergeCell ref="A5:I5"/>
    <mergeCell ref="F14:G14"/>
    <mergeCell ref="F19:G19"/>
    <mergeCell ref="A9:B10"/>
    <mergeCell ref="F9:G9"/>
    <mergeCell ref="H9:I9"/>
    <mergeCell ref="F10:G10"/>
    <mergeCell ref="H10:I10"/>
    <mergeCell ref="F18:G18"/>
    <mergeCell ref="F17:G17"/>
    <mergeCell ref="F16:G16"/>
    <mergeCell ref="F15:G15"/>
    <mergeCell ref="H19:I19"/>
  </mergeCells>
  <pageMargins left="1.0629921259842521" right="0.78740157480314965" top="1.5748031496062993" bottom="0.98425196850393704" header="0.51181102362204722" footer="0.51181102362204722"/>
  <pageSetup paperSize="9" scale="82" firstPageNumber="0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  <pageSetUpPr fitToPage="1"/>
  </sheetPr>
  <dimension ref="B1:O40"/>
  <sheetViews>
    <sheetView zoomScale="90" zoomScaleNormal="90" workbookViewId="0">
      <selection activeCell="C43" sqref="C43"/>
    </sheetView>
  </sheetViews>
  <sheetFormatPr baseColWidth="10" defaultColWidth="10.28515625" defaultRowHeight="11.25" customHeight="1"/>
  <cols>
    <col min="1" max="1" width="1.7109375" style="366" customWidth="1"/>
    <col min="2" max="2" width="2.28515625" style="372" customWidth="1"/>
    <col min="3" max="3" width="46.140625" style="372" customWidth="1"/>
    <col min="4" max="4" width="15.5703125" style="372" customWidth="1"/>
    <col min="5" max="5" width="20.140625" style="372" customWidth="1"/>
    <col min="6" max="6" width="16" style="372" customWidth="1"/>
    <col min="7" max="7" width="17.7109375" style="372" customWidth="1"/>
    <col min="8" max="8" width="2.5703125" style="372" customWidth="1"/>
    <col min="9" max="9" width="15.28515625" style="372" bestFit="1" customWidth="1"/>
    <col min="10" max="10" width="2.7109375" style="376" customWidth="1"/>
    <col min="11" max="11" width="19.85546875" style="372" customWidth="1"/>
    <col min="12" max="12" width="8.42578125" style="372" customWidth="1"/>
    <col min="13" max="13" width="10" style="372" customWidth="1"/>
    <col min="14" max="14" width="12.42578125" style="372" customWidth="1"/>
    <col min="15" max="15" width="9.42578125" style="372" customWidth="1"/>
    <col min="16" max="16" width="5.42578125" style="366" customWidth="1"/>
    <col min="17" max="256" width="10.28515625" style="366"/>
    <col min="257" max="257" width="1.7109375" style="366" customWidth="1"/>
    <col min="258" max="258" width="2.28515625" style="366" customWidth="1"/>
    <col min="259" max="259" width="55" style="366" customWidth="1"/>
    <col min="260" max="260" width="15.5703125" style="366" customWidth="1"/>
    <col min="261" max="261" width="20.140625" style="366" customWidth="1"/>
    <col min="262" max="262" width="16" style="366" customWidth="1"/>
    <col min="263" max="263" width="17.7109375" style="366" customWidth="1"/>
    <col min="264" max="264" width="2.5703125" style="366" customWidth="1"/>
    <col min="265" max="265" width="14.28515625" style="366" customWidth="1"/>
    <col min="266" max="266" width="2.7109375" style="366" customWidth="1"/>
    <col min="267" max="267" width="19.85546875" style="366" customWidth="1"/>
    <col min="268" max="268" width="8.42578125" style="366" customWidth="1"/>
    <col min="269" max="269" width="10" style="366" customWidth="1"/>
    <col min="270" max="270" width="12.42578125" style="366" customWidth="1"/>
    <col min="271" max="271" width="9.42578125" style="366" customWidth="1"/>
    <col min="272" max="272" width="5.42578125" style="366" customWidth="1"/>
    <col min="273" max="512" width="10.28515625" style="366"/>
    <col min="513" max="513" width="1.7109375" style="366" customWidth="1"/>
    <col min="514" max="514" width="2.28515625" style="366" customWidth="1"/>
    <col min="515" max="515" width="55" style="366" customWidth="1"/>
    <col min="516" max="516" width="15.5703125" style="366" customWidth="1"/>
    <col min="517" max="517" width="20.140625" style="366" customWidth="1"/>
    <col min="518" max="518" width="16" style="366" customWidth="1"/>
    <col min="519" max="519" width="17.7109375" style="366" customWidth="1"/>
    <col min="520" max="520" width="2.5703125" style="366" customWidth="1"/>
    <col min="521" max="521" width="14.28515625" style="366" customWidth="1"/>
    <col min="522" max="522" width="2.7109375" style="366" customWidth="1"/>
    <col min="523" max="523" width="19.85546875" style="366" customWidth="1"/>
    <col min="524" max="524" width="8.42578125" style="366" customWidth="1"/>
    <col min="525" max="525" width="10" style="366" customWidth="1"/>
    <col min="526" max="526" width="12.42578125" style="366" customWidth="1"/>
    <col min="527" max="527" width="9.42578125" style="366" customWidth="1"/>
    <col min="528" max="528" width="5.42578125" style="366" customWidth="1"/>
    <col min="529" max="768" width="10.28515625" style="366"/>
    <col min="769" max="769" width="1.7109375" style="366" customWidth="1"/>
    <col min="770" max="770" width="2.28515625" style="366" customWidth="1"/>
    <col min="771" max="771" width="55" style="366" customWidth="1"/>
    <col min="772" max="772" width="15.5703125" style="366" customWidth="1"/>
    <col min="773" max="773" width="20.140625" style="366" customWidth="1"/>
    <col min="774" max="774" width="16" style="366" customWidth="1"/>
    <col min="775" max="775" width="17.7109375" style="366" customWidth="1"/>
    <col min="776" max="776" width="2.5703125" style="366" customWidth="1"/>
    <col min="777" max="777" width="14.28515625" style="366" customWidth="1"/>
    <col min="778" max="778" width="2.7109375" style="366" customWidth="1"/>
    <col min="779" max="779" width="19.85546875" style="366" customWidth="1"/>
    <col min="780" max="780" width="8.42578125" style="366" customWidth="1"/>
    <col min="781" max="781" width="10" style="366" customWidth="1"/>
    <col min="782" max="782" width="12.42578125" style="366" customWidth="1"/>
    <col min="783" max="783" width="9.42578125" style="366" customWidth="1"/>
    <col min="784" max="784" width="5.42578125" style="366" customWidth="1"/>
    <col min="785" max="1024" width="10.28515625" style="366"/>
    <col min="1025" max="1025" width="1.7109375" style="366" customWidth="1"/>
    <col min="1026" max="1026" width="2.28515625" style="366" customWidth="1"/>
    <col min="1027" max="1027" width="55" style="366" customWidth="1"/>
    <col min="1028" max="1028" width="15.5703125" style="366" customWidth="1"/>
    <col min="1029" max="1029" width="20.140625" style="366" customWidth="1"/>
    <col min="1030" max="1030" width="16" style="366" customWidth="1"/>
    <col min="1031" max="1031" width="17.7109375" style="366" customWidth="1"/>
    <col min="1032" max="1032" width="2.5703125" style="366" customWidth="1"/>
    <col min="1033" max="1033" width="14.28515625" style="366" customWidth="1"/>
    <col min="1034" max="1034" width="2.7109375" style="366" customWidth="1"/>
    <col min="1035" max="1035" width="19.85546875" style="366" customWidth="1"/>
    <col min="1036" max="1036" width="8.42578125" style="366" customWidth="1"/>
    <col min="1037" max="1037" width="10" style="366" customWidth="1"/>
    <col min="1038" max="1038" width="12.42578125" style="366" customWidth="1"/>
    <col min="1039" max="1039" width="9.42578125" style="366" customWidth="1"/>
    <col min="1040" max="1040" width="5.42578125" style="366" customWidth="1"/>
    <col min="1041" max="1280" width="10.28515625" style="366"/>
    <col min="1281" max="1281" width="1.7109375" style="366" customWidth="1"/>
    <col min="1282" max="1282" width="2.28515625" style="366" customWidth="1"/>
    <col min="1283" max="1283" width="55" style="366" customWidth="1"/>
    <col min="1284" max="1284" width="15.5703125" style="366" customWidth="1"/>
    <col min="1285" max="1285" width="20.140625" style="366" customWidth="1"/>
    <col min="1286" max="1286" width="16" style="366" customWidth="1"/>
    <col min="1287" max="1287" width="17.7109375" style="366" customWidth="1"/>
    <col min="1288" max="1288" width="2.5703125" style="366" customWidth="1"/>
    <col min="1289" max="1289" width="14.28515625" style="366" customWidth="1"/>
    <col min="1290" max="1290" width="2.7109375" style="366" customWidth="1"/>
    <col min="1291" max="1291" width="19.85546875" style="366" customWidth="1"/>
    <col min="1292" max="1292" width="8.42578125" style="366" customWidth="1"/>
    <col min="1293" max="1293" width="10" style="366" customWidth="1"/>
    <col min="1294" max="1294" width="12.42578125" style="366" customWidth="1"/>
    <col min="1295" max="1295" width="9.42578125" style="366" customWidth="1"/>
    <col min="1296" max="1296" width="5.42578125" style="366" customWidth="1"/>
    <col min="1297" max="1536" width="10.28515625" style="366"/>
    <col min="1537" max="1537" width="1.7109375" style="366" customWidth="1"/>
    <col min="1538" max="1538" width="2.28515625" style="366" customWidth="1"/>
    <col min="1539" max="1539" width="55" style="366" customWidth="1"/>
    <col min="1540" max="1540" width="15.5703125" style="366" customWidth="1"/>
    <col min="1541" max="1541" width="20.140625" style="366" customWidth="1"/>
    <col min="1542" max="1542" width="16" style="366" customWidth="1"/>
    <col min="1543" max="1543" width="17.7109375" style="366" customWidth="1"/>
    <col min="1544" max="1544" width="2.5703125" style="366" customWidth="1"/>
    <col min="1545" max="1545" width="14.28515625" style="366" customWidth="1"/>
    <col min="1546" max="1546" width="2.7109375" style="366" customWidth="1"/>
    <col min="1547" max="1547" width="19.85546875" style="366" customWidth="1"/>
    <col min="1548" max="1548" width="8.42578125" style="366" customWidth="1"/>
    <col min="1549" max="1549" width="10" style="366" customWidth="1"/>
    <col min="1550" max="1550" width="12.42578125" style="366" customWidth="1"/>
    <col min="1551" max="1551" width="9.42578125" style="366" customWidth="1"/>
    <col min="1552" max="1552" width="5.42578125" style="366" customWidth="1"/>
    <col min="1553" max="1792" width="10.28515625" style="366"/>
    <col min="1793" max="1793" width="1.7109375" style="366" customWidth="1"/>
    <col min="1794" max="1794" width="2.28515625" style="366" customWidth="1"/>
    <col min="1795" max="1795" width="55" style="366" customWidth="1"/>
    <col min="1796" max="1796" width="15.5703125" style="366" customWidth="1"/>
    <col min="1797" max="1797" width="20.140625" style="366" customWidth="1"/>
    <col min="1798" max="1798" width="16" style="366" customWidth="1"/>
    <col min="1799" max="1799" width="17.7109375" style="366" customWidth="1"/>
    <col min="1800" max="1800" width="2.5703125" style="366" customWidth="1"/>
    <col min="1801" max="1801" width="14.28515625" style="366" customWidth="1"/>
    <col min="1802" max="1802" width="2.7109375" style="366" customWidth="1"/>
    <col min="1803" max="1803" width="19.85546875" style="366" customWidth="1"/>
    <col min="1804" max="1804" width="8.42578125" style="366" customWidth="1"/>
    <col min="1805" max="1805" width="10" style="366" customWidth="1"/>
    <col min="1806" max="1806" width="12.42578125" style="366" customWidth="1"/>
    <col min="1807" max="1807" width="9.42578125" style="366" customWidth="1"/>
    <col min="1808" max="1808" width="5.42578125" style="366" customWidth="1"/>
    <col min="1809" max="2048" width="10.28515625" style="366"/>
    <col min="2049" max="2049" width="1.7109375" style="366" customWidth="1"/>
    <col min="2050" max="2050" width="2.28515625" style="366" customWidth="1"/>
    <col min="2051" max="2051" width="55" style="366" customWidth="1"/>
    <col min="2052" max="2052" width="15.5703125" style="366" customWidth="1"/>
    <col min="2053" max="2053" width="20.140625" style="366" customWidth="1"/>
    <col min="2054" max="2054" width="16" style="366" customWidth="1"/>
    <col min="2055" max="2055" width="17.7109375" style="366" customWidth="1"/>
    <col min="2056" max="2056" width="2.5703125" style="366" customWidth="1"/>
    <col min="2057" max="2057" width="14.28515625" style="366" customWidth="1"/>
    <col min="2058" max="2058" width="2.7109375" style="366" customWidth="1"/>
    <col min="2059" max="2059" width="19.85546875" style="366" customWidth="1"/>
    <col min="2060" max="2060" width="8.42578125" style="366" customWidth="1"/>
    <col min="2061" max="2061" width="10" style="366" customWidth="1"/>
    <col min="2062" max="2062" width="12.42578125" style="366" customWidth="1"/>
    <col min="2063" max="2063" width="9.42578125" style="366" customWidth="1"/>
    <col min="2064" max="2064" width="5.42578125" style="366" customWidth="1"/>
    <col min="2065" max="2304" width="10.28515625" style="366"/>
    <col min="2305" max="2305" width="1.7109375" style="366" customWidth="1"/>
    <col min="2306" max="2306" width="2.28515625" style="366" customWidth="1"/>
    <col min="2307" max="2307" width="55" style="366" customWidth="1"/>
    <col min="2308" max="2308" width="15.5703125" style="366" customWidth="1"/>
    <col min="2309" max="2309" width="20.140625" style="366" customWidth="1"/>
    <col min="2310" max="2310" width="16" style="366" customWidth="1"/>
    <col min="2311" max="2311" width="17.7109375" style="366" customWidth="1"/>
    <col min="2312" max="2312" width="2.5703125" style="366" customWidth="1"/>
    <col min="2313" max="2313" width="14.28515625" style="366" customWidth="1"/>
    <col min="2314" max="2314" width="2.7109375" style="366" customWidth="1"/>
    <col min="2315" max="2315" width="19.85546875" style="366" customWidth="1"/>
    <col min="2316" max="2316" width="8.42578125" style="366" customWidth="1"/>
    <col min="2317" max="2317" width="10" style="366" customWidth="1"/>
    <col min="2318" max="2318" width="12.42578125" style="366" customWidth="1"/>
    <col min="2319" max="2319" width="9.42578125" style="366" customWidth="1"/>
    <col min="2320" max="2320" width="5.42578125" style="366" customWidth="1"/>
    <col min="2321" max="2560" width="10.28515625" style="366"/>
    <col min="2561" max="2561" width="1.7109375" style="366" customWidth="1"/>
    <col min="2562" max="2562" width="2.28515625" style="366" customWidth="1"/>
    <col min="2563" max="2563" width="55" style="366" customWidth="1"/>
    <col min="2564" max="2564" width="15.5703125" style="366" customWidth="1"/>
    <col min="2565" max="2565" width="20.140625" style="366" customWidth="1"/>
    <col min="2566" max="2566" width="16" style="366" customWidth="1"/>
    <col min="2567" max="2567" width="17.7109375" style="366" customWidth="1"/>
    <col min="2568" max="2568" width="2.5703125" style="366" customWidth="1"/>
    <col min="2569" max="2569" width="14.28515625" style="366" customWidth="1"/>
    <col min="2570" max="2570" width="2.7109375" style="366" customWidth="1"/>
    <col min="2571" max="2571" width="19.85546875" style="366" customWidth="1"/>
    <col min="2572" max="2572" width="8.42578125" style="366" customWidth="1"/>
    <col min="2573" max="2573" width="10" style="366" customWidth="1"/>
    <col min="2574" max="2574" width="12.42578125" style="366" customWidth="1"/>
    <col min="2575" max="2575" width="9.42578125" style="366" customWidth="1"/>
    <col min="2576" max="2576" width="5.42578125" style="366" customWidth="1"/>
    <col min="2577" max="2816" width="10.28515625" style="366"/>
    <col min="2817" max="2817" width="1.7109375" style="366" customWidth="1"/>
    <col min="2818" max="2818" width="2.28515625" style="366" customWidth="1"/>
    <col min="2819" max="2819" width="55" style="366" customWidth="1"/>
    <col min="2820" max="2820" width="15.5703125" style="366" customWidth="1"/>
    <col min="2821" max="2821" width="20.140625" style="366" customWidth="1"/>
    <col min="2822" max="2822" width="16" style="366" customWidth="1"/>
    <col min="2823" max="2823" width="17.7109375" style="366" customWidth="1"/>
    <col min="2824" max="2824" width="2.5703125" style="366" customWidth="1"/>
    <col min="2825" max="2825" width="14.28515625" style="366" customWidth="1"/>
    <col min="2826" max="2826" width="2.7109375" style="366" customWidth="1"/>
    <col min="2827" max="2827" width="19.85546875" style="366" customWidth="1"/>
    <col min="2828" max="2828" width="8.42578125" style="366" customWidth="1"/>
    <col min="2829" max="2829" width="10" style="366" customWidth="1"/>
    <col min="2830" max="2830" width="12.42578125" style="366" customWidth="1"/>
    <col min="2831" max="2831" width="9.42578125" style="366" customWidth="1"/>
    <col min="2832" max="2832" width="5.42578125" style="366" customWidth="1"/>
    <col min="2833" max="3072" width="10.28515625" style="366"/>
    <col min="3073" max="3073" width="1.7109375" style="366" customWidth="1"/>
    <col min="3074" max="3074" width="2.28515625" style="366" customWidth="1"/>
    <col min="3075" max="3075" width="55" style="366" customWidth="1"/>
    <col min="3076" max="3076" width="15.5703125" style="366" customWidth="1"/>
    <col min="3077" max="3077" width="20.140625" style="366" customWidth="1"/>
    <col min="3078" max="3078" width="16" style="366" customWidth="1"/>
    <col min="3079" max="3079" width="17.7109375" style="366" customWidth="1"/>
    <col min="3080" max="3080" width="2.5703125" style="366" customWidth="1"/>
    <col min="3081" max="3081" width="14.28515625" style="366" customWidth="1"/>
    <col min="3082" max="3082" width="2.7109375" style="366" customWidth="1"/>
    <col min="3083" max="3083" width="19.85546875" style="366" customWidth="1"/>
    <col min="3084" max="3084" width="8.42578125" style="366" customWidth="1"/>
    <col min="3085" max="3085" width="10" style="366" customWidth="1"/>
    <col min="3086" max="3086" width="12.42578125" style="366" customWidth="1"/>
    <col min="3087" max="3087" width="9.42578125" style="366" customWidth="1"/>
    <col min="3088" max="3088" width="5.42578125" style="366" customWidth="1"/>
    <col min="3089" max="3328" width="10.28515625" style="366"/>
    <col min="3329" max="3329" width="1.7109375" style="366" customWidth="1"/>
    <col min="3330" max="3330" width="2.28515625" style="366" customWidth="1"/>
    <col min="3331" max="3331" width="55" style="366" customWidth="1"/>
    <col min="3332" max="3332" width="15.5703125" style="366" customWidth="1"/>
    <col min="3333" max="3333" width="20.140625" style="366" customWidth="1"/>
    <col min="3334" max="3334" width="16" style="366" customWidth="1"/>
    <col min="3335" max="3335" width="17.7109375" style="366" customWidth="1"/>
    <col min="3336" max="3336" width="2.5703125" style="366" customWidth="1"/>
    <col min="3337" max="3337" width="14.28515625" style="366" customWidth="1"/>
    <col min="3338" max="3338" width="2.7109375" style="366" customWidth="1"/>
    <col min="3339" max="3339" width="19.85546875" style="366" customWidth="1"/>
    <col min="3340" max="3340" width="8.42578125" style="366" customWidth="1"/>
    <col min="3341" max="3341" width="10" style="366" customWidth="1"/>
    <col min="3342" max="3342" width="12.42578125" style="366" customWidth="1"/>
    <col min="3343" max="3343" width="9.42578125" style="366" customWidth="1"/>
    <col min="3344" max="3344" width="5.42578125" style="366" customWidth="1"/>
    <col min="3345" max="3584" width="10.28515625" style="366"/>
    <col min="3585" max="3585" width="1.7109375" style="366" customWidth="1"/>
    <col min="3586" max="3586" width="2.28515625" style="366" customWidth="1"/>
    <col min="3587" max="3587" width="55" style="366" customWidth="1"/>
    <col min="3588" max="3588" width="15.5703125" style="366" customWidth="1"/>
    <col min="3589" max="3589" width="20.140625" style="366" customWidth="1"/>
    <col min="3590" max="3590" width="16" style="366" customWidth="1"/>
    <col min="3591" max="3591" width="17.7109375" style="366" customWidth="1"/>
    <col min="3592" max="3592" width="2.5703125" style="366" customWidth="1"/>
    <col min="3593" max="3593" width="14.28515625" style="366" customWidth="1"/>
    <col min="3594" max="3594" width="2.7109375" style="366" customWidth="1"/>
    <col min="3595" max="3595" width="19.85546875" style="366" customWidth="1"/>
    <col min="3596" max="3596" width="8.42578125" style="366" customWidth="1"/>
    <col min="3597" max="3597" width="10" style="366" customWidth="1"/>
    <col min="3598" max="3598" width="12.42578125" style="366" customWidth="1"/>
    <col min="3599" max="3599" width="9.42578125" style="366" customWidth="1"/>
    <col min="3600" max="3600" width="5.42578125" style="366" customWidth="1"/>
    <col min="3601" max="3840" width="10.28515625" style="366"/>
    <col min="3841" max="3841" width="1.7109375" style="366" customWidth="1"/>
    <col min="3842" max="3842" width="2.28515625" style="366" customWidth="1"/>
    <col min="3843" max="3843" width="55" style="366" customWidth="1"/>
    <col min="3844" max="3844" width="15.5703125" style="366" customWidth="1"/>
    <col min="3845" max="3845" width="20.140625" style="366" customWidth="1"/>
    <col min="3846" max="3846" width="16" style="366" customWidth="1"/>
    <col min="3847" max="3847" width="17.7109375" style="366" customWidth="1"/>
    <col min="3848" max="3848" width="2.5703125" style="366" customWidth="1"/>
    <col min="3849" max="3849" width="14.28515625" style="366" customWidth="1"/>
    <col min="3850" max="3850" width="2.7109375" style="366" customWidth="1"/>
    <col min="3851" max="3851" width="19.85546875" style="366" customWidth="1"/>
    <col min="3852" max="3852" width="8.42578125" style="366" customWidth="1"/>
    <col min="3853" max="3853" width="10" style="366" customWidth="1"/>
    <col min="3854" max="3854" width="12.42578125" style="366" customWidth="1"/>
    <col min="3855" max="3855" width="9.42578125" style="366" customWidth="1"/>
    <col min="3856" max="3856" width="5.42578125" style="366" customWidth="1"/>
    <col min="3857" max="4096" width="10.28515625" style="366"/>
    <col min="4097" max="4097" width="1.7109375" style="366" customWidth="1"/>
    <col min="4098" max="4098" width="2.28515625" style="366" customWidth="1"/>
    <col min="4099" max="4099" width="55" style="366" customWidth="1"/>
    <col min="4100" max="4100" width="15.5703125" style="366" customWidth="1"/>
    <col min="4101" max="4101" width="20.140625" style="366" customWidth="1"/>
    <col min="4102" max="4102" width="16" style="366" customWidth="1"/>
    <col min="4103" max="4103" width="17.7109375" style="366" customWidth="1"/>
    <col min="4104" max="4104" width="2.5703125" style="366" customWidth="1"/>
    <col min="4105" max="4105" width="14.28515625" style="366" customWidth="1"/>
    <col min="4106" max="4106" width="2.7109375" style="366" customWidth="1"/>
    <col min="4107" max="4107" width="19.85546875" style="366" customWidth="1"/>
    <col min="4108" max="4108" width="8.42578125" style="366" customWidth="1"/>
    <col min="4109" max="4109" width="10" style="366" customWidth="1"/>
    <col min="4110" max="4110" width="12.42578125" style="366" customWidth="1"/>
    <col min="4111" max="4111" width="9.42578125" style="366" customWidth="1"/>
    <col min="4112" max="4112" width="5.42578125" style="366" customWidth="1"/>
    <col min="4113" max="4352" width="10.28515625" style="366"/>
    <col min="4353" max="4353" width="1.7109375" style="366" customWidth="1"/>
    <col min="4354" max="4354" width="2.28515625" style="366" customWidth="1"/>
    <col min="4355" max="4355" width="55" style="366" customWidth="1"/>
    <col min="4356" max="4356" width="15.5703125" style="366" customWidth="1"/>
    <col min="4357" max="4357" width="20.140625" style="366" customWidth="1"/>
    <col min="4358" max="4358" width="16" style="366" customWidth="1"/>
    <col min="4359" max="4359" width="17.7109375" style="366" customWidth="1"/>
    <col min="4360" max="4360" width="2.5703125" style="366" customWidth="1"/>
    <col min="4361" max="4361" width="14.28515625" style="366" customWidth="1"/>
    <col min="4362" max="4362" width="2.7109375" style="366" customWidth="1"/>
    <col min="4363" max="4363" width="19.85546875" style="366" customWidth="1"/>
    <col min="4364" max="4364" width="8.42578125" style="366" customWidth="1"/>
    <col min="4365" max="4365" width="10" style="366" customWidth="1"/>
    <col min="4366" max="4366" width="12.42578125" style="366" customWidth="1"/>
    <col min="4367" max="4367" width="9.42578125" style="366" customWidth="1"/>
    <col min="4368" max="4368" width="5.42578125" style="366" customWidth="1"/>
    <col min="4369" max="4608" width="10.28515625" style="366"/>
    <col min="4609" max="4609" width="1.7109375" style="366" customWidth="1"/>
    <col min="4610" max="4610" width="2.28515625" style="366" customWidth="1"/>
    <col min="4611" max="4611" width="55" style="366" customWidth="1"/>
    <col min="4612" max="4612" width="15.5703125" style="366" customWidth="1"/>
    <col min="4613" max="4613" width="20.140625" style="366" customWidth="1"/>
    <col min="4614" max="4614" width="16" style="366" customWidth="1"/>
    <col min="4615" max="4615" width="17.7109375" style="366" customWidth="1"/>
    <col min="4616" max="4616" width="2.5703125" style="366" customWidth="1"/>
    <col min="4617" max="4617" width="14.28515625" style="366" customWidth="1"/>
    <col min="4618" max="4618" width="2.7109375" style="366" customWidth="1"/>
    <col min="4619" max="4619" width="19.85546875" style="366" customWidth="1"/>
    <col min="4620" max="4620" width="8.42578125" style="366" customWidth="1"/>
    <col min="4621" max="4621" width="10" style="366" customWidth="1"/>
    <col min="4622" max="4622" width="12.42578125" style="366" customWidth="1"/>
    <col min="4623" max="4623" width="9.42578125" style="366" customWidth="1"/>
    <col min="4624" max="4624" width="5.42578125" style="366" customWidth="1"/>
    <col min="4625" max="4864" width="10.28515625" style="366"/>
    <col min="4865" max="4865" width="1.7109375" style="366" customWidth="1"/>
    <col min="4866" max="4866" width="2.28515625" style="366" customWidth="1"/>
    <col min="4867" max="4867" width="55" style="366" customWidth="1"/>
    <col min="4868" max="4868" width="15.5703125" style="366" customWidth="1"/>
    <col min="4869" max="4869" width="20.140625" style="366" customWidth="1"/>
    <col min="4870" max="4870" width="16" style="366" customWidth="1"/>
    <col min="4871" max="4871" width="17.7109375" style="366" customWidth="1"/>
    <col min="4872" max="4872" width="2.5703125" style="366" customWidth="1"/>
    <col min="4873" max="4873" width="14.28515625" style="366" customWidth="1"/>
    <col min="4874" max="4874" width="2.7109375" style="366" customWidth="1"/>
    <col min="4875" max="4875" width="19.85546875" style="366" customWidth="1"/>
    <col min="4876" max="4876" width="8.42578125" style="366" customWidth="1"/>
    <col min="4877" max="4877" width="10" style="366" customWidth="1"/>
    <col min="4878" max="4878" width="12.42578125" style="366" customWidth="1"/>
    <col min="4879" max="4879" width="9.42578125" style="366" customWidth="1"/>
    <col min="4880" max="4880" width="5.42578125" style="366" customWidth="1"/>
    <col min="4881" max="5120" width="10.28515625" style="366"/>
    <col min="5121" max="5121" width="1.7109375" style="366" customWidth="1"/>
    <col min="5122" max="5122" width="2.28515625" style="366" customWidth="1"/>
    <col min="5123" max="5123" width="55" style="366" customWidth="1"/>
    <col min="5124" max="5124" width="15.5703125" style="366" customWidth="1"/>
    <col min="5125" max="5125" width="20.140625" style="366" customWidth="1"/>
    <col min="5126" max="5126" width="16" style="366" customWidth="1"/>
    <col min="5127" max="5127" width="17.7109375" style="366" customWidth="1"/>
    <col min="5128" max="5128" width="2.5703125" style="366" customWidth="1"/>
    <col min="5129" max="5129" width="14.28515625" style="366" customWidth="1"/>
    <col min="5130" max="5130" width="2.7109375" style="366" customWidth="1"/>
    <col min="5131" max="5131" width="19.85546875" style="366" customWidth="1"/>
    <col min="5132" max="5132" width="8.42578125" style="366" customWidth="1"/>
    <col min="5133" max="5133" width="10" style="366" customWidth="1"/>
    <col min="5134" max="5134" width="12.42578125" style="366" customWidth="1"/>
    <col min="5135" max="5135" width="9.42578125" style="366" customWidth="1"/>
    <col min="5136" max="5136" width="5.42578125" style="366" customWidth="1"/>
    <col min="5137" max="5376" width="10.28515625" style="366"/>
    <col min="5377" max="5377" width="1.7109375" style="366" customWidth="1"/>
    <col min="5378" max="5378" width="2.28515625" style="366" customWidth="1"/>
    <col min="5379" max="5379" width="55" style="366" customWidth="1"/>
    <col min="5380" max="5380" width="15.5703125" style="366" customWidth="1"/>
    <col min="5381" max="5381" width="20.140625" style="366" customWidth="1"/>
    <col min="5382" max="5382" width="16" style="366" customWidth="1"/>
    <col min="5383" max="5383" width="17.7109375" style="366" customWidth="1"/>
    <col min="5384" max="5384" width="2.5703125" style="366" customWidth="1"/>
    <col min="5385" max="5385" width="14.28515625" style="366" customWidth="1"/>
    <col min="5386" max="5386" width="2.7109375" style="366" customWidth="1"/>
    <col min="5387" max="5387" width="19.85546875" style="366" customWidth="1"/>
    <col min="5388" max="5388" width="8.42578125" style="366" customWidth="1"/>
    <col min="5389" max="5389" width="10" style="366" customWidth="1"/>
    <col min="5390" max="5390" width="12.42578125" style="366" customWidth="1"/>
    <col min="5391" max="5391" width="9.42578125" style="366" customWidth="1"/>
    <col min="5392" max="5392" width="5.42578125" style="366" customWidth="1"/>
    <col min="5393" max="5632" width="10.28515625" style="366"/>
    <col min="5633" max="5633" width="1.7109375" style="366" customWidth="1"/>
    <col min="5634" max="5634" width="2.28515625" style="366" customWidth="1"/>
    <col min="5635" max="5635" width="55" style="366" customWidth="1"/>
    <col min="5636" max="5636" width="15.5703125" style="366" customWidth="1"/>
    <col min="5637" max="5637" width="20.140625" style="366" customWidth="1"/>
    <col min="5638" max="5638" width="16" style="366" customWidth="1"/>
    <col min="5639" max="5639" width="17.7109375" style="366" customWidth="1"/>
    <col min="5640" max="5640" width="2.5703125" style="366" customWidth="1"/>
    <col min="5641" max="5641" width="14.28515625" style="366" customWidth="1"/>
    <col min="5642" max="5642" width="2.7109375" style="366" customWidth="1"/>
    <col min="5643" max="5643" width="19.85546875" style="366" customWidth="1"/>
    <col min="5644" max="5644" width="8.42578125" style="366" customWidth="1"/>
    <col min="5645" max="5645" width="10" style="366" customWidth="1"/>
    <col min="5646" max="5646" width="12.42578125" style="366" customWidth="1"/>
    <col min="5647" max="5647" width="9.42578125" style="366" customWidth="1"/>
    <col min="5648" max="5648" width="5.42578125" style="366" customWidth="1"/>
    <col min="5649" max="5888" width="10.28515625" style="366"/>
    <col min="5889" max="5889" width="1.7109375" style="366" customWidth="1"/>
    <col min="5890" max="5890" width="2.28515625" style="366" customWidth="1"/>
    <col min="5891" max="5891" width="55" style="366" customWidth="1"/>
    <col min="5892" max="5892" width="15.5703125" style="366" customWidth="1"/>
    <col min="5893" max="5893" width="20.140625" style="366" customWidth="1"/>
    <col min="5894" max="5894" width="16" style="366" customWidth="1"/>
    <col min="5895" max="5895" width="17.7109375" style="366" customWidth="1"/>
    <col min="5896" max="5896" width="2.5703125" style="366" customWidth="1"/>
    <col min="5897" max="5897" width="14.28515625" style="366" customWidth="1"/>
    <col min="5898" max="5898" width="2.7109375" style="366" customWidth="1"/>
    <col min="5899" max="5899" width="19.85546875" style="366" customWidth="1"/>
    <col min="5900" max="5900" width="8.42578125" style="366" customWidth="1"/>
    <col min="5901" max="5901" width="10" style="366" customWidth="1"/>
    <col min="5902" max="5902" width="12.42578125" style="366" customWidth="1"/>
    <col min="5903" max="5903" width="9.42578125" style="366" customWidth="1"/>
    <col min="5904" max="5904" width="5.42578125" style="366" customWidth="1"/>
    <col min="5905" max="6144" width="10.28515625" style="366"/>
    <col min="6145" max="6145" width="1.7109375" style="366" customWidth="1"/>
    <col min="6146" max="6146" width="2.28515625" style="366" customWidth="1"/>
    <col min="6147" max="6147" width="55" style="366" customWidth="1"/>
    <col min="6148" max="6148" width="15.5703125" style="366" customWidth="1"/>
    <col min="6149" max="6149" width="20.140625" style="366" customWidth="1"/>
    <col min="6150" max="6150" width="16" style="366" customWidth="1"/>
    <col min="6151" max="6151" width="17.7109375" style="366" customWidth="1"/>
    <col min="6152" max="6152" width="2.5703125" style="366" customWidth="1"/>
    <col min="6153" max="6153" width="14.28515625" style="366" customWidth="1"/>
    <col min="6154" max="6154" width="2.7109375" style="366" customWidth="1"/>
    <col min="6155" max="6155" width="19.85546875" style="366" customWidth="1"/>
    <col min="6156" max="6156" width="8.42578125" style="366" customWidth="1"/>
    <col min="6157" max="6157" width="10" style="366" customWidth="1"/>
    <col min="6158" max="6158" width="12.42578125" style="366" customWidth="1"/>
    <col min="6159" max="6159" width="9.42578125" style="366" customWidth="1"/>
    <col min="6160" max="6160" width="5.42578125" style="366" customWidth="1"/>
    <col min="6161" max="6400" width="10.28515625" style="366"/>
    <col min="6401" max="6401" width="1.7109375" style="366" customWidth="1"/>
    <col min="6402" max="6402" width="2.28515625" style="366" customWidth="1"/>
    <col min="6403" max="6403" width="55" style="366" customWidth="1"/>
    <col min="6404" max="6404" width="15.5703125" style="366" customWidth="1"/>
    <col min="6405" max="6405" width="20.140625" style="366" customWidth="1"/>
    <col min="6406" max="6406" width="16" style="366" customWidth="1"/>
    <col min="6407" max="6407" width="17.7109375" style="366" customWidth="1"/>
    <col min="6408" max="6408" width="2.5703125" style="366" customWidth="1"/>
    <col min="6409" max="6409" width="14.28515625" style="366" customWidth="1"/>
    <col min="6410" max="6410" width="2.7109375" style="366" customWidth="1"/>
    <col min="6411" max="6411" width="19.85546875" style="366" customWidth="1"/>
    <col min="6412" max="6412" width="8.42578125" style="366" customWidth="1"/>
    <col min="6413" max="6413" width="10" style="366" customWidth="1"/>
    <col min="6414" max="6414" width="12.42578125" style="366" customWidth="1"/>
    <col min="6415" max="6415" width="9.42578125" style="366" customWidth="1"/>
    <col min="6416" max="6416" width="5.42578125" style="366" customWidth="1"/>
    <col min="6417" max="6656" width="10.28515625" style="366"/>
    <col min="6657" max="6657" width="1.7109375" style="366" customWidth="1"/>
    <col min="6658" max="6658" width="2.28515625" style="366" customWidth="1"/>
    <col min="6659" max="6659" width="55" style="366" customWidth="1"/>
    <col min="6660" max="6660" width="15.5703125" style="366" customWidth="1"/>
    <col min="6661" max="6661" width="20.140625" style="366" customWidth="1"/>
    <col min="6662" max="6662" width="16" style="366" customWidth="1"/>
    <col min="6663" max="6663" width="17.7109375" style="366" customWidth="1"/>
    <col min="6664" max="6664" width="2.5703125" style="366" customWidth="1"/>
    <col min="6665" max="6665" width="14.28515625" style="366" customWidth="1"/>
    <col min="6666" max="6666" width="2.7109375" style="366" customWidth="1"/>
    <col min="6667" max="6667" width="19.85546875" style="366" customWidth="1"/>
    <col min="6668" max="6668" width="8.42578125" style="366" customWidth="1"/>
    <col min="6669" max="6669" width="10" style="366" customWidth="1"/>
    <col min="6670" max="6670" width="12.42578125" style="366" customWidth="1"/>
    <col min="6671" max="6671" width="9.42578125" style="366" customWidth="1"/>
    <col min="6672" max="6672" width="5.42578125" style="366" customWidth="1"/>
    <col min="6673" max="6912" width="10.28515625" style="366"/>
    <col min="6913" max="6913" width="1.7109375" style="366" customWidth="1"/>
    <col min="6914" max="6914" width="2.28515625" style="366" customWidth="1"/>
    <col min="6915" max="6915" width="55" style="366" customWidth="1"/>
    <col min="6916" max="6916" width="15.5703125" style="366" customWidth="1"/>
    <col min="6917" max="6917" width="20.140625" style="366" customWidth="1"/>
    <col min="6918" max="6918" width="16" style="366" customWidth="1"/>
    <col min="6919" max="6919" width="17.7109375" style="366" customWidth="1"/>
    <col min="6920" max="6920" width="2.5703125" style="366" customWidth="1"/>
    <col min="6921" max="6921" width="14.28515625" style="366" customWidth="1"/>
    <col min="6922" max="6922" width="2.7109375" style="366" customWidth="1"/>
    <col min="6923" max="6923" width="19.85546875" style="366" customWidth="1"/>
    <col min="6924" max="6924" width="8.42578125" style="366" customWidth="1"/>
    <col min="6925" max="6925" width="10" style="366" customWidth="1"/>
    <col min="6926" max="6926" width="12.42578125" style="366" customWidth="1"/>
    <col min="6927" max="6927" width="9.42578125" style="366" customWidth="1"/>
    <col min="6928" max="6928" width="5.42578125" style="366" customWidth="1"/>
    <col min="6929" max="7168" width="10.28515625" style="366"/>
    <col min="7169" max="7169" width="1.7109375" style="366" customWidth="1"/>
    <col min="7170" max="7170" width="2.28515625" style="366" customWidth="1"/>
    <col min="7171" max="7171" width="55" style="366" customWidth="1"/>
    <col min="7172" max="7172" width="15.5703125" style="366" customWidth="1"/>
    <col min="7173" max="7173" width="20.140625" style="366" customWidth="1"/>
    <col min="7174" max="7174" width="16" style="366" customWidth="1"/>
    <col min="7175" max="7175" width="17.7109375" style="366" customWidth="1"/>
    <col min="7176" max="7176" width="2.5703125" style="366" customWidth="1"/>
    <col min="7177" max="7177" width="14.28515625" style="366" customWidth="1"/>
    <col min="7178" max="7178" width="2.7109375" style="366" customWidth="1"/>
    <col min="7179" max="7179" width="19.85546875" style="366" customWidth="1"/>
    <col min="7180" max="7180" width="8.42578125" style="366" customWidth="1"/>
    <col min="7181" max="7181" width="10" style="366" customWidth="1"/>
    <col min="7182" max="7182" width="12.42578125" style="366" customWidth="1"/>
    <col min="7183" max="7183" width="9.42578125" style="366" customWidth="1"/>
    <col min="7184" max="7184" width="5.42578125" style="366" customWidth="1"/>
    <col min="7185" max="7424" width="10.28515625" style="366"/>
    <col min="7425" max="7425" width="1.7109375" style="366" customWidth="1"/>
    <col min="7426" max="7426" width="2.28515625" style="366" customWidth="1"/>
    <col min="7427" max="7427" width="55" style="366" customWidth="1"/>
    <col min="7428" max="7428" width="15.5703125" style="366" customWidth="1"/>
    <col min="7429" max="7429" width="20.140625" style="366" customWidth="1"/>
    <col min="7430" max="7430" width="16" style="366" customWidth="1"/>
    <col min="7431" max="7431" width="17.7109375" style="366" customWidth="1"/>
    <col min="7432" max="7432" width="2.5703125" style="366" customWidth="1"/>
    <col min="7433" max="7433" width="14.28515625" style="366" customWidth="1"/>
    <col min="7434" max="7434" width="2.7109375" style="366" customWidth="1"/>
    <col min="7435" max="7435" width="19.85546875" style="366" customWidth="1"/>
    <col min="7436" max="7436" width="8.42578125" style="366" customWidth="1"/>
    <col min="7437" max="7437" width="10" style="366" customWidth="1"/>
    <col min="7438" max="7438" width="12.42578125" style="366" customWidth="1"/>
    <col min="7439" max="7439" width="9.42578125" style="366" customWidth="1"/>
    <col min="7440" max="7440" width="5.42578125" style="366" customWidth="1"/>
    <col min="7441" max="7680" width="10.28515625" style="366"/>
    <col min="7681" max="7681" width="1.7109375" style="366" customWidth="1"/>
    <col min="7682" max="7682" width="2.28515625" style="366" customWidth="1"/>
    <col min="7683" max="7683" width="55" style="366" customWidth="1"/>
    <col min="7684" max="7684" width="15.5703125" style="366" customWidth="1"/>
    <col min="7685" max="7685" width="20.140625" style="366" customWidth="1"/>
    <col min="7686" max="7686" width="16" style="366" customWidth="1"/>
    <col min="7687" max="7687" width="17.7109375" style="366" customWidth="1"/>
    <col min="7688" max="7688" width="2.5703125" style="366" customWidth="1"/>
    <col min="7689" max="7689" width="14.28515625" style="366" customWidth="1"/>
    <col min="7690" max="7690" width="2.7109375" style="366" customWidth="1"/>
    <col min="7691" max="7691" width="19.85546875" style="366" customWidth="1"/>
    <col min="7692" max="7692" width="8.42578125" style="366" customWidth="1"/>
    <col min="7693" max="7693" width="10" style="366" customWidth="1"/>
    <col min="7694" max="7694" width="12.42578125" style="366" customWidth="1"/>
    <col min="7695" max="7695" width="9.42578125" style="366" customWidth="1"/>
    <col min="7696" max="7696" width="5.42578125" style="366" customWidth="1"/>
    <col min="7697" max="7936" width="10.28515625" style="366"/>
    <col min="7937" max="7937" width="1.7109375" style="366" customWidth="1"/>
    <col min="7938" max="7938" width="2.28515625" style="366" customWidth="1"/>
    <col min="7939" max="7939" width="55" style="366" customWidth="1"/>
    <col min="7940" max="7940" width="15.5703125" style="366" customWidth="1"/>
    <col min="7941" max="7941" width="20.140625" style="366" customWidth="1"/>
    <col min="7942" max="7942" width="16" style="366" customWidth="1"/>
    <col min="7943" max="7943" width="17.7109375" style="366" customWidth="1"/>
    <col min="7944" max="7944" width="2.5703125" style="366" customWidth="1"/>
    <col min="7945" max="7945" width="14.28515625" style="366" customWidth="1"/>
    <col min="7946" max="7946" width="2.7109375" style="366" customWidth="1"/>
    <col min="7947" max="7947" width="19.85546875" style="366" customWidth="1"/>
    <col min="7948" max="7948" width="8.42578125" style="366" customWidth="1"/>
    <col min="7949" max="7949" width="10" style="366" customWidth="1"/>
    <col min="7950" max="7950" width="12.42578125" style="366" customWidth="1"/>
    <col min="7951" max="7951" width="9.42578125" style="366" customWidth="1"/>
    <col min="7952" max="7952" width="5.42578125" style="366" customWidth="1"/>
    <col min="7953" max="8192" width="10.28515625" style="366"/>
    <col min="8193" max="8193" width="1.7109375" style="366" customWidth="1"/>
    <col min="8194" max="8194" width="2.28515625" style="366" customWidth="1"/>
    <col min="8195" max="8195" width="55" style="366" customWidth="1"/>
    <col min="8196" max="8196" width="15.5703125" style="366" customWidth="1"/>
    <col min="8197" max="8197" width="20.140625" style="366" customWidth="1"/>
    <col min="8198" max="8198" width="16" style="366" customWidth="1"/>
    <col min="8199" max="8199" width="17.7109375" style="366" customWidth="1"/>
    <col min="8200" max="8200" width="2.5703125" style="366" customWidth="1"/>
    <col min="8201" max="8201" width="14.28515625" style="366" customWidth="1"/>
    <col min="8202" max="8202" width="2.7109375" style="366" customWidth="1"/>
    <col min="8203" max="8203" width="19.85546875" style="366" customWidth="1"/>
    <col min="8204" max="8204" width="8.42578125" style="366" customWidth="1"/>
    <col min="8205" max="8205" width="10" style="366" customWidth="1"/>
    <col min="8206" max="8206" width="12.42578125" style="366" customWidth="1"/>
    <col min="8207" max="8207" width="9.42578125" style="366" customWidth="1"/>
    <col min="8208" max="8208" width="5.42578125" style="366" customWidth="1"/>
    <col min="8209" max="8448" width="10.28515625" style="366"/>
    <col min="8449" max="8449" width="1.7109375" style="366" customWidth="1"/>
    <col min="8450" max="8450" width="2.28515625" style="366" customWidth="1"/>
    <col min="8451" max="8451" width="55" style="366" customWidth="1"/>
    <col min="8452" max="8452" width="15.5703125" style="366" customWidth="1"/>
    <col min="8453" max="8453" width="20.140625" style="366" customWidth="1"/>
    <col min="8454" max="8454" width="16" style="366" customWidth="1"/>
    <col min="8455" max="8455" width="17.7109375" style="366" customWidth="1"/>
    <col min="8456" max="8456" width="2.5703125" style="366" customWidth="1"/>
    <col min="8457" max="8457" width="14.28515625" style="366" customWidth="1"/>
    <col min="8458" max="8458" width="2.7109375" style="366" customWidth="1"/>
    <col min="8459" max="8459" width="19.85546875" style="366" customWidth="1"/>
    <col min="8460" max="8460" width="8.42578125" style="366" customWidth="1"/>
    <col min="8461" max="8461" width="10" style="366" customWidth="1"/>
    <col min="8462" max="8462" width="12.42578125" style="366" customWidth="1"/>
    <col min="8463" max="8463" width="9.42578125" style="366" customWidth="1"/>
    <col min="8464" max="8464" width="5.42578125" style="366" customWidth="1"/>
    <col min="8465" max="8704" width="10.28515625" style="366"/>
    <col min="8705" max="8705" width="1.7109375" style="366" customWidth="1"/>
    <col min="8706" max="8706" width="2.28515625" style="366" customWidth="1"/>
    <col min="8707" max="8707" width="55" style="366" customWidth="1"/>
    <col min="8708" max="8708" width="15.5703125" style="366" customWidth="1"/>
    <col min="8709" max="8709" width="20.140625" style="366" customWidth="1"/>
    <col min="8710" max="8710" width="16" style="366" customWidth="1"/>
    <col min="8711" max="8711" width="17.7109375" style="366" customWidth="1"/>
    <col min="8712" max="8712" width="2.5703125" style="366" customWidth="1"/>
    <col min="8713" max="8713" width="14.28515625" style="366" customWidth="1"/>
    <col min="8714" max="8714" width="2.7109375" style="366" customWidth="1"/>
    <col min="8715" max="8715" width="19.85546875" style="366" customWidth="1"/>
    <col min="8716" max="8716" width="8.42578125" style="366" customWidth="1"/>
    <col min="8717" max="8717" width="10" style="366" customWidth="1"/>
    <col min="8718" max="8718" width="12.42578125" style="366" customWidth="1"/>
    <col min="8719" max="8719" width="9.42578125" style="366" customWidth="1"/>
    <col min="8720" max="8720" width="5.42578125" style="366" customWidth="1"/>
    <col min="8721" max="8960" width="10.28515625" style="366"/>
    <col min="8961" max="8961" width="1.7109375" style="366" customWidth="1"/>
    <col min="8962" max="8962" width="2.28515625" style="366" customWidth="1"/>
    <col min="8963" max="8963" width="55" style="366" customWidth="1"/>
    <col min="8964" max="8964" width="15.5703125" style="366" customWidth="1"/>
    <col min="8965" max="8965" width="20.140625" style="366" customWidth="1"/>
    <col min="8966" max="8966" width="16" style="366" customWidth="1"/>
    <col min="8967" max="8967" width="17.7109375" style="366" customWidth="1"/>
    <col min="8968" max="8968" width="2.5703125" style="366" customWidth="1"/>
    <col min="8969" max="8969" width="14.28515625" style="366" customWidth="1"/>
    <col min="8970" max="8970" width="2.7109375" style="366" customWidth="1"/>
    <col min="8971" max="8971" width="19.85546875" style="366" customWidth="1"/>
    <col min="8972" max="8972" width="8.42578125" style="366" customWidth="1"/>
    <col min="8973" max="8973" width="10" style="366" customWidth="1"/>
    <col min="8974" max="8974" width="12.42578125" style="366" customWidth="1"/>
    <col min="8975" max="8975" width="9.42578125" style="366" customWidth="1"/>
    <col min="8976" max="8976" width="5.42578125" style="366" customWidth="1"/>
    <col min="8977" max="9216" width="10.28515625" style="366"/>
    <col min="9217" max="9217" width="1.7109375" style="366" customWidth="1"/>
    <col min="9218" max="9218" width="2.28515625" style="366" customWidth="1"/>
    <col min="9219" max="9219" width="55" style="366" customWidth="1"/>
    <col min="9220" max="9220" width="15.5703125" style="366" customWidth="1"/>
    <col min="9221" max="9221" width="20.140625" style="366" customWidth="1"/>
    <col min="9222" max="9222" width="16" style="366" customWidth="1"/>
    <col min="9223" max="9223" width="17.7109375" style="366" customWidth="1"/>
    <col min="9224" max="9224" width="2.5703125" style="366" customWidth="1"/>
    <col min="9225" max="9225" width="14.28515625" style="366" customWidth="1"/>
    <col min="9226" max="9226" width="2.7109375" style="366" customWidth="1"/>
    <col min="9227" max="9227" width="19.85546875" style="366" customWidth="1"/>
    <col min="9228" max="9228" width="8.42578125" style="366" customWidth="1"/>
    <col min="9229" max="9229" width="10" style="366" customWidth="1"/>
    <col min="9230" max="9230" width="12.42578125" style="366" customWidth="1"/>
    <col min="9231" max="9231" width="9.42578125" style="366" customWidth="1"/>
    <col min="9232" max="9232" width="5.42578125" style="366" customWidth="1"/>
    <col min="9233" max="9472" width="10.28515625" style="366"/>
    <col min="9473" max="9473" width="1.7109375" style="366" customWidth="1"/>
    <col min="9474" max="9474" width="2.28515625" style="366" customWidth="1"/>
    <col min="9475" max="9475" width="55" style="366" customWidth="1"/>
    <col min="9476" max="9476" width="15.5703125" style="366" customWidth="1"/>
    <col min="9477" max="9477" width="20.140625" style="366" customWidth="1"/>
    <col min="9478" max="9478" width="16" style="366" customWidth="1"/>
    <col min="9479" max="9479" width="17.7109375" style="366" customWidth="1"/>
    <col min="9480" max="9480" width="2.5703125" style="366" customWidth="1"/>
    <col min="9481" max="9481" width="14.28515625" style="366" customWidth="1"/>
    <col min="9482" max="9482" width="2.7109375" style="366" customWidth="1"/>
    <col min="9483" max="9483" width="19.85546875" style="366" customWidth="1"/>
    <col min="9484" max="9484" width="8.42578125" style="366" customWidth="1"/>
    <col min="9485" max="9485" width="10" style="366" customWidth="1"/>
    <col min="9486" max="9486" width="12.42578125" style="366" customWidth="1"/>
    <col min="9487" max="9487" width="9.42578125" style="366" customWidth="1"/>
    <col min="9488" max="9488" width="5.42578125" style="366" customWidth="1"/>
    <col min="9489" max="9728" width="10.28515625" style="366"/>
    <col min="9729" max="9729" width="1.7109375" style="366" customWidth="1"/>
    <col min="9730" max="9730" width="2.28515625" style="366" customWidth="1"/>
    <col min="9731" max="9731" width="55" style="366" customWidth="1"/>
    <col min="9732" max="9732" width="15.5703125" style="366" customWidth="1"/>
    <col min="9733" max="9733" width="20.140625" style="366" customWidth="1"/>
    <col min="9734" max="9734" width="16" style="366" customWidth="1"/>
    <col min="9735" max="9735" width="17.7109375" style="366" customWidth="1"/>
    <col min="9736" max="9736" width="2.5703125" style="366" customWidth="1"/>
    <col min="9737" max="9737" width="14.28515625" style="366" customWidth="1"/>
    <col min="9738" max="9738" width="2.7109375" style="366" customWidth="1"/>
    <col min="9739" max="9739" width="19.85546875" style="366" customWidth="1"/>
    <col min="9740" max="9740" width="8.42578125" style="366" customWidth="1"/>
    <col min="9741" max="9741" width="10" style="366" customWidth="1"/>
    <col min="9742" max="9742" width="12.42578125" style="366" customWidth="1"/>
    <col min="9743" max="9743" width="9.42578125" style="366" customWidth="1"/>
    <col min="9744" max="9744" width="5.42578125" style="366" customWidth="1"/>
    <col min="9745" max="9984" width="10.28515625" style="366"/>
    <col min="9985" max="9985" width="1.7109375" style="366" customWidth="1"/>
    <col min="9986" max="9986" width="2.28515625" style="366" customWidth="1"/>
    <col min="9987" max="9987" width="55" style="366" customWidth="1"/>
    <col min="9988" max="9988" width="15.5703125" style="366" customWidth="1"/>
    <col min="9989" max="9989" width="20.140625" style="366" customWidth="1"/>
    <col min="9990" max="9990" width="16" style="366" customWidth="1"/>
    <col min="9991" max="9991" width="17.7109375" style="366" customWidth="1"/>
    <col min="9992" max="9992" width="2.5703125" style="366" customWidth="1"/>
    <col min="9993" max="9993" width="14.28515625" style="366" customWidth="1"/>
    <col min="9994" max="9994" width="2.7109375" style="366" customWidth="1"/>
    <col min="9995" max="9995" width="19.85546875" style="366" customWidth="1"/>
    <col min="9996" max="9996" width="8.42578125" style="366" customWidth="1"/>
    <col min="9997" max="9997" width="10" style="366" customWidth="1"/>
    <col min="9998" max="9998" width="12.42578125" style="366" customWidth="1"/>
    <col min="9999" max="9999" width="9.42578125" style="366" customWidth="1"/>
    <col min="10000" max="10000" width="5.42578125" style="366" customWidth="1"/>
    <col min="10001" max="10240" width="10.28515625" style="366"/>
    <col min="10241" max="10241" width="1.7109375" style="366" customWidth="1"/>
    <col min="10242" max="10242" width="2.28515625" style="366" customWidth="1"/>
    <col min="10243" max="10243" width="55" style="366" customWidth="1"/>
    <col min="10244" max="10244" width="15.5703125" style="366" customWidth="1"/>
    <col min="10245" max="10245" width="20.140625" style="366" customWidth="1"/>
    <col min="10246" max="10246" width="16" style="366" customWidth="1"/>
    <col min="10247" max="10247" width="17.7109375" style="366" customWidth="1"/>
    <col min="10248" max="10248" width="2.5703125" style="366" customWidth="1"/>
    <col min="10249" max="10249" width="14.28515625" style="366" customWidth="1"/>
    <col min="10250" max="10250" width="2.7109375" style="366" customWidth="1"/>
    <col min="10251" max="10251" width="19.85546875" style="366" customWidth="1"/>
    <col min="10252" max="10252" width="8.42578125" style="366" customWidth="1"/>
    <col min="10253" max="10253" width="10" style="366" customWidth="1"/>
    <col min="10254" max="10254" width="12.42578125" style="366" customWidth="1"/>
    <col min="10255" max="10255" width="9.42578125" style="366" customWidth="1"/>
    <col min="10256" max="10256" width="5.42578125" style="366" customWidth="1"/>
    <col min="10257" max="10496" width="10.28515625" style="366"/>
    <col min="10497" max="10497" width="1.7109375" style="366" customWidth="1"/>
    <col min="10498" max="10498" width="2.28515625" style="366" customWidth="1"/>
    <col min="10499" max="10499" width="55" style="366" customWidth="1"/>
    <col min="10500" max="10500" width="15.5703125" style="366" customWidth="1"/>
    <col min="10501" max="10501" width="20.140625" style="366" customWidth="1"/>
    <col min="10502" max="10502" width="16" style="366" customWidth="1"/>
    <col min="10503" max="10503" width="17.7109375" style="366" customWidth="1"/>
    <col min="10504" max="10504" width="2.5703125" style="366" customWidth="1"/>
    <col min="10505" max="10505" width="14.28515625" style="366" customWidth="1"/>
    <col min="10506" max="10506" width="2.7109375" style="366" customWidth="1"/>
    <col min="10507" max="10507" width="19.85546875" style="366" customWidth="1"/>
    <col min="10508" max="10508" width="8.42578125" style="366" customWidth="1"/>
    <col min="10509" max="10509" width="10" style="366" customWidth="1"/>
    <col min="10510" max="10510" width="12.42578125" style="366" customWidth="1"/>
    <col min="10511" max="10511" width="9.42578125" style="366" customWidth="1"/>
    <col min="10512" max="10512" width="5.42578125" style="366" customWidth="1"/>
    <col min="10513" max="10752" width="10.28515625" style="366"/>
    <col min="10753" max="10753" width="1.7109375" style="366" customWidth="1"/>
    <col min="10754" max="10754" width="2.28515625" style="366" customWidth="1"/>
    <col min="10755" max="10755" width="55" style="366" customWidth="1"/>
    <col min="10756" max="10756" width="15.5703125" style="366" customWidth="1"/>
    <col min="10757" max="10757" width="20.140625" style="366" customWidth="1"/>
    <col min="10758" max="10758" width="16" style="366" customWidth="1"/>
    <col min="10759" max="10759" width="17.7109375" style="366" customWidth="1"/>
    <col min="10760" max="10760" width="2.5703125" style="366" customWidth="1"/>
    <col min="10761" max="10761" width="14.28515625" style="366" customWidth="1"/>
    <col min="10762" max="10762" width="2.7109375" style="366" customWidth="1"/>
    <col min="10763" max="10763" width="19.85546875" style="366" customWidth="1"/>
    <col min="10764" max="10764" width="8.42578125" style="366" customWidth="1"/>
    <col min="10765" max="10765" width="10" style="366" customWidth="1"/>
    <col min="10766" max="10766" width="12.42578125" style="366" customWidth="1"/>
    <col min="10767" max="10767" width="9.42578125" style="366" customWidth="1"/>
    <col min="10768" max="10768" width="5.42578125" style="366" customWidth="1"/>
    <col min="10769" max="11008" width="10.28515625" style="366"/>
    <col min="11009" max="11009" width="1.7109375" style="366" customWidth="1"/>
    <col min="11010" max="11010" width="2.28515625" style="366" customWidth="1"/>
    <col min="11011" max="11011" width="55" style="366" customWidth="1"/>
    <col min="11012" max="11012" width="15.5703125" style="366" customWidth="1"/>
    <col min="11013" max="11013" width="20.140625" style="366" customWidth="1"/>
    <col min="11014" max="11014" width="16" style="366" customWidth="1"/>
    <col min="11015" max="11015" width="17.7109375" style="366" customWidth="1"/>
    <col min="11016" max="11016" width="2.5703125" style="366" customWidth="1"/>
    <col min="11017" max="11017" width="14.28515625" style="366" customWidth="1"/>
    <col min="11018" max="11018" width="2.7109375" style="366" customWidth="1"/>
    <col min="11019" max="11019" width="19.85546875" style="366" customWidth="1"/>
    <col min="11020" max="11020" width="8.42578125" style="366" customWidth="1"/>
    <col min="11021" max="11021" width="10" style="366" customWidth="1"/>
    <col min="11022" max="11022" width="12.42578125" style="366" customWidth="1"/>
    <col min="11023" max="11023" width="9.42578125" style="366" customWidth="1"/>
    <col min="11024" max="11024" width="5.42578125" style="366" customWidth="1"/>
    <col min="11025" max="11264" width="10.28515625" style="366"/>
    <col min="11265" max="11265" width="1.7109375" style="366" customWidth="1"/>
    <col min="11266" max="11266" width="2.28515625" style="366" customWidth="1"/>
    <col min="11267" max="11267" width="55" style="366" customWidth="1"/>
    <col min="11268" max="11268" width="15.5703125" style="366" customWidth="1"/>
    <col min="11269" max="11269" width="20.140625" style="366" customWidth="1"/>
    <col min="11270" max="11270" width="16" style="366" customWidth="1"/>
    <col min="11271" max="11271" width="17.7109375" style="366" customWidth="1"/>
    <col min="11272" max="11272" width="2.5703125" style="366" customWidth="1"/>
    <col min="11273" max="11273" width="14.28515625" style="366" customWidth="1"/>
    <col min="11274" max="11274" width="2.7109375" style="366" customWidth="1"/>
    <col min="11275" max="11275" width="19.85546875" style="366" customWidth="1"/>
    <col min="11276" max="11276" width="8.42578125" style="366" customWidth="1"/>
    <col min="11277" max="11277" width="10" style="366" customWidth="1"/>
    <col min="11278" max="11278" width="12.42578125" style="366" customWidth="1"/>
    <col min="11279" max="11279" width="9.42578125" style="366" customWidth="1"/>
    <col min="11280" max="11280" width="5.42578125" style="366" customWidth="1"/>
    <col min="11281" max="11520" width="10.28515625" style="366"/>
    <col min="11521" max="11521" width="1.7109375" style="366" customWidth="1"/>
    <col min="11522" max="11522" width="2.28515625" style="366" customWidth="1"/>
    <col min="11523" max="11523" width="55" style="366" customWidth="1"/>
    <col min="11524" max="11524" width="15.5703125" style="366" customWidth="1"/>
    <col min="11525" max="11525" width="20.140625" style="366" customWidth="1"/>
    <col min="11526" max="11526" width="16" style="366" customWidth="1"/>
    <col min="11527" max="11527" width="17.7109375" style="366" customWidth="1"/>
    <col min="11528" max="11528" width="2.5703125" style="366" customWidth="1"/>
    <col min="11529" max="11529" width="14.28515625" style="366" customWidth="1"/>
    <col min="11530" max="11530" width="2.7109375" style="366" customWidth="1"/>
    <col min="11531" max="11531" width="19.85546875" style="366" customWidth="1"/>
    <col min="11532" max="11532" width="8.42578125" style="366" customWidth="1"/>
    <col min="11533" max="11533" width="10" style="366" customWidth="1"/>
    <col min="11534" max="11534" width="12.42578125" style="366" customWidth="1"/>
    <col min="11535" max="11535" width="9.42578125" style="366" customWidth="1"/>
    <col min="11536" max="11536" width="5.42578125" style="366" customWidth="1"/>
    <col min="11537" max="11776" width="10.28515625" style="366"/>
    <col min="11777" max="11777" width="1.7109375" style="366" customWidth="1"/>
    <col min="11778" max="11778" width="2.28515625" style="366" customWidth="1"/>
    <col min="11779" max="11779" width="55" style="366" customWidth="1"/>
    <col min="11780" max="11780" width="15.5703125" style="366" customWidth="1"/>
    <col min="11781" max="11781" width="20.140625" style="366" customWidth="1"/>
    <col min="11782" max="11782" width="16" style="366" customWidth="1"/>
    <col min="11783" max="11783" width="17.7109375" style="366" customWidth="1"/>
    <col min="11784" max="11784" width="2.5703125" style="366" customWidth="1"/>
    <col min="11785" max="11785" width="14.28515625" style="366" customWidth="1"/>
    <col min="11786" max="11786" width="2.7109375" style="366" customWidth="1"/>
    <col min="11787" max="11787" width="19.85546875" style="366" customWidth="1"/>
    <col min="11788" max="11788" width="8.42578125" style="366" customWidth="1"/>
    <col min="11789" max="11789" width="10" style="366" customWidth="1"/>
    <col min="11790" max="11790" width="12.42578125" style="366" customWidth="1"/>
    <col min="11791" max="11791" width="9.42578125" style="366" customWidth="1"/>
    <col min="11792" max="11792" width="5.42578125" style="366" customWidth="1"/>
    <col min="11793" max="12032" width="10.28515625" style="366"/>
    <col min="12033" max="12033" width="1.7109375" style="366" customWidth="1"/>
    <col min="12034" max="12034" width="2.28515625" style="366" customWidth="1"/>
    <col min="12035" max="12035" width="55" style="366" customWidth="1"/>
    <col min="12036" max="12036" width="15.5703125" style="366" customWidth="1"/>
    <col min="12037" max="12037" width="20.140625" style="366" customWidth="1"/>
    <col min="12038" max="12038" width="16" style="366" customWidth="1"/>
    <col min="12039" max="12039" width="17.7109375" style="366" customWidth="1"/>
    <col min="12040" max="12040" width="2.5703125" style="366" customWidth="1"/>
    <col min="12041" max="12041" width="14.28515625" style="366" customWidth="1"/>
    <col min="12042" max="12042" width="2.7109375" style="366" customWidth="1"/>
    <col min="12043" max="12043" width="19.85546875" style="366" customWidth="1"/>
    <col min="12044" max="12044" width="8.42578125" style="366" customWidth="1"/>
    <col min="12045" max="12045" width="10" style="366" customWidth="1"/>
    <col min="12046" max="12046" width="12.42578125" style="366" customWidth="1"/>
    <col min="12047" max="12047" width="9.42578125" style="366" customWidth="1"/>
    <col min="12048" max="12048" width="5.42578125" style="366" customWidth="1"/>
    <col min="12049" max="12288" width="10.28515625" style="366"/>
    <col min="12289" max="12289" width="1.7109375" style="366" customWidth="1"/>
    <col min="12290" max="12290" width="2.28515625" style="366" customWidth="1"/>
    <col min="12291" max="12291" width="55" style="366" customWidth="1"/>
    <col min="12292" max="12292" width="15.5703125" style="366" customWidth="1"/>
    <col min="12293" max="12293" width="20.140625" style="366" customWidth="1"/>
    <col min="12294" max="12294" width="16" style="366" customWidth="1"/>
    <col min="12295" max="12295" width="17.7109375" style="366" customWidth="1"/>
    <col min="12296" max="12296" width="2.5703125" style="366" customWidth="1"/>
    <col min="12297" max="12297" width="14.28515625" style="366" customWidth="1"/>
    <col min="12298" max="12298" width="2.7109375" style="366" customWidth="1"/>
    <col min="12299" max="12299" width="19.85546875" style="366" customWidth="1"/>
    <col min="12300" max="12300" width="8.42578125" style="366" customWidth="1"/>
    <col min="12301" max="12301" width="10" style="366" customWidth="1"/>
    <col min="12302" max="12302" width="12.42578125" style="366" customWidth="1"/>
    <col min="12303" max="12303" width="9.42578125" style="366" customWidth="1"/>
    <col min="12304" max="12304" width="5.42578125" style="366" customWidth="1"/>
    <col min="12305" max="12544" width="10.28515625" style="366"/>
    <col min="12545" max="12545" width="1.7109375" style="366" customWidth="1"/>
    <col min="12546" max="12546" width="2.28515625" style="366" customWidth="1"/>
    <col min="12547" max="12547" width="55" style="366" customWidth="1"/>
    <col min="12548" max="12548" width="15.5703125" style="366" customWidth="1"/>
    <col min="12549" max="12549" width="20.140625" style="366" customWidth="1"/>
    <col min="12550" max="12550" width="16" style="366" customWidth="1"/>
    <col min="12551" max="12551" width="17.7109375" style="366" customWidth="1"/>
    <col min="12552" max="12552" width="2.5703125" style="366" customWidth="1"/>
    <col min="12553" max="12553" width="14.28515625" style="366" customWidth="1"/>
    <col min="12554" max="12554" width="2.7109375" style="366" customWidth="1"/>
    <col min="12555" max="12555" width="19.85546875" style="366" customWidth="1"/>
    <col min="12556" max="12556" width="8.42578125" style="366" customWidth="1"/>
    <col min="12557" max="12557" width="10" style="366" customWidth="1"/>
    <col min="12558" max="12558" width="12.42578125" style="366" customWidth="1"/>
    <col min="12559" max="12559" width="9.42578125" style="366" customWidth="1"/>
    <col min="12560" max="12560" width="5.42578125" style="366" customWidth="1"/>
    <col min="12561" max="12800" width="10.28515625" style="366"/>
    <col min="12801" max="12801" width="1.7109375" style="366" customWidth="1"/>
    <col min="12802" max="12802" width="2.28515625" style="366" customWidth="1"/>
    <col min="12803" max="12803" width="55" style="366" customWidth="1"/>
    <col min="12804" max="12804" width="15.5703125" style="366" customWidth="1"/>
    <col min="12805" max="12805" width="20.140625" style="366" customWidth="1"/>
    <col min="12806" max="12806" width="16" style="366" customWidth="1"/>
    <col min="12807" max="12807" width="17.7109375" style="366" customWidth="1"/>
    <col min="12808" max="12808" width="2.5703125" style="366" customWidth="1"/>
    <col min="12809" max="12809" width="14.28515625" style="366" customWidth="1"/>
    <col min="12810" max="12810" width="2.7109375" style="366" customWidth="1"/>
    <col min="12811" max="12811" width="19.85546875" style="366" customWidth="1"/>
    <col min="12812" max="12812" width="8.42578125" style="366" customWidth="1"/>
    <col min="12813" max="12813" width="10" style="366" customWidth="1"/>
    <col min="12814" max="12814" width="12.42578125" style="366" customWidth="1"/>
    <col min="12815" max="12815" width="9.42578125" style="366" customWidth="1"/>
    <col min="12816" max="12816" width="5.42578125" style="366" customWidth="1"/>
    <col min="12817" max="13056" width="10.28515625" style="366"/>
    <col min="13057" max="13057" width="1.7109375" style="366" customWidth="1"/>
    <col min="13058" max="13058" width="2.28515625" style="366" customWidth="1"/>
    <col min="13059" max="13059" width="55" style="366" customWidth="1"/>
    <col min="13060" max="13060" width="15.5703125" style="366" customWidth="1"/>
    <col min="13061" max="13061" width="20.140625" style="366" customWidth="1"/>
    <col min="13062" max="13062" width="16" style="366" customWidth="1"/>
    <col min="13063" max="13063" width="17.7109375" style="366" customWidth="1"/>
    <col min="13064" max="13064" width="2.5703125" style="366" customWidth="1"/>
    <col min="13065" max="13065" width="14.28515625" style="366" customWidth="1"/>
    <col min="13066" max="13066" width="2.7109375" style="366" customWidth="1"/>
    <col min="13067" max="13067" width="19.85546875" style="366" customWidth="1"/>
    <col min="13068" max="13068" width="8.42578125" style="366" customWidth="1"/>
    <col min="13069" max="13069" width="10" style="366" customWidth="1"/>
    <col min="13070" max="13070" width="12.42578125" style="366" customWidth="1"/>
    <col min="13071" max="13071" width="9.42578125" style="366" customWidth="1"/>
    <col min="13072" max="13072" width="5.42578125" style="366" customWidth="1"/>
    <col min="13073" max="13312" width="10.28515625" style="366"/>
    <col min="13313" max="13313" width="1.7109375" style="366" customWidth="1"/>
    <col min="13314" max="13314" width="2.28515625" style="366" customWidth="1"/>
    <col min="13315" max="13315" width="55" style="366" customWidth="1"/>
    <col min="13316" max="13316" width="15.5703125" style="366" customWidth="1"/>
    <col min="13317" max="13317" width="20.140625" style="366" customWidth="1"/>
    <col min="13318" max="13318" width="16" style="366" customWidth="1"/>
    <col min="13319" max="13319" width="17.7109375" style="366" customWidth="1"/>
    <col min="13320" max="13320" width="2.5703125" style="366" customWidth="1"/>
    <col min="13321" max="13321" width="14.28515625" style="366" customWidth="1"/>
    <col min="13322" max="13322" width="2.7109375" style="366" customWidth="1"/>
    <col min="13323" max="13323" width="19.85546875" style="366" customWidth="1"/>
    <col min="13324" max="13324" width="8.42578125" style="366" customWidth="1"/>
    <col min="13325" max="13325" width="10" style="366" customWidth="1"/>
    <col min="13326" max="13326" width="12.42578125" style="366" customWidth="1"/>
    <col min="13327" max="13327" width="9.42578125" style="366" customWidth="1"/>
    <col min="13328" max="13328" width="5.42578125" style="366" customWidth="1"/>
    <col min="13329" max="13568" width="10.28515625" style="366"/>
    <col min="13569" max="13569" width="1.7109375" style="366" customWidth="1"/>
    <col min="13570" max="13570" width="2.28515625" style="366" customWidth="1"/>
    <col min="13571" max="13571" width="55" style="366" customWidth="1"/>
    <col min="13572" max="13572" width="15.5703125" style="366" customWidth="1"/>
    <col min="13573" max="13573" width="20.140625" style="366" customWidth="1"/>
    <col min="13574" max="13574" width="16" style="366" customWidth="1"/>
    <col min="13575" max="13575" width="17.7109375" style="366" customWidth="1"/>
    <col min="13576" max="13576" width="2.5703125" style="366" customWidth="1"/>
    <col min="13577" max="13577" width="14.28515625" style="366" customWidth="1"/>
    <col min="13578" max="13578" width="2.7109375" style="366" customWidth="1"/>
    <col min="13579" max="13579" width="19.85546875" style="366" customWidth="1"/>
    <col min="13580" max="13580" width="8.42578125" style="366" customWidth="1"/>
    <col min="13581" max="13581" width="10" style="366" customWidth="1"/>
    <col min="13582" max="13582" width="12.42578125" style="366" customWidth="1"/>
    <col min="13583" max="13583" width="9.42578125" style="366" customWidth="1"/>
    <col min="13584" max="13584" width="5.42578125" style="366" customWidth="1"/>
    <col min="13585" max="13824" width="10.28515625" style="366"/>
    <col min="13825" max="13825" width="1.7109375" style="366" customWidth="1"/>
    <col min="13826" max="13826" width="2.28515625" style="366" customWidth="1"/>
    <col min="13827" max="13827" width="55" style="366" customWidth="1"/>
    <col min="13828" max="13828" width="15.5703125" style="366" customWidth="1"/>
    <col min="13829" max="13829" width="20.140625" style="366" customWidth="1"/>
    <col min="13830" max="13830" width="16" style="366" customWidth="1"/>
    <col min="13831" max="13831" width="17.7109375" style="366" customWidth="1"/>
    <col min="13832" max="13832" width="2.5703125" style="366" customWidth="1"/>
    <col min="13833" max="13833" width="14.28515625" style="366" customWidth="1"/>
    <col min="13834" max="13834" width="2.7109375" style="366" customWidth="1"/>
    <col min="13835" max="13835" width="19.85546875" style="366" customWidth="1"/>
    <col min="13836" max="13836" width="8.42578125" style="366" customWidth="1"/>
    <col min="13837" max="13837" width="10" style="366" customWidth="1"/>
    <col min="13838" max="13838" width="12.42578125" style="366" customWidth="1"/>
    <col min="13839" max="13839" width="9.42578125" style="366" customWidth="1"/>
    <col min="13840" max="13840" width="5.42578125" style="366" customWidth="1"/>
    <col min="13841" max="14080" width="10.28515625" style="366"/>
    <col min="14081" max="14081" width="1.7109375" style="366" customWidth="1"/>
    <col min="14082" max="14082" width="2.28515625" style="366" customWidth="1"/>
    <col min="14083" max="14083" width="55" style="366" customWidth="1"/>
    <col min="14084" max="14084" width="15.5703125" style="366" customWidth="1"/>
    <col min="14085" max="14085" width="20.140625" style="366" customWidth="1"/>
    <col min="14086" max="14086" width="16" style="366" customWidth="1"/>
    <col min="14087" max="14087" width="17.7109375" style="366" customWidth="1"/>
    <col min="14088" max="14088" width="2.5703125" style="366" customWidth="1"/>
    <col min="14089" max="14089" width="14.28515625" style="366" customWidth="1"/>
    <col min="14090" max="14090" width="2.7109375" style="366" customWidth="1"/>
    <col min="14091" max="14091" width="19.85546875" style="366" customWidth="1"/>
    <col min="14092" max="14092" width="8.42578125" style="366" customWidth="1"/>
    <col min="14093" max="14093" width="10" style="366" customWidth="1"/>
    <col min="14094" max="14094" width="12.42578125" style="366" customWidth="1"/>
    <col min="14095" max="14095" width="9.42578125" style="366" customWidth="1"/>
    <col min="14096" max="14096" width="5.42578125" style="366" customWidth="1"/>
    <col min="14097" max="14336" width="10.28515625" style="366"/>
    <col min="14337" max="14337" width="1.7109375" style="366" customWidth="1"/>
    <col min="14338" max="14338" width="2.28515625" style="366" customWidth="1"/>
    <col min="14339" max="14339" width="55" style="366" customWidth="1"/>
    <col min="14340" max="14340" width="15.5703125" style="366" customWidth="1"/>
    <col min="14341" max="14341" width="20.140625" style="366" customWidth="1"/>
    <col min="14342" max="14342" width="16" style="366" customWidth="1"/>
    <col min="14343" max="14343" width="17.7109375" style="366" customWidth="1"/>
    <col min="14344" max="14344" width="2.5703125" style="366" customWidth="1"/>
    <col min="14345" max="14345" width="14.28515625" style="366" customWidth="1"/>
    <col min="14346" max="14346" width="2.7109375" style="366" customWidth="1"/>
    <col min="14347" max="14347" width="19.85546875" style="366" customWidth="1"/>
    <col min="14348" max="14348" width="8.42578125" style="366" customWidth="1"/>
    <col min="14349" max="14349" width="10" style="366" customWidth="1"/>
    <col min="14350" max="14350" width="12.42578125" style="366" customWidth="1"/>
    <col min="14351" max="14351" width="9.42578125" style="366" customWidth="1"/>
    <col min="14352" max="14352" width="5.42578125" style="366" customWidth="1"/>
    <col min="14353" max="14592" width="10.28515625" style="366"/>
    <col min="14593" max="14593" width="1.7109375" style="366" customWidth="1"/>
    <col min="14594" max="14594" width="2.28515625" style="366" customWidth="1"/>
    <col min="14595" max="14595" width="55" style="366" customWidth="1"/>
    <col min="14596" max="14596" width="15.5703125" style="366" customWidth="1"/>
    <col min="14597" max="14597" width="20.140625" style="366" customWidth="1"/>
    <col min="14598" max="14598" width="16" style="366" customWidth="1"/>
    <col min="14599" max="14599" width="17.7109375" style="366" customWidth="1"/>
    <col min="14600" max="14600" width="2.5703125" style="366" customWidth="1"/>
    <col min="14601" max="14601" width="14.28515625" style="366" customWidth="1"/>
    <col min="14602" max="14602" width="2.7109375" style="366" customWidth="1"/>
    <col min="14603" max="14603" width="19.85546875" style="366" customWidth="1"/>
    <col min="14604" max="14604" width="8.42578125" style="366" customWidth="1"/>
    <col min="14605" max="14605" width="10" style="366" customWidth="1"/>
    <col min="14606" max="14606" width="12.42578125" style="366" customWidth="1"/>
    <col min="14607" max="14607" width="9.42578125" style="366" customWidth="1"/>
    <col min="14608" max="14608" width="5.42578125" style="366" customWidth="1"/>
    <col min="14609" max="14848" width="10.28515625" style="366"/>
    <col min="14849" max="14849" width="1.7109375" style="366" customWidth="1"/>
    <col min="14850" max="14850" width="2.28515625" style="366" customWidth="1"/>
    <col min="14851" max="14851" width="55" style="366" customWidth="1"/>
    <col min="14852" max="14852" width="15.5703125" style="366" customWidth="1"/>
    <col min="14853" max="14853" width="20.140625" style="366" customWidth="1"/>
    <col min="14854" max="14854" width="16" style="366" customWidth="1"/>
    <col min="14855" max="14855" width="17.7109375" style="366" customWidth="1"/>
    <col min="14856" max="14856" width="2.5703125" style="366" customWidth="1"/>
    <col min="14857" max="14857" width="14.28515625" style="366" customWidth="1"/>
    <col min="14858" max="14858" width="2.7109375" style="366" customWidth="1"/>
    <col min="14859" max="14859" width="19.85546875" style="366" customWidth="1"/>
    <col min="14860" max="14860" width="8.42578125" style="366" customWidth="1"/>
    <col min="14861" max="14861" width="10" style="366" customWidth="1"/>
    <col min="14862" max="14862" width="12.42578125" style="366" customWidth="1"/>
    <col min="14863" max="14863" width="9.42578125" style="366" customWidth="1"/>
    <col min="14864" max="14864" width="5.42578125" style="366" customWidth="1"/>
    <col min="14865" max="15104" width="10.28515625" style="366"/>
    <col min="15105" max="15105" width="1.7109375" style="366" customWidth="1"/>
    <col min="15106" max="15106" width="2.28515625" style="366" customWidth="1"/>
    <col min="15107" max="15107" width="55" style="366" customWidth="1"/>
    <col min="15108" max="15108" width="15.5703125" style="366" customWidth="1"/>
    <col min="15109" max="15109" width="20.140625" style="366" customWidth="1"/>
    <col min="15110" max="15110" width="16" style="366" customWidth="1"/>
    <col min="15111" max="15111" width="17.7109375" style="366" customWidth="1"/>
    <col min="15112" max="15112" width="2.5703125" style="366" customWidth="1"/>
    <col min="15113" max="15113" width="14.28515625" style="366" customWidth="1"/>
    <col min="15114" max="15114" width="2.7109375" style="366" customWidth="1"/>
    <col min="15115" max="15115" width="19.85546875" style="366" customWidth="1"/>
    <col min="15116" max="15116" width="8.42578125" style="366" customWidth="1"/>
    <col min="15117" max="15117" width="10" style="366" customWidth="1"/>
    <col min="15118" max="15118" width="12.42578125" style="366" customWidth="1"/>
    <col min="15119" max="15119" width="9.42578125" style="366" customWidth="1"/>
    <col min="15120" max="15120" width="5.42578125" style="366" customWidth="1"/>
    <col min="15121" max="15360" width="10.28515625" style="366"/>
    <col min="15361" max="15361" width="1.7109375" style="366" customWidth="1"/>
    <col min="15362" max="15362" width="2.28515625" style="366" customWidth="1"/>
    <col min="15363" max="15363" width="55" style="366" customWidth="1"/>
    <col min="15364" max="15364" width="15.5703125" style="366" customWidth="1"/>
    <col min="15365" max="15365" width="20.140625" style="366" customWidth="1"/>
    <col min="15366" max="15366" width="16" style="366" customWidth="1"/>
    <col min="15367" max="15367" width="17.7109375" style="366" customWidth="1"/>
    <col min="15368" max="15368" width="2.5703125" style="366" customWidth="1"/>
    <col min="15369" max="15369" width="14.28515625" style="366" customWidth="1"/>
    <col min="15370" max="15370" width="2.7109375" style="366" customWidth="1"/>
    <col min="15371" max="15371" width="19.85546875" style="366" customWidth="1"/>
    <col min="15372" max="15372" width="8.42578125" style="366" customWidth="1"/>
    <col min="15373" max="15373" width="10" style="366" customWidth="1"/>
    <col min="15374" max="15374" width="12.42578125" style="366" customWidth="1"/>
    <col min="15375" max="15375" width="9.42578125" style="366" customWidth="1"/>
    <col min="15376" max="15376" width="5.42578125" style="366" customWidth="1"/>
    <col min="15377" max="15616" width="10.28515625" style="366"/>
    <col min="15617" max="15617" width="1.7109375" style="366" customWidth="1"/>
    <col min="15618" max="15618" width="2.28515625" style="366" customWidth="1"/>
    <col min="15619" max="15619" width="55" style="366" customWidth="1"/>
    <col min="15620" max="15620" width="15.5703125" style="366" customWidth="1"/>
    <col min="15621" max="15621" width="20.140625" style="366" customWidth="1"/>
    <col min="15622" max="15622" width="16" style="366" customWidth="1"/>
    <col min="15623" max="15623" width="17.7109375" style="366" customWidth="1"/>
    <col min="15624" max="15624" width="2.5703125" style="366" customWidth="1"/>
    <col min="15625" max="15625" width="14.28515625" style="366" customWidth="1"/>
    <col min="15626" max="15626" width="2.7109375" style="366" customWidth="1"/>
    <col min="15627" max="15627" width="19.85546875" style="366" customWidth="1"/>
    <col min="15628" max="15628" width="8.42578125" style="366" customWidth="1"/>
    <col min="15629" max="15629" width="10" style="366" customWidth="1"/>
    <col min="15630" max="15630" width="12.42578125" style="366" customWidth="1"/>
    <col min="15631" max="15631" width="9.42578125" style="366" customWidth="1"/>
    <col min="15632" max="15632" width="5.42578125" style="366" customWidth="1"/>
    <col min="15633" max="15872" width="10.28515625" style="366"/>
    <col min="15873" max="15873" width="1.7109375" style="366" customWidth="1"/>
    <col min="15874" max="15874" width="2.28515625" style="366" customWidth="1"/>
    <col min="15875" max="15875" width="55" style="366" customWidth="1"/>
    <col min="15876" max="15876" width="15.5703125" style="366" customWidth="1"/>
    <col min="15877" max="15877" width="20.140625" style="366" customWidth="1"/>
    <col min="15878" max="15878" width="16" style="366" customWidth="1"/>
    <col min="15879" max="15879" width="17.7109375" style="366" customWidth="1"/>
    <col min="15880" max="15880" width="2.5703125" style="366" customWidth="1"/>
    <col min="15881" max="15881" width="14.28515625" style="366" customWidth="1"/>
    <col min="15882" max="15882" width="2.7109375" style="366" customWidth="1"/>
    <col min="15883" max="15883" width="19.85546875" style="366" customWidth="1"/>
    <col min="15884" max="15884" width="8.42578125" style="366" customWidth="1"/>
    <col min="15885" max="15885" width="10" style="366" customWidth="1"/>
    <col min="15886" max="15886" width="12.42578125" style="366" customWidth="1"/>
    <col min="15887" max="15887" width="9.42578125" style="366" customWidth="1"/>
    <col min="15888" max="15888" width="5.42578125" style="366" customWidth="1"/>
    <col min="15889" max="16128" width="10.28515625" style="366"/>
    <col min="16129" max="16129" width="1.7109375" style="366" customWidth="1"/>
    <col min="16130" max="16130" width="2.28515625" style="366" customWidth="1"/>
    <col min="16131" max="16131" width="55" style="366" customWidth="1"/>
    <col min="16132" max="16132" width="15.5703125" style="366" customWidth="1"/>
    <col min="16133" max="16133" width="20.140625" style="366" customWidth="1"/>
    <col min="16134" max="16134" width="16" style="366" customWidth="1"/>
    <col min="16135" max="16135" width="17.7109375" style="366" customWidth="1"/>
    <col min="16136" max="16136" width="2.5703125" style="366" customWidth="1"/>
    <col min="16137" max="16137" width="14.28515625" style="366" customWidth="1"/>
    <col min="16138" max="16138" width="2.7109375" style="366" customWidth="1"/>
    <col min="16139" max="16139" width="19.85546875" style="366" customWidth="1"/>
    <col min="16140" max="16140" width="8.42578125" style="366" customWidth="1"/>
    <col min="16141" max="16141" width="10" style="366" customWidth="1"/>
    <col min="16142" max="16142" width="12.42578125" style="366" customWidth="1"/>
    <col min="16143" max="16143" width="9.42578125" style="366" customWidth="1"/>
    <col min="16144" max="16144" width="5.42578125" style="366" customWidth="1"/>
    <col min="16145" max="16384" width="10.28515625" style="366"/>
  </cols>
  <sheetData>
    <row r="1" spans="2:15" ht="11.25" customHeight="1">
      <c r="B1" s="779" t="s">
        <v>283</v>
      </c>
      <c r="C1" s="779"/>
      <c r="D1" s="779"/>
      <c r="E1" s="779"/>
      <c r="F1" s="779"/>
      <c r="G1" s="779"/>
      <c r="H1" s="779"/>
      <c r="I1" s="779"/>
      <c r="J1" s="779"/>
      <c r="K1" s="779"/>
      <c r="L1" s="779"/>
      <c r="M1" s="779"/>
      <c r="N1" s="779"/>
      <c r="O1" s="779"/>
    </row>
    <row r="2" spans="2:15" s="367" customFormat="1" ht="12.75" customHeight="1">
      <c r="B2" s="513"/>
      <c r="C2" s="743" t="s">
        <v>460</v>
      </c>
      <c r="D2" s="743"/>
      <c r="E2" s="743"/>
      <c r="F2" s="743"/>
      <c r="G2" s="743"/>
      <c r="H2" s="514"/>
      <c r="I2" s="464"/>
      <c r="J2" s="464"/>
      <c r="K2" s="464"/>
      <c r="L2" s="464"/>
      <c r="M2" s="464"/>
      <c r="N2" s="464"/>
      <c r="O2" s="464"/>
    </row>
    <row r="3" spans="2:15" s="367" customFormat="1" ht="12.75" customHeight="1">
      <c r="B3" s="513"/>
      <c r="C3" s="743" t="s">
        <v>727</v>
      </c>
      <c r="D3" s="743"/>
      <c r="E3" s="743"/>
      <c r="F3" s="743"/>
      <c r="G3" s="743"/>
      <c r="H3" s="514"/>
      <c r="I3" s="464"/>
      <c r="J3" s="464"/>
      <c r="K3" s="464"/>
      <c r="L3" s="464"/>
      <c r="M3" s="464"/>
      <c r="N3" s="464"/>
      <c r="O3" s="464"/>
    </row>
    <row r="4" spans="2:15" s="367" customFormat="1" ht="12.75" customHeight="1">
      <c r="B4" s="743" t="s">
        <v>566</v>
      </c>
      <c r="C4" s="743"/>
      <c r="D4" s="743"/>
      <c r="E4" s="743"/>
      <c r="F4" s="743"/>
      <c r="G4" s="743"/>
      <c r="H4" s="464"/>
      <c r="I4" s="464"/>
      <c r="J4" s="464"/>
      <c r="K4" s="464"/>
      <c r="L4" s="464"/>
      <c r="M4" s="464"/>
      <c r="N4" s="464"/>
      <c r="O4" s="464"/>
    </row>
    <row r="5" spans="2:15" s="367" customFormat="1" ht="12.75" customHeight="1">
      <c r="B5" s="743" t="s">
        <v>1</v>
      </c>
      <c r="C5" s="743"/>
      <c r="D5" s="743"/>
      <c r="E5" s="743"/>
      <c r="F5" s="743"/>
      <c r="G5" s="743"/>
      <c r="H5" s="464"/>
      <c r="I5" s="464"/>
      <c r="J5" s="464"/>
      <c r="K5" s="464"/>
      <c r="L5" s="464"/>
      <c r="M5" s="464"/>
      <c r="N5" s="464"/>
      <c r="O5" s="464"/>
    </row>
    <row r="6" spans="2:15" s="367" customFormat="1" ht="12.75" customHeight="1">
      <c r="B6" s="464"/>
      <c r="C6" s="464"/>
      <c r="D6" s="464"/>
      <c r="E6" s="464"/>
      <c r="F6" s="464"/>
      <c r="G6" s="408" t="s">
        <v>567</v>
      </c>
      <c r="H6" s="464"/>
      <c r="I6" s="464"/>
      <c r="J6" s="464"/>
      <c r="K6" s="464"/>
      <c r="L6" s="464"/>
      <c r="M6" s="464"/>
      <c r="N6" s="464"/>
      <c r="O6" s="464"/>
    </row>
    <row r="7" spans="2:15" s="367" customFormat="1" ht="12.75" customHeight="1">
      <c r="D7" s="464"/>
      <c r="H7" s="464"/>
      <c r="I7" s="464"/>
      <c r="J7" s="515"/>
    </row>
    <row r="8" spans="2:15" s="324" customFormat="1" ht="12.75" customHeight="1">
      <c r="B8" s="776" t="s">
        <v>568</v>
      </c>
      <c r="C8" s="776"/>
      <c r="D8" s="777" t="s">
        <v>569</v>
      </c>
      <c r="E8" s="777"/>
      <c r="F8" s="777" t="s">
        <v>569</v>
      </c>
      <c r="G8" s="777"/>
    </row>
    <row r="9" spans="2:15" s="324" customFormat="1" ht="12.75" customHeight="1">
      <c r="B9" s="776"/>
      <c r="C9" s="776"/>
      <c r="D9" s="778">
        <v>43738</v>
      </c>
      <c r="E9" s="778"/>
      <c r="F9" s="778">
        <v>43373</v>
      </c>
      <c r="G9" s="778"/>
    </row>
    <row r="10" spans="2:15" s="321" customFormat="1" ht="12.75" customHeight="1">
      <c r="B10" s="516"/>
      <c r="C10" s="516"/>
      <c r="D10" s="517"/>
      <c r="E10" s="517"/>
      <c r="F10" s="517"/>
      <c r="G10" s="517"/>
      <c r="H10" s="324"/>
    </row>
    <row r="11" spans="2:15" s="324" customFormat="1" ht="12.75" customHeight="1">
      <c r="B11" s="518" t="s">
        <v>570</v>
      </c>
      <c r="C11" s="518" t="s">
        <v>571</v>
      </c>
      <c r="D11" s="519"/>
      <c r="E11" s="520">
        <f>-'EE_RR '!D14</f>
        <v>49381064638</v>
      </c>
      <c r="F11" s="519"/>
      <c r="G11" s="520">
        <v>54621461402</v>
      </c>
      <c r="I11" s="521"/>
    </row>
    <row r="12" spans="2:15" s="321" customFormat="1" ht="12.75" customHeight="1">
      <c r="B12" s="522"/>
      <c r="C12" s="522"/>
      <c r="D12" s="523"/>
      <c r="E12" s="523"/>
      <c r="F12" s="523"/>
      <c r="G12" s="523"/>
      <c r="H12" s="324"/>
    </row>
    <row r="13" spans="2:15" s="324" customFormat="1" ht="12.75" customHeight="1">
      <c r="B13" s="518"/>
      <c r="C13" s="518" t="s">
        <v>572</v>
      </c>
      <c r="D13" s="519"/>
      <c r="E13" s="519"/>
      <c r="F13" s="519"/>
      <c r="G13" s="519"/>
    </row>
    <row r="14" spans="2:15" s="321" customFormat="1" ht="12.75" customHeight="1">
      <c r="B14" s="524"/>
      <c r="C14" s="522" t="s">
        <v>573</v>
      </c>
      <c r="D14" s="523">
        <v>22936352674</v>
      </c>
      <c r="E14" s="523"/>
      <c r="F14" s="523">
        <v>17898698183</v>
      </c>
      <c r="G14" s="523"/>
      <c r="H14" s="324"/>
    </row>
    <row r="15" spans="2:15" s="321" customFormat="1" ht="12.75" hidden="1" customHeight="1">
      <c r="B15" s="524">
        <v>1</v>
      </c>
      <c r="C15" s="522"/>
      <c r="D15" s="523"/>
      <c r="E15" s="523"/>
      <c r="F15" s="523"/>
      <c r="G15" s="523"/>
      <c r="H15" s="324"/>
    </row>
    <row r="16" spans="2:15" s="321" customFormat="1" ht="12.75" hidden="1" customHeight="1">
      <c r="B16" s="524"/>
      <c r="C16" s="522"/>
      <c r="D16" s="523"/>
      <c r="E16" s="523"/>
      <c r="F16" s="523"/>
      <c r="G16" s="523"/>
      <c r="H16" s="324"/>
      <c r="I16" s="339"/>
    </row>
    <row r="17" spans="2:11" s="321" customFormat="1" ht="12.75" hidden="1" customHeight="1">
      <c r="B17" s="524"/>
      <c r="C17" s="522"/>
      <c r="D17" s="523"/>
      <c r="E17" s="523"/>
      <c r="F17" s="523"/>
      <c r="G17" s="523"/>
      <c r="H17" s="324"/>
    </row>
    <row r="18" spans="2:11" s="321" customFormat="1" ht="12.75" hidden="1" customHeight="1">
      <c r="B18" s="524">
        <v>5</v>
      </c>
      <c r="C18" s="522"/>
      <c r="D18" s="523"/>
      <c r="E18" s="523"/>
      <c r="F18" s="523"/>
      <c r="G18" s="523"/>
      <c r="H18" s="324"/>
    </row>
    <row r="19" spans="2:11" s="321" customFormat="1" ht="12.75" hidden="1" customHeight="1">
      <c r="B19" s="524"/>
      <c r="C19" s="522"/>
      <c r="D19" s="519"/>
      <c r="E19" s="523"/>
      <c r="F19" s="519"/>
      <c r="G19" s="523"/>
      <c r="H19" s="324"/>
    </row>
    <row r="20" spans="2:11" s="321" customFormat="1" ht="12.75" hidden="1" customHeight="1">
      <c r="B20" s="524"/>
      <c r="C20" s="522"/>
      <c r="D20" s="523"/>
      <c r="E20" s="523"/>
      <c r="F20" s="523"/>
      <c r="G20" s="523"/>
      <c r="H20" s="324"/>
    </row>
    <row r="21" spans="2:11" s="324" customFormat="1" ht="29.25" customHeight="1">
      <c r="B21" s="525"/>
      <c r="C21" s="518" t="s">
        <v>574</v>
      </c>
      <c r="D21" s="523"/>
      <c r="E21" s="519"/>
      <c r="F21" s="523"/>
      <c r="G21" s="519"/>
      <c r="I21" s="521"/>
      <c r="K21" s="521"/>
    </row>
    <row r="22" spans="2:11" s="321" customFormat="1" ht="12.75" customHeight="1">
      <c r="B22" s="524">
        <v>3</v>
      </c>
      <c r="C22" s="522" t="s">
        <v>575</v>
      </c>
      <c r="D22" s="523">
        <f>+E11-D14+D29</f>
        <v>46472548975</v>
      </c>
      <c r="E22" s="523"/>
      <c r="F22" s="523">
        <v>56725224329</v>
      </c>
      <c r="G22" s="523"/>
      <c r="H22" s="324"/>
      <c r="I22" s="339"/>
    </row>
    <row r="23" spans="2:11" s="321" customFormat="1" ht="12.75" hidden="1" customHeight="1">
      <c r="B23" s="524"/>
      <c r="C23" s="522"/>
      <c r="D23" s="526"/>
      <c r="E23" s="523"/>
      <c r="F23" s="526"/>
      <c r="G23" s="523"/>
      <c r="H23" s="324"/>
      <c r="I23" s="339"/>
    </row>
    <row r="24" spans="2:11" s="321" customFormat="1" ht="12.75" hidden="1" customHeight="1">
      <c r="B24" s="524"/>
      <c r="C24" s="522"/>
      <c r="D24" s="519"/>
      <c r="E24" s="523"/>
      <c r="F24" s="519"/>
      <c r="G24" s="523"/>
      <c r="H24" s="324"/>
    </row>
    <row r="25" spans="2:11" s="321" customFormat="1" ht="12.75" hidden="1" customHeight="1">
      <c r="B25" s="524"/>
      <c r="C25" s="522"/>
      <c r="D25" s="526"/>
      <c r="E25" s="526"/>
      <c r="F25" s="526"/>
      <c r="G25" s="526"/>
      <c r="H25" s="324"/>
    </row>
    <row r="26" spans="2:11" s="321" customFormat="1" ht="12.75" hidden="1" customHeight="1">
      <c r="B26" s="524"/>
      <c r="C26" s="522"/>
      <c r="D26" s="523"/>
      <c r="E26" s="523"/>
      <c r="F26" s="523"/>
      <c r="G26" s="523"/>
      <c r="H26" s="324"/>
    </row>
    <row r="27" spans="2:11" s="321" customFormat="1" ht="12.75" customHeight="1">
      <c r="B27" s="524"/>
      <c r="C27" s="522"/>
      <c r="D27" s="523"/>
      <c r="E27" s="523"/>
      <c r="F27" s="523"/>
      <c r="G27" s="523"/>
      <c r="H27" s="324"/>
      <c r="K27" s="339"/>
    </row>
    <row r="28" spans="2:11" s="324" customFormat="1" ht="12.75" customHeight="1">
      <c r="B28" s="525"/>
      <c r="C28" s="518" t="s">
        <v>576</v>
      </c>
      <c r="D28" s="519"/>
      <c r="E28" s="519"/>
      <c r="F28" s="519"/>
      <c r="G28" s="519"/>
      <c r="I28" s="521"/>
      <c r="K28" s="521"/>
    </row>
    <row r="29" spans="2:11" s="321" customFormat="1" ht="12.75" customHeight="1">
      <c r="B29" s="524">
        <v>2</v>
      </c>
      <c r="C29" s="522" t="s">
        <v>577</v>
      </c>
      <c r="D29" s="523">
        <f>+'DETALLE PARA NOTAS SET'!C150</f>
        <v>20027837011</v>
      </c>
      <c r="E29" s="523"/>
      <c r="F29" s="523">
        <v>20002461110</v>
      </c>
      <c r="G29" s="523"/>
      <c r="K29" s="339"/>
    </row>
    <row r="30" spans="2:11" s="321" customFormat="1" ht="12.75" hidden="1" customHeight="1">
      <c r="B30" s="524">
        <v>1</v>
      </c>
      <c r="C30" s="522"/>
      <c r="D30" s="526"/>
      <c r="E30" s="523"/>
      <c r="F30" s="526"/>
      <c r="G30" s="523"/>
      <c r="I30" s="340"/>
    </row>
    <row r="31" spans="2:11" s="321" customFormat="1" ht="12.75" hidden="1" customHeight="1">
      <c r="B31" s="524" t="s">
        <v>578</v>
      </c>
      <c r="C31" s="522"/>
      <c r="D31" s="526"/>
      <c r="E31" s="523"/>
      <c r="F31" s="526"/>
      <c r="G31" s="523"/>
    </row>
    <row r="32" spans="2:11" s="321" customFormat="1" ht="12.75" hidden="1" customHeight="1">
      <c r="B32" s="524" t="s">
        <v>579</v>
      </c>
      <c r="C32" s="522"/>
      <c r="D32" s="526"/>
      <c r="E32" s="523"/>
      <c r="F32" s="526"/>
      <c r="G32" s="523"/>
    </row>
    <row r="33" spans="2:7" s="321" customFormat="1" ht="12.75" hidden="1" customHeight="1">
      <c r="B33" s="524" t="s">
        <v>580</v>
      </c>
      <c r="C33" s="522"/>
      <c r="D33" s="519"/>
      <c r="E33" s="523"/>
      <c r="F33" s="519"/>
      <c r="G33" s="523"/>
    </row>
    <row r="34" spans="2:7" s="321" customFormat="1" ht="12.75" customHeight="1">
      <c r="B34" s="524"/>
      <c r="C34" s="522"/>
      <c r="D34" s="519"/>
      <c r="E34" s="523"/>
      <c r="F34" s="519"/>
      <c r="G34" s="523"/>
    </row>
    <row r="35" spans="2:7" s="321" customFormat="1" ht="12.75" customHeight="1">
      <c r="B35" s="524"/>
      <c r="C35" s="522"/>
      <c r="D35" s="523"/>
      <c r="E35" s="523"/>
      <c r="F35" s="523"/>
      <c r="G35" s="523"/>
    </row>
    <row r="36" spans="2:7" s="321" customFormat="1" ht="12.75" customHeight="1" thickBot="1">
      <c r="B36" s="527" t="s">
        <v>581</v>
      </c>
      <c r="C36" s="527" t="s">
        <v>582</v>
      </c>
      <c r="D36" s="528"/>
      <c r="E36" s="529">
        <v>0</v>
      </c>
      <c r="F36" s="528"/>
      <c r="G36" s="529">
        <v>0</v>
      </c>
    </row>
    <row r="37" spans="2:7" s="321" customFormat="1" ht="12.75" customHeight="1">
      <c r="B37" s="518"/>
      <c r="C37" s="518"/>
      <c r="D37" s="523"/>
      <c r="E37" s="523"/>
      <c r="F37" s="523"/>
      <c r="G37" s="523"/>
    </row>
    <row r="38" spans="2:7" s="321" customFormat="1" ht="12.75" customHeight="1">
      <c r="B38" s="518"/>
      <c r="C38" s="518" t="s">
        <v>571</v>
      </c>
      <c r="D38" s="523"/>
      <c r="E38" s="520">
        <f>+E36+E11</f>
        <v>49381064638</v>
      </c>
      <c r="F38" s="523"/>
      <c r="G38" s="520">
        <f>+G36+G11</f>
        <v>54621461402</v>
      </c>
    </row>
    <row r="39" spans="2:7" s="321" customFormat="1" ht="12.75" customHeight="1">
      <c r="B39" s="518"/>
      <c r="C39" s="518" t="s">
        <v>583</v>
      </c>
      <c r="D39" s="523"/>
      <c r="E39" s="523"/>
      <c r="F39" s="523"/>
      <c r="G39" s="523"/>
    </row>
    <row r="40" spans="2:7" s="321" customFormat="1" ht="12.75" customHeight="1">
      <c r="B40" s="530"/>
      <c r="C40" s="530"/>
      <c r="D40" s="531"/>
      <c r="E40" s="531"/>
      <c r="F40" s="531"/>
      <c r="G40" s="531"/>
    </row>
  </sheetData>
  <sheetProtection selectLockedCells="1" selectUnlockedCells="1"/>
  <mergeCells count="10">
    <mergeCell ref="B1:O1"/>
    <mergeCell ref="C2:G2"/>
    <mergeCell ref="C3:G3"/>
    <mergeCell ref="B4:G4"/>
    <mergeCell ref="B5:G5"/>
    <mergeCell ref="B8:C9"/>
    <mergeCell ref="D8:E8"/>
    <mergeCell ref="F8:G8"/>
    <mergeCell ref="D9:E9"/>
    <mergeCell ref="F9:G9"/>
  </mergeCells>
  <pageMargins left="0.61" right="0.62986111111111109" top="1.6138888888888889" bottom="0.98402777777777772" header="0.51180555555555551" footer="0.51180555555555551"/>
  <pageSetup paperSize="9" scale="74" firstPageNumber="0" orientation="portrait" cellComments="atEnd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I65544"/>
  <sheetViews>
    <sheetView topLeftCell="A101" workbookViewId="0">
      <selection activeCell="C101" sqref="C101"/>
    </sheetView>
  </sheetViews>
  <sheetFormatPr baseColWidth="10" defaultColWidth="11.5703125" defaultRowHeight="11.25" customHeight="1"/>
  <cols>
    <col min="1" max="1" width="40.85546875" style="266" customWidth="1"/>
    <col min="2" max="2" width="7" style="532" customWidth="1"/>
    <col min="3" max="3" width="13" style="533" customWidth="1"/>
    <col min="4" max="4" width="7.5703125" style="266" customWidth="1"/>
    <col min="5" max="5" width="14.5703125" style="266" customWidth="1"/>
    <col min="6" max="6" width="15.140625" style="266" customWidth="1"/>
    <col min="7" max="7" width="6" style="320" customWidth="1"/>
    <col min="8" max="8" width="12.7109375" style="266" customWidth="1"/>
    <col min="9" max="256" width="11.5703125" style="266"/>
    <col min="257" max="257" width="40.85546875" style="266" customWidth="1"/>
    <col min="258" max="258" width="7" style="266" customWidth="1"/>
    <col min="259" max="259" width="13" style="266" customWidth="1"/>
    <col min="260" max="260" width="7.5703125" style="266" customWidth="1"/>
    <col min="261" max="261" width="14.5703125" style="266" customWidth="1"/>
    <col min="262" max="262" width="15.140625" style="266" customWidth="1"/>
    <col min="263" max="263" width="6" style="266" customWidth="1"/>
    <col min="264" max="264" width="12.7109375" style="266" customWidth="1"/>
    <col min="265" max="512" width="11.5703125" style="266"/>
    <col min="513" max="513" width="40.85546875" style="266" customWidth="1"/>
    <col min="514" max="514" width="7" style="266" customWidth="1"/>
    <col min="515" max="515" width="13" style="266" customWidth="1"/>
    <col min="516" max="516" width="7.5703125" style="266" customWidth="1"/>
    <col min="517" max="517" width="14.5703125" style="266" customWidth="1"/>
    <col min="518" max="518" width="15.140625" style="266" customWidth="1"/>
    <col min="519" max="519" width="6" style="266" customWidth="1"/>
    <col min="520" max="520" width="12.7109375" style="266" customWidth="1"/>
    <col min="521" max="768" width="11.5703125" style="266"/>
    <col min="769" max="769" width="40.85546875" style="266" customWidth="1"/>
    <col min="770" max="770" width="7" style="266" customWidth="1"/>
    <col min="771" max="771" width="13" style="266" customWidth="1"/>
    <col min="772" max="772" width="7.5703125" style="266" customWidth="1"/>
    <col min="773" max="773" width="14.5703125" style="266" customWidth="1"/>
    <col min="774" max="774" width="15.140625" style="266" customWidth="1"/>
    <col min="775" max="775" width="6" style="266" customWidth="1"/>
    <col min="776" max="776" width="12.7109375" style="266" customWidth="1"/>
    <col min="777" max="1024" width="11.5703125" style="266"/>
    <col min="1025" max="1025" width="40.85546875" style="266" customWidth="1"/>
    <col min="1026" max="1026" width="7" style="266" customWidth="1"/>
    <col min="1027" max="1027" width="13" style="266" customWidth="1"/>
    <col min="1028" max="1028" width="7.5703125" style="266" customWidth="1"/>
    <col min="1029" max="1029" width="14.5703125" style="266" customWidth="1"/>
    <col min="1030" max="1030" width="15.140625" style="266" customWidth="1"/>
    <col min="1031" max="1031" width="6" style="266" customWidth="1"/>
    <col min="1032" max="1032" width="12.7109375" style="266" customWidth="1"/>
    <col min="1033" max="1280" width="11.5703125" style="266"/>
    <col min="1281" max="1281" width="40.85546875" style="266" customWidth="1"/>
    <col min="1282" max="1282" width="7" style="266" customWidth="1"/>
    <col min="1283" max="1283" width="13" style="266" customWidth="1"/>
    <col min="1284" max="1284" width="7.5703125" style="266" customWidth="1"/>
    <col min="1285" max="1285" width="14.5703125" style="266" customWidth="1"/>
    <col min="1286" max="1286" width="15.140625" style="266" customWidth="1"/>
    <col min="1287" max="1287" width="6" style="266" customWidth="1"/>
    <col min="1288" max="1288" width="12.7109375" style="266" customWidth="1"/>
    <col min="1289" max="1536" width="11.5703125" style="266"/>
    <col min="1537" max="1537" width="40.85546875" style="266" customWidth="1"/>
    <col min="1538" max="1538" width="7" style="266" customWidth="1"/>
    <col min="1539" max="1539" width="13" style="266" customWidth="1"/>
    <col min="1540" max="1540" width="7.5703125" style="266" customWidth="1"/>
    <col min="1541" max="1541" width="14.5703125" style="266" customWidth="1"/>
    <col min="1542" max="1542" width="15.140625" style="266" customWidth="1"/>
    <col min="1543" max="1543" width="6" style="266" customWidth="1"/>
    <col min="1544" max="1544" width="12.7109375" style="266" customWidth="1"/>
    <col min="1545" max="1792" width="11.5703125" style="266"/>
    <col min="1793" max="1793" width="40.85546875" style="266" customWidth="1"/>
    <col min="1794" max="1794" width="7" style="266" customWidth="1"/>
    <col min="1795" max="1795" width="13" style="266" customWidth="1"/>
    <col min="1796" max="1796" width="7.5703125" style="266" customWidth="1"/>
    <col min="1797" max="1797" width="14.5703125" style="266" customWidth="1"/>
    <col min="1798" max="1798" width="15.140625" style="266" customWidth="1"/>
    <col min="1799" max="1799" width="6" style="266" customWidth="1"/>
    <col min="1800" max="1800" width="12.7109375" style="266" customWidth="1"/>
    <col min="1801" max="2048" width="11.5703125" style="266"/>
    <col min="2049" max="2049" width="40.85546875" style="266" customWidth="1"/>
    <col min="2050" max="2050" width="7" style="266" customWidth="1"/>
    <col min="2051" max="2051" width="13" style="266" customWidth="1"/>
    <col min="2052" max="2052" width="7.5703125" style="266" customWidth="1"/>
    <col min="2053" max="2053" width="14.5703125" style="266" customWidth="1"/>
    <col min="2054" max="2054" width="15.140625" style="266" customWidth="1"/>
    <col min="2055" max="2055" width="6" style="266" customWidth="1"/>
    <col min="2056" max="2056" width="12.7109375" style="266" customWidth="1"/>
    <col min="2057" max="2304" width="11.5703125" style="266"/>
    <col min="2305" max="2305" width="40.85546875" style="266" customWidth="1"/>
    <col min="2306" max="2306" width="7" style="266" customWidth="1"/>
    <col min="2307" max="2307" width="13" style="266" customWidth="1"/>
    <col min="2308" max="2308" width="7.5703125" style="266" customWidth="1"/>
    <col min="2309" max="2309" width="14.5703125" style="266" customWidth="1"/>
    <col min="2310" max="2310" width="15.140625" style="266" customWidth="1"/>
    <col min="2311" max="2311" width="6" style="266" customWidth="1"/>
    <col min="2312" max="2312" width="12.7109375" style="266" customWidth="1"/>
    <col min="2313" max="2560" width="11.5703125" style="266"/>
    <col min="2561" max="2561" width="40.85546875" style="266" customWidth="1"/>
    <col min="2562" max="2562" width="7" style="266" customWidth="1"/>
    <col min="2563" max="2563" width="13" style="266" customWidth="1"/>
    <col min="2564" max="2564" width="7.5703125" style="266" customWidth="1"/>
    <col min="2565" max="2565" width="14.5703125" style="266" customWidth="1"/>
    <col min="2566" max="2566" width="15.140625" style="266" customWidth="1"/>
    <col min="2567" max="2567" width="6" style="266" customWidth="1"/>
    <col min="2568" max="2568" width="12.7109375" style="266" customWidth="1"/>
    <col min="2569" max="2816" width="11.5703125" style="266"/>
    <col min="2817" max="2817" width="40.85546875" style="266" customWidth="1"/>
    <col min="2818" max="2818" width="7" style="266" customWidth="1"/>
    <col min="2819" max="2819" width="13" style="266" customWidth="1"/>
    <col min="2820" max="2820" width="7.5703125" style="266" customWidth="1"/>
    <col min="2821" max="2821" width="14.5703125" style="266" customWidth="1"/>
    <col min="2822" max="2822" width="15.140625" style="266" customWidth="1"/>
    <col min="2823" max="2823" width="6" style="266" customWidth="1"/>
    <col min="2824" max="2824" width="12.7109375" style="266" customWidth="1"/>
    <col min="2825" max="3072" width="11.5703125" style="266"/>
    <col min="3073" max="3073" width="40.85546875" style="266" customWidth="1"/>
    <col min="3074" max="3074" width="7" style="266" customWidth="1"/>
    <col min="3075" max="3075" width="13" style="266" customWidth="1"/>
    <col min="3076" max="3076" width="7.5703125" style="266" customWidth="1"/>
    <col min="3077" max="3077" width="14.5703125" style="266" customWidth="1"/>
    <col min="3078" max="3078" width="15.140625" style="266" customWidth="1"/>
    <col min="3079" max="3079" width="6" style="266" customWidth="1"/>
    <col min="3080" max="3080" width="12.7109375" style="266" customWidth="1"/>
    <col min="3081" max="3328" width="11.5703125" style="266"/>
    <col min="3329" max="3329" width="40.85546875" style="266" customWidth="1"/>
    <col min="3330" max="3330" width="7" style="266" customWidth="1"/>
    <col min="3331" max="3331" width="13" style="266" customWidth="1"/>
    <col min="3332" max="3332" width="7.5703125" style="266" customWidth="1"/>
    <col min="3333" max="3333" width="14.5703125" style="266" customWidth="1"/>
    <col min="3334" max="3334" width="15.140625" style="266" customWidth="1"/>
    <col min="3335" max="3335" width="6" style="266" customWidth="1"/>
    <col min="3336" max="3336" width="12.7109375" style="266" customWidth="1"/>
    <col min="3337" max="3584" width="11.5703125" style="266"/>
    <col min="3585" max="3585" width="40.85546875" style="266" customWidth="1"/>
    <col min="3586" max="3586" width="7" style="266" customWidth="1"/>
    <col min="3587" max="3587" width="13" style="266" customWidth="1"/>
    <col min="3588" max="3588" width="7.5703125" style="266" customWidth="1"/>
    <col min="3589" max="3589" width="14.5703125" style="266" customWidth="1"/>
    <col min="3590" max="3590" width="15.140625" style="266" customWidth="1"/>
    <col min="3591" max="3591" width="6" style="266" customWidth="1"/>
    <col min="3592" max="3592" width="12.7109375" style="266" customWidth="1"/>
    <col min="3593" max="3840" width="11.5703125" style="266"/>
    <col min="3841" max="3841" width="40.85546875" style="266" customWidth="1"/>
    <col min="3842" max="3842" width="7" style="266" customWidth="1"/>
    <col min="3843" max="3843" width="13" style="266" customWidth="1"/>
    <col min="3844" max="3844" width="7.5703125" style="266" customWidth="1"/>
    <col min="3845" max="3845" width="14.5703125" style="266" customWidth="1"/>
    <col min="3846" max="3846" width="15.140625" style="266" customWidth="1"/>
    <col min="3847" max="3847" width="6" style="266" customWidth="1"/>
    <col min="3848" max="3848" width="12.7109375" style="266" customWidth="1"/>
    <col min="3849" max="4096" width="11.5703125" style="266"/>
    <col min="4097" max="4097" width="40.85546875" style="266" customWidth="1"/>
    <col min="4098" max="4098" width="7" style="266" customWidth="1"/>
    <col min="4099" max="4099" width="13" style="266" customWidth="1"/>
    <col min="4100" max="4100" width="7.5703125" style="266" customWidth="1"/>
    <col min="4101" max="4101" width="14.5703125" style="266" customWidth="1"/>
    <col min="4102" max="4102" width="15.140625" style="266" customWidth="1"/>
    <col min="4103" max="4103" width="6" style="266" customWidth="1"/>
    <col min="4104" max="4104" width="12.7109375" style="266" customWidth="1"/>
    <col min="4105" max="4352" width="11.5703125" style="266"/>
    <col min="4353" max="4353" width="40.85546875" style="266" customWidth="1"/>
    <col min="4354" max="4354" width="7" style="266" customWidth="1"/>
    <col min="4355" max="4355" width="13" style="266" customWidth="1"/>
    <col min="4356" max="4356" width="7.5703125" style="266" customWidth="1"/>
    <col min="4357" max="4357" width="14.5703125" style="266" customWidth="1"/>
    <col min="4358" max="4358" width="15.140625" style="266" customWidth="1"/>
    <col min="4359" max="4359" width="6" style="266" customWidth="1"/>
    <col min="4360" max="4360" width="12.7109375" style="266" customWidth="1"/>
    <col min="4361" max="4608" width="11.5703125" style="266"/>
    <col min="4609" max="4609" width="40.85546875" style="266" customWidth="1"/>
    <col min="4610" max="4610" width="7" style="266" customWidth="1"/>
    <col min="4611" max="4611" width="13" style="266" customWidth="1"/>
    <col min="4612" max="4612" width="7.5703125" style="266" customWidth="1"/>
    <col min="4613" max="4613" width="14.5703125" style="266" customWidth="1"/>
    <col min="4614" max="4614" width="15.140625" style="266" customWidth="1"/>
    <col min="4615" max="4615" width="6" style="266" customWidth="1"/>
    <col min="4616" max="4616" width="12.7109375" style="266" customWidth="1"/>
    <col min="4617" max="4864" width="11.5703125" style="266"/>
    <col min="4865" max="4865" width="40.85546875" style="266" customWidth="1"/>
    <col min="4866" max="4866" width="7" style="266" customWidth="1"/>
    <col min="4867" max="4867" width="13" style="266" customWidth="1"/>
    <col min="4868" max="4868" width="7.5703125" style="266" customWidth="1"/>
    <col min="4869" max="4869" width="14.5703125" style="266" customWidth="1"/>
    <col min="4870" max="4870" width="15.140625" style="266" customWidth="1"/>
    <col min="4871" max="4871" width="6" style="266" customWidth="1"/>
    <col min="4872" max="4872" width="12.7109375" style="266" customWidth="1"/>
    <col min="4873" max="5120" width="11.5703125" style="266"/>
    <col min="5121" max="5121" width="40.85546875" style="266" customWidth="1"/>
    <col min="5122" max="5122" width="7" style="266" customWidth="1"/>
    <col min="5123" max="5123" width="13" style="266" customWidth="1"/>
    <col min="5124" max="5124" width="7.5703125" style="266" customWidth="1"/>
    <col min="5125" max="5125" width="14.5703125" style="266" customWidth="1"/>
    <col min="5126" max="5126" width="15.140625" style="266" customWidth="1"/>
    <col min="5127" max="5127" width="6" style="266" customWidth="1"/>
    <col min="5128" max="5128" width="12.7109375" style="266" customWidth="1"/>
    <col min="5129" max="5376" width="11.5703125" style="266"/>
    <col min="5377" max="5377" width="40.85546875" style="266" customWidth="1"/>
    <col min="5378" max="5378" width="7" style="266" customWidth="1"/>
    <col min="5379" max="5379" width="13" style="266" customWidth="1"/>
    <col min="5380" max="5380" width="7.5703125" style="266" customWidth="1"/>
    <col min="5381" max="5381" width="14.5703125" style="266" customWidth="1"/>
    <col min="5382" max="5382" width="15.140625" style="266" customWidth="1"/>
    <col min="5383" max="5383" width="6" style="266" customWidth="1"/>
    <col min="5384" max="5384" width="12.7109375" style="266" customWidth="1"/>
    <col min="5385" max="5632" width="11.5703125" style="266"/>
    <col min="5633" max="5633" width="40.85546875" style="266" customWidth="1"/>
    <col min="5634" max="5634" width="7" style="266" customWidth="1"/>
    <col min="5635" max="5635" width="13" style="266" customWidth="1"/>
    <col min="5636" max="5636" width="7.5703125" style="266" customWidth="1"/>
    <col min="5637" max="5637" width="14.5703125" style="266" customWidth="1"/>
    <col min="5638" max="5638" width="15.140625" style="266" customWidth="1"/>
    <col min="5639" max="5639" width="6" style="266" customWidth="1"/>
    <col min="5640" max="5640" width="12.7109375" style="266" customWidth="1"/>
    <col min="5641" max="5888" width="11.5703125" style="266"/>
    <col min="5889" max="5889" width="40.85546875" style="266" customWidth="1"/>
    <col min="5890" max="5890" width="7" style="266" customWidth="1"/>
    <col min="5891" max="5891" width="13" style="266" customWidth="1"/>
    <col min="5892" max="5892" width="7.5703125" style="266" customWidth="1"/>
    <col min="5893" max="5893" width="14.5703125" style="266" customWidth="1"/>
    <col min="5894" max="5894" width="15.140625" style="266" customWidth="1"/>
    <col min="5895" max="5895" width="6" style="266" customWidth="1"/>
    <col min="5896" max="5896" width="12.7109375" style="266" customWidth="1"/>
    <col min="5897" max="6144" width="11.5703125" style="266"/>
    <col min="6145" max="6145" width="40.85546875" style="266" customWidth="1"/>
    <col min="6146" max="6146" width="7" style="266" customWidth="1"/>
    <col min="6147" max="6147" width="13" style="266" customWidth="1"/>
    <col min="6148" max="6148" width="7.5703125" style="266" customWidth="1"/>
    <col min="6149" max="6149" width="14.5703125" style="266" customWidth="1"/>
    <col min="6150" max="6150" width="15.140625" style="266" customWidth="1"/>
    <col min="6151" max="6151" width="6" style="266" customWidth="1"/>
    <col min="6152" max="6152" width="12.7109375" style="266" customWidth="1"/>
    <col min="6153" max="6400" width="11.5703125" style="266"/>
    <col min="6401" max="6401" width="40.85546875" style="266" customWidth="1"/>
    <col min="6402" max="6402" width="7" style="266" customWidth="1"/>
    <col min="6403" max="6403" width="13" style="266" customWidth="1"/>
    <col min="6404" max="6404" width="7.5703125" style="266" customWidth="1"/>
    <col min="6405" max="6405" width="14.5703125" style="266" customWidth="1"/>
    <col min="6406" max="6406" width="15.140625" style="266" customWidth="1"/>
    <col min="6407" max="6407" width="6" style="266" customWidth="1"/>
    <col min="6408" max="6408" width="12.7109375" style="266" customWidth="1"/>
    <col min="6409" max="6656" width="11.5703125" style="266"/>
    <col min="6657" max="6657" width="40.85546875" style="266" customWidth="1"/>
    <col min="6658" max="6658" width="7" style="266" customWidth="1"/>
    <col min="6659" max="6659" width="13" style="266" customWidth="1"/>
    <col min="6660" max="6660" width="7.5703125" style="266" customWidth="1"/>
    <col min="6661" max="6661" width="14.5703125" style="266" customWidth="1"/>
    <col min="6662" max="6662" width="15.140625" style="266" customWidth="1"/>
    <col min="6663" max="6663" width="6" style="266" customWidth="1"/>
    <col min="6664" max="6664" width="12.7109375" style="266" customWidth="1"/>
    <col min="6665" max="6912" width="11.5703125" style="266"/>
    <col min="6913" max="6913" width="40.85546875" style="266" customWidth="1"/>
    <col min="6914" max="6914" width="7" style="266" customWidth="1"/>
    <col min="6915" max="6915" width="13" style="266" customWidth="1"/>
    <col min="6916" max="6916" width="7.5703125" style="266" customWidth="1"/>
    <col min="6917" max="6917" width="14.5703125" style="266" customWidth="1"/>
    <col min="6918" max="6918" width="15.140625" style="266" customWidth="1"/>
    <col min="6919" max="6919" width="6" style="266" customWidth="1"/>
    <col min="6920" max="6920" width="12.7109375" style="266" customWidth="1"/>
    <col min="6921" max="7168" width="11.5703125" style="266"/>
    <col min="7169" max="7169" width="40.85546875" style="266" customWidth="1"/>
    <col min="7170" max="7170" width="7" style="266" customWidth="1"/>
    <col min="7171" max="7171" width="13" style="266" customWidth="1"/>
    <col min="7172" max="7172" width="7.5703125" style="266" customWidth="1"/>
    <col min="7173" max="7173" width="14.5703125" style="266" customWidth="1"/>
    <col min="7174" max="7174" width="15.140625" style="266" customWidth="1"/>
    <col min="7175" max="7175" width="6" style="266" customWidth="1"/>
    <col min="7176" max="7176" width="12.7109375" style="266" customWidth="1"/>
    <col min="7177" max="7424" width="11.5703125" style="266"/>
    <col min="7425" max="7425" width="40.85546875" style="266" customWidth="1"/>
    <col min="7426" max="7426" width="7" style="266" customWidth="1"/>
    <col min="7427" max="7427" width="13" style="266" customWidth="1"/>
    <col min="7428" max="7428" width="7.5703125" style="266" customWidth="1"/>
    <col min="7429" max="7429" width="14.5703125" style="266" customWidth="1"/>
    <col min="7430" max="7430" width="15.140625" style="266" customWidth="1"/>
    <col min="7431" max="7431" width="6" style="266" customWidth="1"/>
    <col min="7432" max="7432" width="12.7109375" style="266" customWidth="1"/>
    <col min="7433" max="7680" width="11.5703125" style="266"/>
    <col min="7681" max="7681" width="40.85546875" style="266" customWidth="1"/>
    <col min="7682" max="7682" width="7" style="266" customWidth="1"/>
    <col min="7683" max="7683" width="13" style="266" customWidth="1"/>
    <col min="7684" max="7684" width="7.5703125" style="266" customWidth="1"/>
    <col min="7685" max="7685" width="14.5703125" style="266" customWidth="1"/>
    <col min="7686" max="7686" width="15.140625" style="266" customWidth="1"/>
    <col min="7687" max="7687" width="6" style="266" customWidth="1"/>
    <col min="7688" max="7688" width="12.7109375" style="266" customWidth="1"/>
    <col min="7689" max="7936" width="11.5703125" style="266"/>
    <col min="7937" max="7937" width="40.85546875" style="266" customWidth="1"/>
    <col min="7938" max="7938" width="7" style="266" customWidth="1"/>
    <col min="7939" max="7939" width="13" style="266" customWidth="1"/>
    <col min="7940" max="7940" width="7.5703125" style="266" customWidth="1"/>
    <col min="7941" max="7941" width="14.5703125" style="266" customWidth="1"/>
    <col min="7942" max="7942" width="15.140625" style="266" customWidth="1"/>
    <col min="7943" max="7943" width="6" style="266" customWidth="1"/>
    <col min="7944" max="7944" width="12.7109375" style="266" customWidth="1"/>
    <col min="7945" max="8192" width="11.5703125" style="266"/>
    <col min="8193" max="8193" width="40.85546875" style="266" customWidth="1"/>
    <col min="8194" max="8194" width="7" style="266" customWidth="1"/>
    <col min="8195" max="8195" width="13" style="266" customWidth="1"/>
    <col min="8196" max="8196" width="7.5703125" style="266" customWidth="1"/>
    <col min="8197" max="8197" width="14.5703125" style="266" customWidth="1"/>
    <col min="8198" max="8198" width="15.140625" style="266" customWidth="1"/>
    <col min="8199" max="8199" width="6" style="266" customWidth="1"/>
    <col min="8200" max="8200" width="12.7109375" style="266" customWidth="1"/>
    <col min="8201" max="8448" width="11.5703125" style="266"/>
    <col min="8449" max="8449" width="40.85546875" style="266" customWidth="1"/>
    <col min="8450" max="8450" width="7" style="266" customWidth="1"/>
    <col min="8451" max="8451" width="13" style="266" customWidth="1"/>
    <col min="8452" max="8452" width="7.5703125" style="266" customWidth="1"/>
    <col min="8453" max="8453" width="14.5703125" style="266" customWidth="1"/>
    <col min="8454" max="8454" width="15.140625" style="266" customWidth="1"/>
    <col min="8455" max="8455" width="6" style="266" customWidth="1"/>
    <col min="8456" max="8456" width="12.7109375" style="266" customWidth="1"/>
    <col min="8457" max="8704" width="11.5703125" style="266"/>
    <col min="8705" max="8705" width="40.85546875" style="266" customWidth="1"/>
    <col min="8706" max="8706" width="7" style="266" customWidth="1"/>
    <col min="8707" max="8707" width="13" style="266" customWidth="1"/>
    <col min="8708" max="8708" width="7.5703125" style="266" customWidth="1"/>
    <col min="8709" max="8709" width="14.5703125" style="266" customWidth="1"/>
    <col min="8710" max="8710" width="15.140625" style="266" customWidth="1"/>
    <col min="8711" max="8711" width="6" style="266" customWidth="1"/>
    <col min="8712" max="8712" width="12.7109375" style="266" customWidth="1"/>
    <col min="8713" max="8960" width="11.5703125" style="266"/>
    <col min="8961" max="8961" width="40.85546875" style="266" customWidth="1"/>
    <col min="8962" max="8962" width="7" style="266" customWidth="1"/>
    <col min="8963" max="8963" width="13" style="266" customWidth="1"/>
    <col min="8964" max="8964" width="7.5703125" style="266" customWidth="1"/>
    <col min="8965" max="8965" width="14.5703125" style="266" customWidth="1"/>
    <col min="8966" max="8966" width="15.140625" style="266" customWidth="1"/>
    <col min="8967" max="8967" width="6" style="266" customWidth="1"/>
    <col min="8968" max="8968" width="12.7109375" style="266" customWidth="1"/>
    <col min="8969" max="9216" width="11.5703125" style="266"/>
    <col min="9217" max="9217" width="40.85546875" style="266" customWidth="1"/>
    <col min="9218" max="9218" width="7" style="266" customWidth="1"/>
    <col min="9219" max="9219" width="13" style="266" customWidth="1"/>
    <col min="9220" max="9220" width="7.5703125" style="266" customWidth="1"/>
    <col min="9221" max="9221" width="14.5703125" style="266" customWidth="1"/>
    <col min="9222" max="9222" width="15.140625" style="266" customWidth="1"/>
    <col min="9223" max="9223" width="6" style="266" customWidth="1"/>
    <col min="9224" max="9224" width="12.7109375" style="266" customWidth="1"/>
    <col min="9225" max="9472" width="11.5703125" style="266"/>
    <col min="9473" max="9473" width="40.85546875" style="266" customWidth="1"/>
    <col min="9474" max="9474" width="7" style="266" customWidth="1"/>
    <col min="9475" max="9475" width="13" style="266" customWidth="1"/>
    <col min="9476" max="9476" width="7.5703125" style="266" customWidth="1"/>
    <col min="9477" max="9477" width="14.5703125" style="266" customWidth="1"/>
    <col min="9478" max="9478" width="15.140625" style="266" customWidth="1"/>
    <col min="9479" max="9479" width="6" style="266" customWidth="1"/>
    <col min="9480" max="9480" width="12.7109375" style="266" customWidth="1"/>
    <col min="9481" max="9728" width="11.5703125" style="266"/>
    <col min="9729" max="9729" width="40.85546875" style="266" customWidth="1"/>
    <col min="9730" max="9730" width="7" style="266" customWidth="1"/>
    <col min="9731" max="9731" width="13" style="266" customWidth="1"/>
    <col min="9732" max="9732" width="7.5703125" style="266" customWidth="1"/>
    <col min="9733" max="9733" width="14.5703125" style="266" customWidth="1"/>
    <col min="9734" max="9734" width="15.140625" style="266" customWidth="1"/>
    <col min="9735" max="9735" width="6" style="266" customWidth="1"/>
    <col min="9736" max="9736" width="12.7109375" style="266" customWidth="1"/>
    <col min="9737" max="9984" width="11.5703125" style="266"/>
    <col min="9985" max="9985" width="40.85546875" style="266" customWidth="1"/>
    <col min="9986" max="9986" width="7" style="266" customWidth="1"/>
    <col min="9987" max="9987" width="13" style="266" customWidth="1"/>
    <col min="9988" max="9988" width="7.5703125" style="266" customWidth="1"/>
    <col min="9989" max="9989" width="14.5703125" style="266" customWidth="1"/>
    <col min="9990" max="9990" width="15.140625" style="266" customWidth="1"/>
    <col min="9991" max="9991" width="6" style="266" customWidth="1"/>
    <col min="9992" max="9992" width="12.7109375" style="266" customWidth="1"/>
    <col min="9993" max="10240" width="11.5703125" style="266"/>
    <col min="10241" max="10241" width="40.85546875" style="266" customWidth="1"/>
    <col min="10242" max="10242" width="7" style="266" customWidth="1"/>
    <col min="10243" max="10243" width="13" style="266" customWidth="1"/>
    <col min="10244" max="10244" width="7.5703125" style="266" customWidth="1"/>
    <col min="10245" max="10245" width="14.5703125" style="266" customWidth="1"/>
    <col min="10246" max="10246" width="15.140625" style="266" customWidth="1"/>
    <col min="10247" max="10247" width="6" style="266" customWidth="1"/>
    <col min="10248" max="10248" width="12.7109375" style="266" customWidth="1"/>
    <col min="10249" max="10496" width="11.5703125" style="266"/>
    <col min="10497" max="10497" width="40.85546875" style="266" customWidth="1"/>
    <col min="10498" max="10498" width="7" style="266" customWidth="1"/>
    <col min="10499" max="10499" width="13" style="266" customWidth="1"/>
    <col min="10500" max="10500" width="7.5703125" style="266" customWidth="1"/>
    <col min="10501" max="10501" width="14.5703125" style="266" customWidth="1"/>
    <col min="10502" max="10502" width="15.140625" style="266" customWidth="1"/>
    <col min="10503" max="10503" width="6" style="266" customWidth="1"/>
    <col min="10504" max="10504" width="12.7109375" style="266" customWidth="1"/>
    <col min="10505" max="10752" width="11.5703125" style="266"/>
    <col min="10753" max="10753" width="40.85546875" style="266" customWidth="1"/>
    <col min="10754" max="10754" width="7" style="266" customWidth="1"/>
    <col min="10755" max="10755" width="13" style="266" customWidth="1"/>
    <col min="10756" max="10756" width="7.5703125" style="266" customWidth="1"/>
    <col min="10757" max="10757" width="14.5703125" style="266" customWidth="1"/>
    <col min="10758" max="10758" width="15.140625" style="266" customWidth="1"/>
    <col min="10759" max="10759" width="6" style="266" customWidth="1"/>
    <col min="10760" max="10760" width="12.7109375" style="266" customWidth="1"/>
    <col min="10761" max="11008" width="11.5703125" style="266"/>
    <col min="11009" max="11009" width="40.85546875" style="266" customWidth="1"/>
    <col min="11010" max="11010" width="7" style="266" customWidth="1"/>
    <col min="11011" max="11011" width="13" style="266" customWidth="1"/>
    <col min="11012" max="11012" width="7.5703125" style="266" customWidth="1"/>
    <col min="11013" max="11013" width="14.5703125" style="266" customWidth="1"/>
    <col min="11014" max="11014" width="15.140625" style="266" customWidth="1"/>
    <col min="11015" max="11015" width="6" style="266" customWidth="1"/>
    <col min="11016" max="11016" width="12.7109375" style="266" customWidth="1"/>
    <col min="11017" max="11264" width="11.5703125" style="266"/>
    <col min="11265" max="11265" width="40.85546875" style="266" customWidth="1"/>
    <col min="11266" max="11266" width="7" style="266" customWidth="1"/>
    <col min="11267" max="11267" width="13" style="266" customWidth="1"/>
    <col min="11268" max="11268" width="7.5703125" style="266" customWidth="1"/>
    <col min="11269" max="11269" width="14.5703125" style="266" customWidth="1"/>
    <col min="11270" max="11270" width="15.140625" style="266" customWidth="1"/>
    <col min="11271" max="11271" width="6" style="266" customWidth="1"/>
    <col min="11272" max="11272" width="12.7109375" style="266" customWidth="1"/>
    <col min="11273" max="11520" width="11.5703125" style="266"/>
    <col min="11521" max="11521" width="40.85546875" style="266" customWidth="1"/>
    <col min="11522" max="11522" width="7" style="266" customWidth="1"/>
    <col min="11523" max="11523" width="13" style="266" customWidth="1"/>
    <col min="11524" max="11524" width="7.5703125" style="266" customWidth="1"/>
    <col min="11525" max="11525" width="14.5703125" style="266" customWidth="1"/>
    <col min="11526" max="11526" width="15.140625" style="266" customWidth="1"/>
    <col min="11527" max="11527" width="6" style="266" customWidth="1"/>
    <col min="11528" max="11528" width="12.7109375" style="266" customWidth="1"/>
    <col min="11529" max="11776" width="11.5703125" style="266"/>
    <col min="11777" max="11777" width="40.85546875" style="266" customWidth="1"/>
    <col min="11778" max="11778" width="7" style="266" customWidth="1"/>
    <col min="11779" max="11779" width="13" style="266" customWidth="1"/>
    <col min="11780" max="11780" width="7.5703125" style="266" customWidth="1"/>
    <col min="11781" max="11781" width="14.5703125" style="266" customWidth="1"/>
    <col min="11782" max="11782" width="15.140625" style="266" customWidth="1"/>
    <col min="11783" max="11783" width="6" style="266" customWidth="1"/>
    <col min="11784" max="11784" width="12.7109375" style="266" customWidth="1"/>
    <col min="11785" max="12032" width="11.5703125" style="266"/>
    <col min="12033" max="12033" width="40.85546875" style="266" customWidth="1"/>
    <col min="12034" max="12034" width="7" style="266" customWidth="1"/>
    <col min="12035" max="12035" width="13" style="266" customWidth="1"/>
    <col min="12036" max="12036" width="7.5703125" style="266" customWidth="1"/>
    <col min="12037" max="12037" width="14.5703125" style="266" customWidth="1"/>
    <col min="12038" max="12038" width="15.140625" style="266" customWidth="1"/>
    <col min="12039" max="12039" width="6" style="266" customWidth="1"/>
    <col min="12040" max="12040" width="12.7109375" style="266" customWidth="1"/>
    <col min="12041" max="12288" width="11.5703125" style="266"/>
    <col min="12289" max="12289" width="40.85546875" style="266" customWidth="1"/>
    <col min="12290" max="12290" width="7" style="266" customWidth="1"/>
    <col min="12291" max="12291" width="13" style="266" customWidth="1"/>
    <col min="12292" max="12292" width="7.5703125" style="266" customWidth="1"/>
    <col min="12293" max="12293" width="14.5703125" style="266" customWidth="1"/>
    <col min="12294" max="12294" width="15.140625" style="266" customWidth="1"/>
    <col min="12295" max="12295" width="6" style="266" customWidth="1"/>
    <col min="12296" max="12296" width="12.7109375" style="266" customWidth="1"/>
    <col min="12297" max="12544" width="11.5703125" style="266"/>
    <col min="12545" max="12545" width="40.85546875" style="266" customWidth="1"/>
    <col min="12546" max="12546" width="7" style="266" customWidth="1"/>
    <col min="12547" max="12547" width="13" style="266" customWidth="1"/>
    <col min="12548" max="12548" width="7.5703125" style="266" customWidth="1"/>
    <col min="12549" max="12549" width="14.5703125" style="266" customWidth="1"/>
    <col min="12550" max="12550" width="15.140625" style="266" customWidth="1"/>
    <col min="12551" max="12551" width="6" style="266" customWidth="1"/>
    <col min="12552" max="12552" width="12.7109375" style="266" customWidth="1"/>
    <col min="12553" max="12800" width="11.5703125" style="266"/>
    <col min="12801" max="12801" width="40.85546875" style="266" customWidth="1"/>
    <col min="12802" max="12802" width="7" style="266" customWidth="1"/>
    <col min="12803" max="12803" width="13" style="266" customWidth="1"/>
    <col min="12804" max="12804" width="7.5703125" style="266" customWidth="1"/>
    <col min="12805" max="12805" width="14.5703125" style="266" customWidth="1"/>
    <col min="12806" max="12806" width="15.140625" style="266" customWidth="1"/>
    <col min="12807" max="12807" width="6" style="266" customWidth="1"/>
    <col min="12808" max="12808" width="12.7109375" style="266" customWidth="1"/>
    <col min="12809" max="13056" width="11.5703125" style="266"/>
    <col min="13057" max="13057" width="40.85546875" style="266" customWidth="1"/>
    <col min="13058" max="13058" width="7" style="266" customWidth="1"/>
    <col min="13059" max="13059" width="13" style="266" customWidth="1"/>
    <col min="13060" max="13060" width="7.5703125" style="266" customWidth="1"/>
    <col min="13061" max="13061" width="14.5703125" style="266" customWidth="1"/>
    <col min="13062" max="13062" width="15.140625" style="266" customWidth="1"/>
    <col min="13063" max="13063" width="6" style="266" customWidth="1"/>
    <col min="13064" max="13064" width="12.7109375" style="266" customWidth="1"/>
    <col min="13065" max="13312" width="11.5703125" style="266"/>
    <col min="13313" max="13313" width="40.85546875" style="266" customWidth="1"/>
    <col min="13314" max="13314" width="7" style="266" customWidth="1"/>
    <col min="13315" max="13315" width="13" style="266" customWidth="1"/>
    <col min="13316" max="13316" width="7.5703125" style="266" customWidth="1"/>
    <col min="13317" max="13317" width="14.5703125" style="266" customWidth="1"/>
    <col min="13318" max="13318" width="15.140625" style="266" customWidth="1"/>
    <col min="13319" max="13319" width="6" style="266" customWidth="1"/>
    <col min="13320" max="13320" width="12.7109375" style="266" customWidth="1"/>
    <col min="13321" max="13568" width="11.5703125" style="266"/>
    <col min="13569" max="13569" width="40.85546875" style="266" customWidth="1"/>
    <col min="13570" max="13570" width="7" style="266" customWidth="1"/>
    <col min="13571" max="13571" width="13" style="266" customWidth="1"/>
    <col min="13572" max="13572" width="7.5703125" style="266" customWidth="1"/>
    <col min="13573" max="13573" width="14.5703125" style="266" customWidth="1"/>
    <col min="13574" max="13574" width="15.140625" style="266" customWidth="1"/>
    <col min="13575" max="13575" width="6" style="266" customWidth="1"/>
    <col min="13576" max="13576" width="12.7109375" style="266" customWidth="1"/>
    <col min="13577" max="13824" width="11.5703125" style="266"/>
    <col min="13825" max="13825" width="40.85546875" style="266" customWidth="1"/>
    <col min="13826" max="13826" width="7" style="266" customWidth="1"/>
    <col min="13827" max="13827" width="13" style="266" customWidth="1"/>
    <col min="13828" max="13828" width="7.5703125" style="266" customWidth="1"/>
    <col min="13829" max="13829" width="14.5703125" style="266" customWidth="1"/>
    <col min="13830" max="13830" width="15.140625" style="266" customWidth="1"/>
    <col min="13831" max="13831" width="6" style="266" customWidth="1"/>
    <col min="13832" max="13832" width="12.7109375" style="266" customWidth="1"/>
    <col min="13833" max="14080" width="11.5703125" style="266"/>
    <col min="14081" max="14081" width="40.85546875" style="266" customWidth="1"/>
    <col min="14082" max="14082" width="7" style="266" customWidth="1"/>
    <col min="14083" max="14083" width="13" style="266" customWidth="1"/>
    <col min="14084" max="14084" width="7.5703125" style="266" customWidth="1"/>
    <col min="14085" max="14085" width="14.5703125" style="266" customWidth="1"/>
    <col min="14086" max="14086" width="15.140625" style="266" customWidth="1"/>
    <col min="14087" max="14087" width="6" style="266" customWidth="1"/>
    <col min="14088" max="14088" width="12.7109375" style="266" customWidth="1"/>
    <col min="14089" max="14336" width="11.5703125" style="266"/>
    <col min="14337" max="14337" width="40.85546875" style="266" customWidth="1"/>
    <col min="14338" max="14338" width="7" style="266" customWidth="1"/>
    <col min="14339" max="14339" width="13" style="266" customWidth="1"/>
    <col min="14340" max="14340" width="7.5703125" style="266" customWidth="1"/>
    <col min="14341" max="14341" width="14.5703125" style="266" customWidth="1"/>
    <col min="14342" max="14342" width="15.140625" style="266" customWidth="1"/>
    <col min="14343" max="14343" width="6" style="266" customWidth="1"/>
    <col min="14344" max="14344" width="12.7109375" style="266" customWidth="1"/>
    <col min="14345" max="14592" width="11.5703125" style="266"/>
    <col min="14593" max="14593" width="40.85546875" style="266" customWidth="1"/>
    <col min="14594" max="14594" width="7" style="266" customWidth="1"/>
    <col min="14595" max="14595" width="13" style="266" customWidth="1"/>
    <col min="14596" max="14596" width="7.5703125" style="266" customWidth="1"/>
    <col min="14597" max="14597" width="14.5703125" style="266" customWidth="1"/>
    <col min="14598" max="14598" width="15.140625" style="266" customWidth="1"/>
    <col min="14599" max="14599" width="6" style="266" customWidth="1"/>
    <col min="14600" max="14600" width="12.7109375" style="266" customWidth="1"/>
    <col min="14601" max="14848" width="11.5703125" style="266"/>
    <col min="14849" max="14849" width="40.85546875" style="266" customWidth="1"/>
    <col min="14850" max="14850" width="7" style="266" customWidth="1"/>
    <col min="14851" max="14851" width="13" style="266" customWidth="1"/>
    <col min="14852" max="14852" width="7.5703125" style="266" customWidth="1"/>
    <col min="14853" max="14853" width="14.5703125" style="266" customWidth="1"/>
    <col min="14854" max="14854" width="15.140625" style="266" customWidth="1"/>
    <col min="14855" max="14855" width="6" style="266" customWidth="1"/>
    <col min="14856" max="14856" width="12.7109375" style="266" customWidth="1"/>
    <col min="14857" max="15104" width="11.5703125" style="266"/>
    <col min="15105" max="15105" width="40.85546875" style="266" customWidth="1"/>
    <col min="15106" max="15106" width="7" style="266" customWidth="1"/>
    <col min="15107" max="15107" width="13" style="266" customWidth="1"/>
    <col min="15108" max="15108" width="7.5703125" style="266" customWidth="1"/>
    <col min="15109" max="15109" width="14.5703125" style="266" customWidth="1"/>
    <col min="15110" max="15110" width="15.140625" style="266" customWidth="1"/>
    <col min="15111" max="15111" width="6" style="266" customWidth="1"/>
    <col min="15112" max="15112" width="12.7109375" style="266" customWidth="1"/>
    <col min="15113" max="15360" width="11.5703125" style="266"/>
    <col min="15361" max="15361" width="40.85546875" style="266" customWidth="1"/>
    <col min="15362" max="15362" width="7" style="266" customWidth="1"/>
    <col min="15363" max="15363" width="13" style="266" customWidth="1"/>
    <col min="15364" max="15364" width="7.5703125" style="266" customWidth="1"/>
    <col min="15365" max="15365" width="14.5703125" style="266" customWidth="1"/>
    <col min="15366" max="15366" width="15.140625" style="266" customWidth="1"/>
    <col min="15367" max="15367" width="6" style="266" customWidth="1"/>
    <col min="15368" max="15368" width="12.7109375" style="266" customWidth="1"/>
    <col min="15369" max="15616" width="11.5703125" style="266"/>
    <col min="15617" max="15617" width="40.85546875" style="266" customWidth="1"/>
    <col min="15618" max="15618" width="7" style="266" customWidth="1"/>
    <col min="15619" max="15619" width="13" style="266" customWidth="1"/>
    <col min="15620" max="15620" width="7.5703125" style="266" customWidth="1"/>
    <col min="15621" max="15621" width="14.5703125" style="266" customWidth="1"/>
    <col min="15622" max="15622" width="15.140625" style="266" customWidth="1"/>
    <col min="15623" max="15623" width="6" style="266" customWidth="1"/>
    <col min="15624" max="15624" width="12.7109375" style="266" customWidth="1"/>
    <col min="15625" max="15872" width="11.5703125" style="266"/>
    <col min="15873" max="15873" width="40.85546875" style="266" customWidth="1"/>
    <col min="15874" max="15874" width="7" style="266" customWidth="1"/>
    <col min="15875" max="15875" width="13" style="266" customWidth="1"/>
    <col min="15876" max="15876" width="7.5703125" style="266" customWidth="1"/>
    <col min="15877" max="15877" width="14.5703125" style="266" customWidth="1"/>
    <col min="15878" max="15878" width="15.140625" style="266" customWidth="1"/>
    <col min="15879" max="15879" width="6" style="266" customWidth="1"/>
    <col min="15880" max="15880" width="12.7109375" style="266" customWidth="1"/>
    <col min="15881" max="16128" width="11.5703125" style="266"/>
    <col min="16129" max="16129" width="40.85546875" style="266" customWidth="1"/>
    <col min="16130" max="16130" width="7" style="266" customWidth="1"/>
    <col min="16131" max="16131" width="13" style="266" customWidth="1"/>
    <col min="16132" max="16132" width="7.5703125" style="266" customWidth="1"/>
    <col min="16133" max="16133" width="14.5703125" style="266" customWidth="1"/>
    <col min="16134" max="16134" width="15.140625" style="266" customWidth="1"/>
    <col min="16135" max="16135" width="6" style="266" customWidth="1"/>
    <col min="16136" max="16136" width="12.7109375" style="266" customWidth="1"/>
    <col min="16137" max="16384" width="11.5703125" style="266"/>
  </cols>
  <sheetData>
    <row r="1" spans="1:8" ht="11.25" customHeight="1">
      <c r="A1" s="780" t="s">
        <v>584</v>
      </c>
      <c r="B1" s="780"/>
      <c r="C1" s="780"/>
      <c r="D1" s="780"/>
      <c r="E1" s="780"/>
      <c r="F1" s="780"/>
    </row>
    <row r="2" spans="1:8" ht="12.75" customHeight="1">
      <c r="A2" s="781" t="s">
        <v>725</v>
      </c>
      <c r="B2" s="781"/>
      <c r="C2" s="781"/>
      <c r="D2" s="781"/>
      <c r="E2" s="781"/>
      <c r="F2" s="781"/>
    </row>
    <row r="3" spans="1:8" ht="11.25" customHeight="1">
      <c r="A3" s="780" t="s">
        <v>585</v>
      </c>
      <c r="B3" s="780"/>
      <c r="C3" s="780"/>
      <c r="D3" s="780"/>
      <c r="E3" s="780"/>
      <c r="F3" s="780"/>
    </row>
    <row r="4" spans="1:8" s="274" customFormat="1" ht="11.25" customHeight="1">
      <c r="A4" s="782" t="s">
        <v>586</v>
      </c>
      <c r="B4" s="782"/>
      <c r="C4" s="782"/>
      <c r="D4" s="782"/>
      <c r="E4" s="782"/>
      <c r="F4" s="782"/>
      <c r="G4" s="441"/>
    </row>
    <row r="5" spans="1:8" ht="12.75">
      <c r="A5" s="532"/>
      <c r="F5" s="534" t="s">
        <v>587</v>
      </c>
    </row>
    <row r="6" spans="1:8" ht="7.5" customHeight="1">
      <c r="A6" s="532"/>
      <c r="B6" s="266"/>
    </row>
    <row r="7" spans="1:8" ht="11.25" customHeight="1">
      <c r="A7" s="535" t="s">
        <v>568</v>
      </c>
      <c r="B7" s="783" t="s">
        <v>588</v>
      </c>
      <c r="C7" s="783"/>
      <c r="D7" s="536" t="s">
        <v>589</v>
      </c>
      <c r="E7" s="783" t="s">
        <v>590</v>
      </c>
      <c r="F7" s="783"/>
    </row>
    <row r="8" spans="1:8" ht="11.25" customHeight="1">
      <c r="A8" s="444"/>
      <c r="B8" s="537" t="s">
        <v>503</v>
      </c>
      <c r="C8" s="538" t="s">
        <v>591</v>
      </c>
      <c r="D8" s="539" t="s">
        <v>592</v>
      </c>
      <c r="E8" s="540">
        <v>43738</v>
      </c>
      <c r="F8" s="540">
        <v>43373</v>
      </c>
    </row>
    <row r="9" spans="1:8" ht="9.75" customHeight="1">
      <c r="A9" s="541"/>
      <c r="B9" s="542"/>
      <c r="C9" s="543"/>
      <c r="D9" s="542"/>
      <c r="E9" s="544"/>
      <c r="F9" s="544"/>
      <c r="H9" s="266">
        <v>6375.54</v>
      </c>
    </row>
    <row r="10" spans="1:8" ht="12" customHeight="1">
      <c r="A10" s="545" t="s">
        <v>2</v>
      </c>
      <c r="B10" s="546"/>
      <c r="C10" s="547">
        <f>+C40+C56</f>
        <v>850688.74000000011</v>
      </c>
      <c r="D10" s="546"/>
      <c r="E10" s="548">
        <f>+E40+E56</f>
        <v>5422691327.364399</v>
      </c>
      <c r="F10" s="548">
        <f>+F40+F56</f>
        <v>3931171683</v>
      </c>
      <c r="H10" s="549">
        <v>6384.71</v>
      </c>
    </row>
    <row r="11" spans="1:8" ht="11.25" hidden="1" customHeight="1">
      <c r="A11" s="460"/>
      <c r="B11" s="550"/>
      <c r="C11" s="551"/>
      <c r="D11" s="552"/>
      <c r="E11" s="553"/>
      <c r="F11" s="553"/>
    </row>
    <row r="12" spans="1:8" ht="12" customHeight="1" thickBot="1">
      <c r="A12" s="554" t="s">
        <v>4</v>
      </c>
      <c r="B12" s="555"/>
      <c r="C12" s="556"/>
      <c r="D12" s="557"/>
      <c r="E12" s="558"/>
      <c r="F12" s="558"/>
    </row>
    <row r="13" spans="1:8" ht="11.25" customHeight="1">
      <c r="A13" s="559" t="s">
        <v>593</v>
      </c>
      <c r="B13" s="560"/>
      <c r="C13" s="561">
        <f>+C17+C19</f>
        <v>27852.879999999997</v>
      </c>
      <c r="D13" s="562"/>
      <c r="E13" s="563">
        <f>+E19+E17</f>
        <v>177577151</v>
      </c>
      <c r="F13" s="563">
        <f>+F17+F19</f>
        <v>75517755</v>
      </c>
    </row>
    <row r="14" spans="1:8" ht="11.25" hidden="1" customHeight="1">
      <c r="A14" s="460" t="s">
        <v>594</v>
      </c>
      <c r="B14" s="555" t="s">
        <v>595</v>
      </c>
      <c r="C14" s="556"/>
      <c r="D14" s="564" t="e">
        <f>NA()</f>
        <v>#N/A</v>
      </c>
      <c r="E14" s="558"/>
      <c r="F14" s="558"/>
      <c r="G14" s="565"/>
      <c r="H14" s="565"/>
    </row>
    <row r="15" spans="1:8" ht="11.25" hidden="1" customHeight="1">
      <c r="A15" s="460" t="s">
        <v>596</v>
      </c>
      <c r="B15" s="555" t="s">
        <v>597</v>
      </c>
      <c r="C15" s="556"/>
      <c r="D15" s="564" t="e">
        <f>NA()</f>
        <v>#N/A</v>
      </c>
      <c r="E15" s="558"/>
      <c r="F15" s="558"/>
      <c r="G15" s="565"/>
      <c r="H15" s="565"/>
    </row>
    <row r="16" spans="1:8" ht="11.25" hidden="1" customHeight="1">
      <c r="A16" s="460" t="s">
        <v>598</v>
      </c>
      <c r="B16" s="555" t="s">
        <v>599</v>
      </c>
      <c r="C16" s="556"/>
      <c r="D16" s="564" t="e">
        <f>NA()</f>
        <v>#N/A</v>
      </c>
      <c r="E16" s="558"/>
      <c r="F16" s="558"/>
      <c r="G16" s="565"/>
      <c r="H16" s="565"/>
    </row>
    <row r="17" spans="1:8" ht="12" thickBot="1">
      <c r="A17" s="460" t="s">
        <v>600</v>
      </c>
      <c r="B17" s="555" t="s">
        <v>595</v>
      </c>
      <c r="C17" s="556">
        <v>27852.879999999997</v>
      </c>
      <c r="D17" s="566">
        <f>+H9</f>
        <v>6375.54</v>
      </c>
      <c r="E17" s="558">
        <v>177577151</v>
      </c>
      <c r="F17" s="558">
        <v>75517755</v>
      </c>
      <c r="H17" s="565"/>
    </row>
    <row r="18" spans="1:8" ht="12.75" hidden="1" customHeight="1">
      <c r="A18" s="460" t="s">
        <v>600</v>
      </c>
      <c r="B18" s="555" t="s">
        <v>595</v>
      </c>
      <c r="C18" s="556"/>
      <c r="D18" s="566"/>
      <c r="E18" s="558"/>
      <c r="F18" s="558">
        <v>0</v>
      </c>
      <c r="H18" s="565"/>
    </row>
    <row r="19" spans="1:8" ht="11.25" hidden="1" customHeight="1" thickBot="1">
      <c r="A19" s="460" t="s">
        <v>602</v>
      </c>
      <c r="B19" s="555" t="s">
        <v>595</v>
      </c>
      <c r="C19" s="556">
        <v>0</v>
      </c>
      <c r="D19" s="566">
        <f>+H10</f>
        <v>6384.71</v>
      </c>
      <c r="E19" s="558">
        <v>0</v>
      </c>
      <c r="F19" s="558">
        <v>0</v>
      </c>
      <c r="G19" s="565"/>
      <c r="H19" s="565"/>
    </row>
    <row r="20" spans="1:8" ht="11.25" customHeight="1">
      <c r="A20" s="567" t="s">
        <v>601</v>
      </c>
      <c r="B20" s="560"/>
      <c r="C20" s="561">
        <f>SUM(C21:C29)</f>
        <v>812208.8600000001</v>
      </c>
      <c r="D20" s="562"/>
      <c r="E20" s="568">
        <f>SUM(E21:E29)</f>
        <v>5178270072.284399</v>
      </c>
      <c r="F20" s="568">
        <v>0</v>
      </c>
    </row>
    <row r="21" spans="1:8" ht="11.25" customHeight="1">
      <c r="A21" s="460" t="s">
        <v>70</v>
      </c>
      <c r="B21" s="555" t="s">
        <v>595</v>
      </c>
      <c r="C21" s="556">
        <v>222226</v>
      </c>
      <c r="D21" s="566">
        <f>+H9</f>
        <v>6375.54</v>
      </c>
      <c r="E21" s="558">
        <f>+C21*D21</f>
        <v>1416810752.04</v>
      </c>
      <c r="F21" s="558">
        <v>0</v>
      </c>
    </row>
    <row r="22" spans="1:8" ht="11.25" customHeight="1">
      <c r="A22" s="460" t="s">
        <v>628</v>
      </c>
      <c r="B22" s="555" t="s">
        <v>595</v>
      </c>
      <c r="C22" s="556">
        <v>333333</v>
      </c>
      <c r="D22" s="566">
        <f t="shared" ref="D22:D29" si="0">+D21</f>
        <v>6375.54</v>
      </c>
      <c r="E22" s="558">
        <f t="shared" ref="E22:E29" si="1">+C22*D22</f>
        <v>2125177874.8199999</v>
      </c>
      <c r="F22" s="558">
        <v>0</v>
      </c>
      <c r="G22" s="565"/>
      <c r="H22" s="565"/>
    </row>
    <row r="23" spans="1:8" ht="11.25" customHeight="1">
      <c r="A23" s="460" t="s">
        <v>629</v>
      </c>
      <c r="B23" s="555" t="s">
        <v>595</v>
      </c>
      <c r="C23" s="556">
        <v>111111</v>
      </c>
      <c r="D23" s="566">
        <f t="shared" si="0"/>
        <v>6375.54</v>
      </c>
      <c r="E23" s="558">
        <f t="shared" si="1"/>
        <v>708392624.93999994</v>
      </c>
      <c r="F23" s="558">
        <v>0</v>
      </c>
      <c r="G23" s="565"/>
      <c r="H23" s="565"/>
    </row>
    <row r="24" spans="1:8" ht="11.25" customHeight="1">
      <c r="A24" s="460" t="s">
        <v>630</v>
      </c>
      <c r="B24" s="555" t="s">
        <v>595</v>
      </c>
      <c r="C24" s="556">
        <v>89634</v>
      </c>
      <c r="D24" s="566">
        <f t="shared" si="0"/>
        <v>6375.54</v>
      </c>
      <c r="E24" s="558">
        <f t="shared" si="1"/>
        <v>571465152.36000001</v>
      </c>
      <c r="F24" s="558">
        <v>0</v>
      </c>
      <c r="G24" s="565"/>
      <c r="H24" s="565"/>
    </row>
    <row r="25" spans="1:8" ht="11.25" customHeight="1">
      <c r="A25" s="460" t="s">
        <v>632</v>
      </c>
      <c r="B25" s="555" t="s">
        <v>595</v>
      </c>
      <c r="C25" s="556">
        <v>20096.04</v>
      </c>
      <c r="D25" s="566">
        <f t="shared" si="0"/>
        <v>6375.54</v>
      </c>
      <c r="E25" s="558">
        <f>+C25*D25-3</f>
        <v>128123103.86160001</v>
      </c>
      <c r="F25" s="558">
        <v>0</v>
      </c>
      <c r="G25" s="565"/>
      <c r="H25" s="565"/>
    </row>
    <row r="26" spans="1:8" ht="11.25" customHeight="1">
      <c r="A26" s="460" t="s">
        <v>633</v>
      </c>
      <c r="B26" s="555" t="s">
        <v>595</v>
      </c>
      <c r="C26" s="556">
        <v>41383.519999999997</v>
      </c>
      <c r="D26" s="566">
        <f t="shared" si="0"/>
        <v>6375.54</v>
      </c>
      <c r="E26" s="558">
        <f t="shared" si="1"/>
        <v>263842287.10079998</v>
      </c>
      <c r="F26" s="558">
        <v>0</v>
      </c>
      <c r="G26" s="565"/>
      <c r="H26" s="565"/>
    </row>
    <row r="27" spans="1:8" ht="11.25" customHeight="1">
      <c r="A27" s="460" t="s">
        <v>634</v>
      </c>
      <c r="B27" s="555" t="s">
        <v>595</v>
      </c>
      <c r="C27" s="556">
        <v>-904.11</v>
      </c>
      <c r="D27" s="566">
        <f t="shared" si="0"/>
        <v>6375.54</v>
      </c>
      <c r="E27" s="558">
        <f t="shared" si="1"/>
        <v>-5764189.4693999998</v>
      </c>
      <c r="F27" s="558">
        <v>0</v>
      </c>
      <c r="G27" s="565"/>
      <c r="H27" s="565"/>
    </row>
    <row r="28" spans="1:8" ht="11.25" customHeight="1">
      <c r="A28" s="460" t="s">
        <v>635</v>
      </c>
      <c r="B28" s="555" t="s">
        <v>595</v>
      </c>
      <c r="C28" s="556">
        <v>-1958.24</v>
      </c>
      <c r="D28" s="566">
        <f t="shared" si="0"/>
        <v>6375.54</v>
      </c>
      <c r="E28" s="558">
        <f t="shared" si="1"/>
        <v>-12484837.4496</v>
      </c>
      <c r="F28" s="558">
        <v>0</v>
      </c>
      <c r="G28" s="565"/>
      <c r="H28" s="565"/>
    </row>
    <row r="29" spans="1:8" ht="11.25" customHeight="1" thickBot="1">
      <c r="A29" s="460" t="s">
        <v>637</v>
      </c>
      <c r="B29" s="555" t="s">
        <v>595</v>
      </c>
      <c r="C29" s="556">
        <v>-2712.35</v>
      </c>
      <c r="D29" s="566">
        <f t="shared" si="0"/>
        <v>6375.54</v>
      </c>
      <c r="E29" s="558">
        <f t="shared" si="1"/>
        <v>-17292695.919</v>
      </c>
      <c r="F29" s="558">
        <v>0</v>
      </c>
      <c r="G29" s="565"/>
      <c r="H29" s="565"/>
    </row>
    <row r="30" spans="1:8" ht="11.25" customHeight="1">
      <c r="A30" s="567" t="s">
        <v>603</v>
      </c>
      <c r="B30" s="560"/>
      <c r="C30" s="563">
        <f>SUM(C31:C34)</f>
        <v>10627</v>
      </c>
      <c r="D30" s="562"/>
      <c r="E30" s="563">
        <f>SUM(E31:E34)</f>
        <v>66844104.079999998</v>
      </c>
      <c r="F30" s="568">
        <f>+F31+F33+F32</f>
        <v>3855653928</v>
      </c>
    </row>
    <row r="31" spans="1:8" ht="11.25" customHeight="1">
      <c r="A31" s="460" t="s">
        <v>604</v>
      </c>
      <c r="B31" s="555" t="s">
        <v>595</v>
      </c>
      <c r="C31" s="556">
        <v>0</v>
      </c>
      <c r="D31" s="566">
        <f>+H9</f>
        <v>6375.54</v>
      </c>
      <c r="E31" s="558">
        <f>+C31*D31</f>
        <v>0</v>
      </c>
      <c r="F31" s="558">
        <v>3837984258</v>
      </c>
      <c r="H31" s="565"/>
    </row>
    <row r="32" spans="1:8" ht="12.95" customHeight="1">
      <c r="A32" s="460" t="s">
        <v>118</v>
      </c>
      <c r="B32" s="555" t="s">
        <v>595</v>
      </c>
      <c r="C32" s="556">
        <v>5902</v>
      </c>
      <c r="D32" s="566">
        <f>+H9</f>
        <v>6375.54</v>
      </c>
      <c r="E32" s="558">
        <f>+C32*D32</f>
        <v>37628437.079999998</v>
      </c>
      <c r="F32" s="558">
        <v>17669670</v>
      </c>
      <c r="H32" s="565">
        <f>103-84</f>
        <v>19</v>
      </c>
    </row>
    <row r="33" spans="1:8" ht="11.25" hidden="1" customHeight="1">
      <c r="A33" s="460" t="s">
        <v>130</v>
      </c>
      <c r="B33" s="555" t="s">
        <v>595</v>
      </c>
      <c r="C33" s="556">
        <v>0</v>
      </c>
      <c r="D33" s="566">
        <f>+D32</f>
        <v>6375.54</v>
      </c>
      <c r="E33" s="558">
        <f>+C33*D33</f>
        <v>0</v>
      </c>
      <c r="F33" s="558">
        <v>0</v>
      </c>
      <c r="H33" s="565"/>
    </row>
    <row r="34" spans="1:8" ht="11.25" customHeight="1">
      <c r="A34" s="460" t="s">
        <v>605</v>
      </c>
      <c r="B34" s="555" t="s">
        <v>595</v>
      </c>
      <c r="C34" s="556">
        <v>4725</v>
      </c>
      <c r="D34" s="566">
        <f>+D33</f>
        <v>6375.54</v>
      </c>
      <c r="E34" s="558">
        <v>29215667</v>
      </c>
      <c r="F34" s="558">
        <v>0</v>
      </c>
      <c r="H34" s="565"/>
    </row>
    <row r="35" spans="1:8" ht="11.25" hidden="1" customHeight="1">
      <c r="A35" s="567" t="s">
        <v>606</v>
      </c>
      <c r="B35" s="560"/>
      <c r="C35" s="561">
        <f>SUM(C36:C39)</f>
        <v>0</v>
      </c>
      <c r="D35" s="562"/>
      <c r="E35" s="563">
        <f>SUM(E36:E39)</f>
        <v>0</v>
      </c>
      <c r="F35" s="563">
        <f>+F36+F37+F38+F39</f>
        <v>0</v>
      </c>
    </row>
    <row r="36" spans="1:8" ht="12.95" hidden="1" customHeight="1">
      <c r="A36" s="460" t="s">
        <v>118</v>
      </c>
      <c r="B36" s="555" t="s">
        <v>595</v>
      </c>
      <c r="C36" s="556">
        <v>0</v>
      </c>
      <c r="D36" s="566">
        <f>+D31</f>
        <v>6375.54</v>
      </c>
      <c r="E36" s="553">
        <v>0</v>
      </c>
      <c r="F36" s="558">
        <v>0</v>
      </c>
      <c r="G36" s="565"/>
      <c r="H36" s="565"/>
    </row>
    <row r="37" spans="1:8" ht="12.95" hidden="1" customHeight="1">
      <c r="A37" s="460" t="s">
        <v>607</v>
      </c>
      <c r="B37" s="555" t="s">
        <v>595</v>
      </c>
      <c r="C37" s="556">
        <v>0</v>
      </c>
      <c r="D37" s="566">
        <f>+D36</f>
        <v>6375.54</v>
      </c>
      <c r="E37" s="553">
        <v>0</v>
      </c>
      <c r="F37" s="553">
        <v>0</v>
      </c>
      <c r="H37" s="565"/>
    </row>
    <row r="38" spans="1:8" ht="12.95" hidden="1" customHeight="1">
      <c r="A38" s="460" t="s">
        <v>608</v>
      </c>
      <c r="B38" s="555" t="s">
        <v>595</v>
      </c>
      <c r="C38" s="556">
        <v>0</v>
      </c>
      <c r="D38" s="566"/>
      <c r="E38" s="569">
        <v>0</v>
      </c>
      <c r="F38" s="569">
        <v>0</v>
      </c>
      <c r="H38" s="565"/>
    </row>
    <row r="39" spans="1:8" ht="12.95" hidden="1" customHeight="1">
      <c r="A39" s="460" t="s">
        <v>609</v>
      </c>
      <c r="B39" s="555" t="s">
        <v>595</v>
      </c>
      <c r="C39" s="556">
        <v>0</v>
      </c>
      <c r="D39" s="566"/>
      <c r="E39" s="558">
        <v>0</v>
      </c>
      <c r="F39" s="558">
        <v>0</v>
      </c>
    </row>
    <row r="40" spans="1:8" ht="12" customHeight="1" thickBot="1">
      <c r="A40" s="570" t="s">
        <v>610</v>
      </c>
      <c r="B40" s="571"/>
      <c r="C40" s="572">
        <f>+C13+C35+C30+C20</f>
        <v>850688.74000000011</v>
      </c>
      <c r="D40" s="573"/>
      <c r="E40" s="574">
        <f>+E35+E30+E20+E13</f>
        <v>5422691327.364399</v>
      </c>
      <c r="F40" s="574">
        <f>+F13+F30+F35</f>
        <v>3931171683</v>
      </c>
    </row>
    <row r="41" spans="1:8" ht="11.25" hidden="1" customHeight="1" thickTop="1">
      <c r="A41" s="575"/>
      <c r="B41" s="576"/>
      <c r="C41" s="577"/>
      <c r="D41" s="578"/>
      <c r="E41" s="579"/>
      <c r="F41" s="580"/>
    </row>
    <row r="42" spans="1:8" ht="12.75" customHeight="1" thickTop="1" thickBot="1">
      <c r="A42" s="554" t="s">
        <v>29</v>
      </c>
      <c r="B42" s="555"/>
      <c r="C42" s="556">
        <v>0</v>
      </c>
      <c r="D42" s="557"/>
      <c r="E42" s="580">
        <v>0</v>
      </c>
      <c r="F42" s="553">
        <v>0</v>
      </c>
    </row>
    <row r="43" spans="1:8" ht="11.25" hidden="1" customHeight="1">
      <c r="A43" s="567" t="s">
        <v>611</v>
      </c>
      <c r="B43" s="560"/>
      <c r="C43" s="561">
        <f>SUM(C44:C52)</f>
        <v>0</v>
      </c>
      <c r="D43" s="562"/>
      <c r="E43" s="581">
        <f>SUM(E44:E52)</f>
        <v>0</v>
      </c>
      <c r="F43" s="563">
        <v>0</v>
      </c>
    </row>
    <row r="44" spans="1:8" ht="11.25" hidden="1" customHeight="1">
      <c r="A44" s="460"/>
      <c r="B44" s="555"/>
      <c r="C44" s="556"/>
      <c r="D44" s="566"/>
      <c r="E44" s="580"/>
      <c r="F44" s="558"/>
      <c r="G44" s="565"/>
      <c r="H44" s="565"/>
    </row>
    <row r="45" spans="1:8" ht="11.25" hidden="1" customHeight="1">
      <c r="A45" s="460"/>
      <c r="B45" s="555"/>
      <c r="C45" s="556"/>
      <c r="D45" s="566"/>
      <c r="E45" s="580"/>
      <c r="F45" s="558"/>
      <c r="G45" s="565"/>
      <c r="H45" s="565"/>
    </row>
    <row r="46" spans="1:8" ht="11.25" hidden="1" customHeight="1">
      <c r="A46" s="460"/>
      <c r="B46" s="555"/>
      <c r="C46" s="556"/>
      <c r="D46" s="566"/>
      <c r="E46" s="580"/>
      <c r="F46" s="558"/>
      <c r="G46" s="565"/>
      <c r="H46" s="565"/>
    </row>
    <row r="47" spans="1:8" ht="11.25" hidden="1" customHeight="1">
      <c r="A47" s="460"/>
      <c r="B47" s="555"/>
      <c r="C47" s="556"/>
      <c r="D47" s="566"/>
      <c r="E47" s="580"/>
      <c r="F47" s="558"/>
      <c r="G47" s="565"/>
      <c r="H47" s="565"/>
    </row>
    <row r="48" spans="1:8" ht="11.25" hidden="1" customHeight="1">
      <c r="A48" s="460"/>
      <c r="B48" s="555"/>
      <c r="C48" s="556"/>
      <c r="D48" s="566"/>
      <c r="E48" s="580"/>
      <c r="F48" s="558"/>
      <c r="G48" s="565"/>
      <c r="H48" s="565"/>
    </row>
    <row r="49" spans="1:9" ht="11.25" hidden="1" customHeight="1">
      <c r="A49" s="460"/>
      <c r="B49" s="555"/>
      <c r="C49" s="556"/>
      <c r="D49" s="566"/>
      <c r="E49" s="580"/>
      <c r="F49" s="558"/>
      <c r="G49" s="565"/>
      <c r="H49" s="565"/>
    </row>
    <row r="50" spans="1:9" ht="11.25" hidden="1" customHeight="1">
      <c r="A50" s="460"/>
      <c r="B50" s="555"/>
      <c r="C50" s="556"/>
      <c r="D50" s="566"/>
      <c r="E50" s="580"/>
      <c r="F50" s="558"/>
      <c r="G50" s="565"/>
      <c r="H50" s="565"/>
    </row>
    <row r="51" spans="1:9" ht="11.25" hidden="1" customHeight="1">
      <c r="A51" s="460"/>
      <c r="B51" s="555"/>
      <c r="C51" s="556"/>
      <c r="D51" s="566"/>
      <c r="E51" s="580"/>
      <c r="F51" s="558"/>
      <c r="G51" s="565"/>
      <c r="H51" s="565"/>
    </row>
    <row r="52" spans="1:9" ht="11.25" hidden="1" customHeight="1" thickBot="1">
      <c r="A52" s="460"/>
      <c r="B52" s="555"/>
      <c r="C52" s="556"/>
      <c r="D52" s="566"/>
      <c r="E52" s="580"/>
      <c r="F52" s="558"/>
      <c r="G52" s="565"/>
      <c r="H52" s="565"/>
    </row>
    <row r="53" spans="1:9" ht="11.25" hidden="1" customHeight="1">
      <c r="A53" s="582"/>
      <c r="B53" s="583"/>
      <c r="C53" s="584"/>
      <c r="D53" s="585"/>
      <c r="E53" s="586"/>
      <c r="F53" s="587"/>
    </row>
    <row r="54" spans="1:9" ht="11.25" hidden="1" customHeight="1">
      <c r="A54" s="460"/>
      <c r="B54" s="555"/>
      <c r="C54" s="556"/>
      <c r="D54" s="566"/>
      <c r="E54" s="580"/>
      <c r="F54" s="558"/>
      <c r="G54" s="565"/>
      <c r="H54" s="565"/>
    </row>
    <row r="55" spans="1:9" ht="11.25" hidden="1" customHeight="1">
      <c r="A55" s="460"/>
      <c r="B55" s="583"/>
      <c r="C55" s="588"/>
      <c r="D55" s="589"/>
      <c r="E55" s="579"/>
      <c r="F55" s="569"/>
    </row>
    <row r="56" spans="1:9" ht="12" customHeight="1" thickBot="1">
      <c r="A56" s="570" t="s">
        <v>612</v>
      </c>
      <c r="B56" s="571"/>
      <c r="C56" s="572">
        <f>SUM(C44:C55)</f>
        <v>0</v>
      </c>
      <c r="D56" s="573"/>
      <c r="E56" s="590">
        <f>SUM(E44:E55)</f>
        <v>0</v>
      </c>
      <c r="F56" s="591">
        <v>0</v>
      </c>
    </row>
    <row r="57" spans="1:9" ht="9.75" customHeight="1" thickTop="1">
      <c r="A57" s="443"/>
      <c r="B57" s="592"/>
      <c r="C57" s="593"/>
      <c r="D57" s="594"/>
      <c r="E57" s="595"/>
      <c r="F57" s="596"/>
    </row>
    <row r="58" spans="1:9" ht="11.25" hidden="1" customHeight="1">
      <c r="A58" s="443"/>
      <c r="B58" s="592"/>
      <c r="C58" s="593"/>
      <c r="D58" s="594"/>
      <c r="E58" s="595"/>
      <c r="F58" s="596"/>
    </row>
    <row r="59" spans="1:9" ht="11.25" customHeight="1">
      <c r="A59" s="545" t="s">
        <v>3</v>
      </c>
      <c r="B59" s="546"/>
      <c r="C59" s="547">
        <f>+C107+C135</f>
        <v>244987.62</v>
      </c>
      <c r="D59" s="546"/>
      <c r="E59" s="597">
        <f>+E135+E107</f>
        <v>1563212038.4591002</v>
      </c>
      <c r="F59" s="548">
        <f>+F107+F135+1</f>
        <v>-4453283886</v>
      </c>
      <c r="I59" s="598"/>
    </row>
    <row r="60" spans="1:9" ht="11.25" hidden="1" customHeight="1">
      <c r="A60" s="460"/>
      <c r="B60" s="550"/>
      <c r="C60" s="551"/>
      <c r="D60" s="552"/>
      <c r="E60" s="599"/>
      <c r="F60" s="553"/>
    </row>
    <row r="61" spans="1:9" ht="12" customHeight="1" thickBot="1">
      <c r="A61" s="554" t="s">
        <v>5</v>
      </c>
      <c r="B61" s="600"/>
      <c r="C61" s="556"/>
      <c r="D61" s="557"/>
      <c r="E61" s="580"/>
      <c r="F61" s="558"/>
    </row>
    <row r="62" spans="1:9" s="274" customFormat="1" ht="11.25" customHeight="1">
      <c r="A62" s="601" t="s">
        <v>613</v>
      </c>
      <c r="B62" s="602"/>
      <c r="C62" s="561">
        <f>SUM(C63:C68)</f>
        <v>79953.06</v>
      </c>
      <c r="D62" s="603"/>
      <c r="E62" s="604">
        <f>SUM(E63:E68)</f>
        <v>510477082.71260005</v>
      </c>
      <c r="F62" s="563">
        <f>SUM(F63:F66)</f>
        <v>56355420</v>
      </c>
      <c r="G62" s="320"/>
    </row>
    <row r="63" spans="1:9" ht="11.25" customHeight="1">
      <c r="A63" s="460" t="s">
        <v>614</v>
      </c>
      <c r="B63" s="555" t="s">
        <v>595</v>
      </c>
      <c r="C63" s="556">
        <v>48885.87</v>
      </c>
      <c r="D63" s="566">
        <f>+H10</f>
        <v>6384.71</v>
      </c>
      <c r="E63" s="558">
        <f>+C63*D63-19</f>
        <v>312122084.04770005</v>
      </c>
      <c r="F63" s="558">
        <v>43193049</v>
      </c>
      <c r="H63" s="565"/>
    </row>
    <row r="64" spans="1:9" ht="13.5" customHeight="1">
      <c r="A64" s="460" t="s">
        <v>615</v>
      </c>
      <c r="B64" s="555" t="s">
        <v>595</v>
      </c>
      <c r="C64" s="556">
        <v>31067.19</v>
      </c>
      <c r="D64" s="566">
        <f>+H10</f>
        <v>6384.71</v>
      </c>
      <c r="E64" s="558">
        <f>+C64*D64</f>
        <v>198354998.6649</v>
      </c>
      <c r="F64" s="558">
        <v>13162371</v>
      </c>
      <c r="H64" s="565"/>
    </row>
    <row r="65" spans="1:8" ht="11.25" hidden="1" customHeight="1">
      <c r="A65" s="460" t="s">
        <v>616</v>
      </c>
      <c r="B65" s="555" t="s">
        <v>595</v>
      </c>
      <c r="C65" s="556">
        <v>0</v>
      </c>
      <c r="D65" s="566">
        <f>+H10</f>
        <v>6384.71</v>
      </c>
      <c r="E65" s="558">
        <v>0</v>
      </c>
      <c r="F65" s="558">
        <v>0</v>
      </c>
      <c r="H65" s="565"/>
    </row>
    <row r="66" spans="1:8" ht="11.25" hidden="1" customHeight="1">
      <c r="A66" s="460" t="s">
        <v>617</v>
      </c>
      <c r="B66" s="555" t="s">
        <v>595</v>
      </c>
      <c r="C66" s="556">
        <v>0</v>
      </c>
      <c r="D66" s="566">
        <f>+H10</f>
        <v>6384.71</v>
      </c>
      <c r="E66" s="558">
        <v>0</v>
      </c>
      <c r="F66" s="558">
        <v>0</v>
      </c>
      <c r="H66" s="565"/>
    </row>
    <row r="67" spans="1:8" ht="12.95" hidden="1" customHeight="1">
      <c r="A67" s="460" t="s">
        <v>617</v>
      </c>
      <c r="B67" s="600" t="s">
        <v>618</v>
      </c>
      <c r="C67" s="556"/>
      <c r="D67" s="566" t="e">
        <f>NA()</f>
        <v>#N/A</v>
      </c>
      <c r="E67" s="580"/>
      <c r="F67" s="558"/>
      <c r="G67" s="565"/>
    </row>
    <row r="68" spans="1:8" ht="12.95" hidden="1" customHeight="1">
      <c r="A68" s="460" t="s">
        <v>617</v>
      </c>
      <c r="B68" s="600" t="s">
        <v>619</v>
      </c>
      <c r="C68" s="556"/>
      <c r="D68" s="566" t="e">
        <f>NA()</f>
        <v>#N/A</v>
      </c>
      <c r="E68" s="580"/>
      <c r="F68" s="558"/>
      <c r="G68" s="565"/>
      <c r="H68" s="565"/>
    </row>
    <row r="69" spans="1:8" ht="12.95" hidden="1" customHeight="1">
      <c r="A69" s="460" t="s">
        <v>617</v>
      </c>
      <c r="B69" s="600"/>
      <c r="C69" s="556"/>
      <c r="D69" s="566"/>
      <c r="E69" s="580"/>
      <c r="F69" s="558"/>
    </row>
    <row r="70" spans="1:8" ht="7.5" customHeight="1">
      <c r="A70" s="460"/>
      <c r="B70" s="600"/>
      <c r="C70" s="556"/>
      <c r="D70" s="566"/>
      <c r="E70" s="580"/>
      <c r="F70" s="558"/>
    </row>
    <row r="71" spans="1:8" s="274" customFormat="1" ht="11.25" customHeight="1">
      <c r="A71" s="601" t="s">
        <v>620</v>
      </c>
      <c r="B71" s="602"/>
      <c r="C71" s="561">
        <f>+C72+C73</f>
        <v>41383.020000000004</v>
      </c>
      <c r="D71" s="603"/>
      <c r="E71" s="604">
        <f>+E72+E73</f>
        <v>264218581.62420005</v>
      </c>
      <c r="F71" s="563">
        <f>+F72+F73</f>
        <v>330902527</v>
      </c>
      <c r="G71" s="320"/>
    </row>
    <row r="72" spans="1:8" ht="11.25" customHeight="1">
      <c r="A72" s="460" t="s">
        <v>621</v>
      </c>
      <c r="B72" s="555" t="s">
        <v>595</v>
      </c>
      <c r="C72" s="556">
        <v>38615.410000000003</v>
      </c>
      <c r="D72" s="566">
        <f>+D66</f>
        <v>6384.71</v>
      </c>
      <c r="E72" s="558">
        <f>+C72*D72</f>
        <v>246548194.38110003</v>
      </c>
      <c r="F72" s="558">
        <v>330902527</v>
      </c>
      <c r="H72" s="565"/>
    </row>
    <row r="73" spans="1:8" ht="10.5" customHeight="1">
      <c r="A73" s="460" t="s">
        <v>622</v>
      </c>
      <c r="B73" s="600" t="s">
        <v>595</v>
      </c>
      <c r="C73" s="556">
        <v>2767.61</v>
      </c>
      <c r="D73" s="566">
        <f>+D64</f>
        <v>6384.71</v>
      </c>
      <c r="E73" s="580">
        <f>+C73*D73</f>
        <v>17670387.243100002</v>
      </c>
      <c r="F73" s="558">
        <v>0</v>
      </c>
    </row>
    <row r="74" spans="1:8" ht="10.5" hidden="1" customHeight="1">
      <c r="A74" s="460"/>
      <c r="B74" s="600"/>
      <c r="C74" s="556"/>
      <c r="D74" s="605"/>
      <c r="E74" s="580"/>
      <c r="F74" s="558"/>
    </row>
    <row r="75" spans="1:8" ht="6" hidden="1" customHeight="1">
      <c r="A75" s="460"/>
      <c r="B75" s="600"/>
      <c r="C75" s="556"/>
      <c r="D75" s="566"/>
      <c r="E75" s="580"/>
      <c r="F75" s="558"/>
    </row>
    <row r="76" spans="1:8" s="274" customFormat="1" ht="11.25" customHeight="1">
      <c r="A76" s="601" t="s">
        <v>623</v>
      </c>
      <c r="B76" s="602"/>
      <c r="C76" s="604">
        <f>SUM(C77:C99)</f>
        <v>0</v>
      </c>
      <c r="D76" s="606"/>
      <c r="E76" s="604">
        <f>SUM(E77:E99)</f>
        <v>0</v>
      </c>
      <c r="F76" s="563">
        <f>SUM(F77:F98)</f>
        <v>-4938486223</v>
      </c>
      <c r="G76" s="320"/>
    </row>
    <row r="77" spans="1:8" ht="11.25" customHeight="1">
      <c r="A77" s="460" t="s">
        <v>624</v>
      </c>
      <c r="B77" s="555" t="s">
        <v>595</v>
      </c>
      <c r="C77" s="556">
        <v>0</v>
      </c>
      <c r="D77" s="566">
        <f>+D72</f>
        <v>6384.71</v>
      </c>
      <c r="E77" s="558">
        <f>+C77*D77</f>
        <v>0</v>
      </c>
      <c r="F77" s="558">
        <v>7868850061</v>
      </c>
      <c r="H77" s="565"/>
    </row>
    <row r="78" spans="1:8" ht="11.25" customHeight="1">
      <c r="A78" s="460" t="s">
        <v>625</v>
      </c>
      <c r="B78" s="555" t="s">
        <v>595</v>
      </c>
      <c r="C78" s="556">
        <v>0</v>
      </c>
      <c r="D78" s="566">
        <f>+D77</f>
        <v>6384.71</v>
      </c>
      <c r="E78" s="558">
        <f t="shared" ref="E78:E87" si="2">+C78*D78</f>
        <v>0</v>
      </c>
      <c r="F78" s="558">
        <v>724255695</v>
      </c>
      <c r="H78" s="565"/>
    </row>
    <row r="79" spans="1:8" ht="11.25" customHeight="1">
      <c r="A79" s="460" t="s">
        <v>626</v>
      </c>
      <c r="B79" s="555" t="s">
        <v>595</v>
      </c>
      <c r="C79" s="556">
        <v>0</v>
      </c>
      <c r="D79" s="566">
        <f>+D78</f>
        <v>6384.71</v>
      </c>
      <c r="E79" s="558">
        <f>+C79*D79</f>
        <v>0</v>
      </c>
      <c r="F79" s="558">
        <v>-1684970558</v>
      </c>
      <c r="H79" s="565"/>
    </row>
    <row r="80" spans="1:8" ht="11.25" hidden="1" customHeight="1">
      <c r="A80" s="460" t="s">
        <v>627</v>
      </c>
      <c r="B80" s="555" t="str">
        <f>+B79</f>
        <v>U$S</v>
      </c>
      <c r="C80" s="556">
        <v>0</v>
      </c>
      <c r="D80" s="566">
        <f>+D79</f>
        <v>6384.71</v>
      </c>
      <c r="E80" s="558">
        <f t="shared" si="2"/>
        <v>0</v>
      </c>
      <c r="F80" s="558">
        <v>0</v>
      </c>
      <c r="H80" s="565"/>
    </row>
    <row r="81" spans="1:8" ht="11.25" hidden="1" customHeight="1">
      <c r="A81" s="460"/>
      <c r="B81" s="555"/>
      <c r="C81" s="556"/>
      <c r="D81" s="566"/>
      <c r="E81" s="558">
        <f t="shared" si="2"/>
        <v>0</v>
      </c>
      <c r="F81" s="558"/>
      <c r="H81" s="565"/>
    </row>
    <row r="82" spans="1:8" ht="11.25" hidden="1" customHeight="1">
      <c r="A82" s="460"/>
      <c r="B82" s="555"/>
      <c r="C82" s="556"/>
      <c r="D82" s="566"/>
      <c r="E82" s="558">
        <f t="shared" si="2"/>
        <v>0</v>
      </c>
      <c r="F82" s="558"/>
      <c r="H82" s="565"/>
    </row>
    <row r="83" spans="1:8" ht="11.25" hidden="1" customHeight="1">
      <c r="A83" s="460"/>
      <c r="B83" s="555"/>
      <c r="C83" s="556"/>
      <c r="D83" s="566"/>
      <c r="E83" s="558">
        <f t="shared" si="2"/>
        <v>0</v>
      </c>
      <c r="F83" s="558"/>
      <c r="H83" s="565"/>
    </row>
    <row r="84" spans="1:8" ht="11.25" hidden="1" customHeight="1">
      <c r="A84" s="460"/>
      <c r="B84" s="555"/>
      <c r="C84" s="556"/>
      <c r="D84" s="566"/>
      <c r="E84" s="558">
        <f t="shared" si="2"/>
        <v>0</v>
      </c>
      <c r="F84" s="558"/>
      <c r="H84" s="565"/>
    </row>
    <row r="85" spans="1:8" ht="11.25" hidden="1" customHeight="1">
      <c r="A85" s="460"/>
      <c r="B85" s="555"/>
      <c r="C85" s="556"/>
      <c r="D85" s="566"/>
      <c r="E85" s="558">
        <f t="shared" si="2"/>
        <v>0</v>
      </c>
      <c r="F85" s="558"/>
      <c r="H85" s="565"/>
    </row>
    <row r="86" spans="1:8" ht="11.25" hidden="1" customHeight="1">
      <c r="A86" s="460"/>
      <c r="B86" s="555"/>
      <c r="C86" s="556"/>
      <c r="D86" s="566"/>
      <c r="E86" s="558">
        <f t="shared" si="2"/>
        <v>0</v>
      </c>
      <c r="F86" s="558"/>
      <c r="H86" s="565"/>
    </row>
    <row r="87" spans="1:8" ht="11.25" customHeight="1">
      <c r="A87" s="460" t="s">
        <v>740</v>
      </c>
      <c r="B87" s="555" t="s">
        <v>595</v>
      </c>
      <c r="C87" s="556">
        <v>0</v>
      </c>
      <c r="D87" s="566">
        <v>6385</v>
      </c>
      <c r="E87" s="558">
        <f t="shared" si="2"/>
        <v>0</v>
      </c>
      <c r="F87" s="558">
        <v>126369883</v>
      </c>
      <c r="H87" s="565"/>
    </row>
    <row r="88" spans="1:8" ht="11.25" customHeight="1">
      <c r="A88" s="460" t="s">
        <v>70</v>
      </c>
      <c r="B88" s="555" t="s">
        <v>595</v>
      </c>
      <c r="C88" s="556">
        <v>0</v>
      </c>
      <c r="D88" s="566">
        <f>+$H$9</f>
        <v>6375.54</v>
      </c>
      <c r="E88" s="558">
        <f>+C88*D88</f>
        <v>0</v>
      </c>
      <c r="F88" s="558">
        <v>-2617726270</v>
      </c>
      <c r="H88" s="565"/>
    </row>
    <row r="89" spans="1:8" ht="11.25" customHeight="1">
      <c r="A89" s="460" t="s">
        <v>628</v>
      </c>
      <c r="B89" s="555" t="s">
        <v>595</v>
      </c>
      <c r="C89" s="556">
        <v>0</v>
      </c>
      <c r="D89" s="566">
        <f>+$H$9</f>
        <v>6375.54</v>
      </c>
      <c r="E89" s="558">
        <f>+C89*D89</f>
        <v>0</v>
      </c>
      <c r="F89" s="558">
        <v>-6871534408</v>
      </c>
      <c r="H89" s="565"/>
    </row>
    <row r="90" spans="1:8" ht="11.25" customHeight="1">
      <c r="A90" s="460" t="s">
        <v>629</v>
      </c>
      <c r="B90" s="555" t="s">
        <v>595</v>
      </c>
      <c r="C90" s="556">
        <v>0</v>
      </c>
      <c r="D90" s="566">
        <f>+$H$9</f>
        <v>6375.54</v>
      </c>
      <c r="E90" s="558">
        <f>+C90*D90</f>
        <v>0</v>
      </c>
      <c r="F90" s="558">
        <v>-1308863136</v>
      </c>
      <c r="H90" s="565"/>
    </row>
    <row r="91" spans="1:8" ht="11.25" customHeight="1">
      <c r="A91" s="460" t="s">
        <v>630</v>
      </c>
      <c r="B91" s="555" t="s">
        <v>595</v>
      </c>
      <c r="C91" s="556">
        <v>0</v>
      </c>
      <c r="D91" s="566">
        <f>+$H$9</f>
        <v>6375.54</v>
      </c>
      <c r="E91" s="558">
        <f>+C91*D91</f>
        <v>0</v>
      </c>
      <c r="F91" s="558">
        <v>-908397735</v>
      </c>
      <c r="H91" s="565"/>
    </row>
    <row r="92" spans="1:8" ht="11.25" hidden="1" customHeight="1">
      <c r="A92" s="460" t="s">
        <v>631</v>
      </c>
      <c r="B92" s="555" t="s">
        <v>595</v>
      </c>
      <c r="C92" s="556"/>
      <c r="D92" s="566">
        <v>5579.97</v>
      </c>
      <c r="E92" s="558">
        <v>0</v>
      </c>
      <c r="F92" s="558">
        <v>0</v>
      </c>
      <c r="H92" s="565"/>
    </row>
    <row r="93" spans="1:8" ht="11.25" customHeight="1">
      <c r="A93" s="460" t="s">
        <v>632</v>
      </c>
      <c r="B93" s="555" t="s">
        <v>595</v>
      </c>
      <c r="C93" s="556">
        <v>0</v>
      </c>
      <c r="D93" s="566">
        <f>+$H$9</f>
        <v>6375.54</v>
      </c>
      <c r="E93" s="558">
        <f>+C93*D93</f>
        <v>0</v>
      </c>
      <c r="F93" s="558">
        <v>-418222948</v>
      </c>
      <c r="H93" s="565"/>
    </row>
    <row r="94" spans="1:8" ht="11.25" customHeight="1">
      <c r="A94" s="460" t="s">
        <v>633</v>
      </c>
      <c r="B94" s="555" t="s">
        <v>595</v>
      </c>
      <c r="C94" s="556">
        <v>0</v>
      </c>
      <c r="D94" s="566">
        <f>+$H$9</f>
        <v>6375.54</v>
      </c>
      <c r="E94" s="558">
        <f>+C94*D94</f>
        <v>0</v>
      </c>
      <c r="F94" s="558">
        <v>-421046031</v>
      </c>
      <c r="H94" s="565"/>
    </row>
    <row r="95" spans="1:8" ht="11.25" customHeight="1">
      <c r="A95" s="460" t="s">
        <v>634</v>
      </c>
      <c r="B95" s="555" t="s">
        <v>595</v>
      </c>
      <c r="C95" s="556">
        <v>0</v>
      </c>
      <c r="D95" s="566">
        <f>+$H$9</f>
        <v>6375.54</v>
      </c>
      <c r="E95" s="558">
        <f>+C95*D95</f>
        <v>0</v>
      </c>
      <c r="F95" s="558">
        <v>76729835</v>
      </c>
      <c r="H95" s="565"/>
    </row>
    <row r="96" spans="1:8" ht="12" customHeight="1">
      <c r="A96" s="460" t="s">
        <v>635</v>
      </c>
      <c r="B96" s="555" t="s">
        <v>595</v>
      </c>
      <c r="C96" s="556">
        <v>0</v>
      </c>
      <c r="D96" s="566">
        <f>+$H$9</f>
        <v>6375.54</v>
      </c>
      <c r="E96" s="558">
        <f>+C96*D96</f>
        <v>0</v>
      </c>
      <c r="F96" s="558">
        <v>166096312</v>
      </c>
      <c r="H96" s="565"/>
    </row>
    <row r="97" spans="1:8" ht="11.25" hidden="1" customHeight="1">
      <c r="A97" s="460" t="s">
        <v>636</v>
      </c>
      <c r="B97" s="555" t="s">
        <v>595</v>
      </c>
      <c r="C97" s="556"/>
      <c r="D97" s="566">
        <v>5579.97</v>
      </c>
      <c r="E97" s="558">
        <v>0</v>
      </c>
      <c r="F97" s="558">
        <v>0</v>
      </c>
      <c r="H97" s="565"/>
    </row>
    <row r="98" spans="1:8" ht="11.25" customHeight="1">
      <c r="A98" s="460" t="s">
        <v>637</v>
      </c>
      <c r="B98" s="555" t="s">
        <v>595</v>
      </c>
      <c r="C98" s="556">
        <v>0</v>
      </c>
      <c r="D98" s="566">
        <f>+$H$9</f>
        <v>6375.54</v>
      </c>
      <c r="E98" s="558">
        <f>+C98*D98</f>
        <v>0</v>
      </c>
      <c r="F98" s="558">
        <v>329973077</v>
      </c>
      <c r="H98" s="565"/>
    </row>
    <row r="99" spans="1:8" ht="11.25" hidden="1" customHeight="1">
      <c r="A99" s="460" t="s">
        <v>638</v>
      </c>
      <c r="B99" s="555" t="s">
        <v>595</v>
      </c>
      <c r="C99" s="556">
        <v>0</v>
      </c>
      <c r="D99" s="566">
        <v>6187.55</v>
      </c>
      <c r="E99" s="558">
        <v>0</v>
      </c>
      <c r="F99" s="558">
        <v>0</v>
      </c>
      <c r="H99" s="565"/>
    </row>
    <row r="100" spans="1:8" s="274" customFormat="1" ht="11.25" customHeight="1">
      <c r="A100" s="601" t="s">
        <v>639</v>
      </c>
      <c r="B100" s="602"/>
      <c r="C100" s="561">
        <f>SUM(C101:C106)</f>
        <v>123651.54000000001</v>
      </c>
      <c r="D100" s="606"/>
      <c r="E100" s="604">
        <f>SUM(E101:E105)</f>
        <v>788516374.12230003</v>
      </c>
      <c r="F100" s="604">
        <f>SUM(F101:F105)</f>
        <v>748866947</v>
      </c>
      <c r="G100" s="320"/>
    </row>
    <row r="101" spans="1:8" ht="11.25" customHeight="1">
      <c r="A101" s="460" t="s">
        <v>640</v>
      </c>
      <c r="B101" s="555" t="s">
        <v>595</v>
      </c>
      <c r="C101" s="556">
        <f>105000+3210.41</f>
        <v>108210.41</v>
      </c>
      <c r="D101" s="566">
        <f>+D72</f>
        <v>6384.71</v>
      </c>
      <c r="E101" s="580">
        <f>669431700+20497537</f>
        <v>689929237</v>
      </c>
      <c r="F101" s="558">
        <v>0</v>
      </c>
    </row>
    <row r="102" spans="1:8" ht="12.75" hidden="1" customHeight="1">
      <c r="A102" s="460" t="s">
        <v>641</v>
      </c>
      <c r="B102" s="555" t="s">
        <v>595</v>
      </c>
      <c r="C102" s="556">
        <v>0</v>
      </c>
      <c r="D102" s="605">
        <f>+D101</f>
        <v>6384.71</v>
      </c>
      <c r="E102" s="580">
        <v>0</v>
      </c>
      <c r="F102" s="558">
        <v>0</v>
      </c>
    </row>
    <row r="103" spans="1:8" ht="12.75" hidden="1" customHeight="1">
      <c r="A103" s="460" t="s">
        <v>642</v>
      </c>
      <c r="B103" s="555" t="s">
        <v>595</v>
      </c>
      <c r="C103" s="556">
        <v>0</v>
      </c>
      <c r="D103" s="605">
        <f>+D101</f>
        <v>6384.71</v>
      </c>
      <c r="E103" s="580">
        <v>0</v>
      </c>
      <c r="F103" s="558">
        <v>0</v>
      </c>
    </row>
    <row r="104" spans="1:8" ht="12.75" customHeight="1">
      <c r="A104" s="460" t="s">
        <v>643</v>
      </c>
      <c r="B104" s="555" t="s">
        <v>595</v>
      </c>
      <c r="C104" s="556">
        <v>15441.13</v>
      </c>
      <c r="D104" s="605">
        <f>+D102</f>
        <v>6384.71</v>
      </c>
      <c r="E104" s="558">
        <f>+C104*D104</f>
        <v>98587137.122299999</v>
      </c>
      <c r="F104" s="558">
        <v>87738712</v>
      </c>
    </row>
    <row r="105" spans="1:8" ht="11.25" customHeight="1">
      <c r="A105" s="460" t="s">
        <v>222</v>
      </c>
      <c r="B105" s="555" t="s">
        <v>595</v>
      </c>
      <c r="C105" s="556">
        <v>0</v>
      </c>
      <c r="D105" s="566">
        <f>+H10</f>
        <v>6384.71</v>
      </c>
      <c r="E105" s="558">
        <f>+C105*D105</f>
        <v>0</v>
      </c>
      <c r="F105" s="558">
        <v>661128235</v>
      </c>
      <c r="H105" s="565"/>
    </row>
    <row r="106" spans="1:8" ht="13.5" hidden="1" customHeight="1">
      <c r="A106" s="460" t="s">
        <v>644</v>
      </c>
      <c r="B106" s="555" t="s">
        <v>595</v>
      </c>
      <c r="C106" s="556">
        <v>0</v>
      </c>
      <c r="D106" s="607">
        <f>+D102</f>
        <v>6384.71</v>
      </c>
      <c r="E106" s="579">
        <f>+C106*D106</f>
        <v>0</v>
      </c>
      <c r="F106" s="569">
        <v>0</v>
      </c>
    </row>
    <row r="107" spans="1:8" ht="12" customHeight="1" thickBot="1">
      <c r="A107" s="608" t="s">
        <v>645</v>
      </c>
      <c r="B107" s="571"/>
      <c r="C107" s="572">
        <f>+C62+C71+C100+C76</f>
        <v>244987.62</v>
      </c>
      <c r="D107" s="573"/>
      <c r="E107" s="590">
        <f>+E62+E71+E100+E76</f>
        <v>1563212038.4591002</v>
      </c>
      <c r="F107" s="591">
        <f>+F62+F71+F76+F100-1</f>
        <v>-3802361330</v>
      </c>
    </row>
    <row r="108" spans="1:8" ht="7.5" customHeight="1" thickTop="1">
      <c r="A108" s="442"/>
      <c r="B108" s="555"/>
      <c r="C108" s="609"/>
      <c r="D108" s="557"/>
      <c r="E108" s="580"/>
      <c r="F108" s="558"/>
    </row>
    <row r="109" spans="1:8" ht="12" thickBot="1">
      <c r="A109" s="554" t="s">
        <v>30</v>
      </c>
      <c r="B109" s="555"/>
      <c r="C109" s="609"/>
      <c r="D109" s="557"/>
      <c r="E109" s="580"/>
      <c r="F109" s="558"/>
    </row>
    <row r="110" spans="1:8" s="274" customFormat="1" ht="11.25" hidden="1" customHeight="1">
      <c r="A110" s="610"/>
      <c r="B110" s="611"/>
      <c r="C110" s="612"/>
      <c r="D110" s="613"/>
      <c r="E110" s="614"/>
      <c r="F110" s="615"/>
      <c r="G110" s="441"/>
    </row>
    <row r="111" spans="1:8" s="274" customFormat="1" ht="11.25" customHeight="1">
      <c r="A111" s="601" t="s">
        <v>620</v>
      </c>
      <c r="B111" s="602"/>
      <c r="C111" s="561">
        <f>SUM(C112:C116)</f>
        <v>0</v>
      </c>
      <c r="D111" s="603"/>
      <c r="E111" s="604">
        <f>SUM(E112:E115)</f>
        <v>0</v>
      </c>
      <c r="F111" s="563">
        <f>+F112</f>
        <v>247330323</v>
      </c>
      <c r="G111" s="320"/>
    </row>
    <row r="112" spans="1:8" ht="11.25" customHeight="1">
      <c r="A112" s="460" t="s">
        <v>621</v>
      </c>
      <c r="B112" s="555" t="s">
        <v>595</v>
      </c>
      <c r="C112" s="556">
        <v>0</v>
      </c>
      <c r="D112" s="566">
        <f>+D101</f>
        <v>6384.71</v>
      </c>
      <c r="E112" s="558">
        <f>+C112*D112</f>
        <v>0</v>
      </c>
      <c r="F112" s="558">
        <v>247330323</v>
      </c>
      <c r="H112" s="565"/>
    </row>
    <row r="113" spans="1:8" ht="11.25" hidden="1" customHeight="1">
      <c r="A113" s="460"/>
      <c r="B113" s="555"/>
      <c r="C113" s="609"/>
      <c r="D113" s="566"/>
      <c r="E113" s="580"/>
      <c r="F113" s="558"/>
    </row>
    <row r="114" spans="1:8" s="274" customFormat="1" ht="11.25" hidden="1" customHeight="1">
      <c r="A114" s="616" t="s">
        <v>646</v>
      </c>
      <c r="B114" s="617"/>
      <c r="C114" s="618"/>
      <c r="D114" s="619"/>
      <c r="E114" s="586">
        <f>SUM(E115:E120)</f>
        <v>0</v>
      </c>
      <c r="F114" s="587">
        <f>SUM(F115:F120)</f>
        <v>0</v>
      </c>
      <c r="G114" s="441"/>
    </row>
    <row r="115" spans="1:8" ht="11.25" hidden="1" customHeight="1">
      <c r="A115" s="460" t="s">
        <v>647</v>
      </c>
      <c r="B115" s="555" t="s">
        <v>595</v>
      </c>
      <c r="C115" s="609">
        <v>0</v>
      </c>
      <c r="D115" s="566">
        <v>0</v>
      </c>
      <c r="E115" s="580">
        <v>0</v>
      </c>
      <c r="F115" s="558">
        <v>0</v>
      </c>
    </row>
    <row r="116" spans="1:8" ht="11.25" hidden="1" customHeight="1">
      <c r="A116" s="460" t="s">
        <v>648</v>
      </c>
      <c r="B116" s="555" t="s">
        <v>595</v>
      </c>
      <c r="C116" s="609">
        <v>0</v>
      </c>
      <c r="D116" s="566">
        <f>+$D$64</f>
        <v>6384.71</v>
      </c>
      <c r="E116" s="580">
        <v>0</v>
      </c>
      <c r="F116" s="558">
        <v>0</v>
      </c>
    </row>
    <row r="117" spans="1:8" ht="11.25" hidden="1" customHeight="1">
      <c r="A117" s="460" t="s">
        <v>649</v>
      </c>
      <c r="B117" s="555" t="s">
        <v>595</v>
      </c>
      <c r="C117" s="620">
        <v>0</v>
      </c>
      <c r="D117" s="566">
        <v>0</v>
      </c>
      <c r="E117" s="580">
        <v>0</v>
      </c>
      <c r="F117" s="558">
        <v>0</v>
      </c>
    </row>
    <row r="118" spans="1:8" ht="11.25" hidden="1" customHeight="1">
      <c r="A118" s="460" t="s">
        <v>650</v>
      </c>
      <c r="B118" s="555" t="s">
        <v>595</v>
      </c>
      <c r="C118" s="609">
        <v>0</v>
      </c>
      <c r="D118" s="566">
        <f>+$D$64</f>
        <v>6384.71</v>
      </c>
      <c r="E118" s="580">
        <v>0</v>
      </c>
      <c r="F118" s="558">
        <v>0</v>
      </c>
      <c r="G118" s="565"/>
      <c r="H118" s="565"/>
    </row>
    <row r="119" spans="1:8" ht="11.25" hidden="1" customHeight="1">
      <c r="A119" s="460" t="s">
        <v>651</v>
      </c>
      <c r="B119" s="555" t="s">
        <v>595</v>
      </c>
      <c r="C119" s="609">
        <v>0</v>
      </c>
      <c r="D119" s="566">
        <f>+$D$64</f>
        <v>6384.71</v>
      </c>
      <c r="E119" s="580">
        <v>0</v>
      </c>
      <c r="F119" s="558">
        <v>0</v>
      </c>
      <c r="G119" s="565"/>
      <c r="H119" s="565"/>
    </row>
    <row r="120" spans="1:8" ht="11.25" hidden="1" customHeight="1">
      <c r="A120" s="460" t="s">
        <v>652</v>
      </c>
      <c r="B120" s="555" t="s">
        <v>595</v>
      </c>
      <c r="C120" s="620">
        <v>0</v>
      </c>
      <c r="D120" s="566">
        <v>0</v>
      </c>
      <c r="E120" s="621">
        <v>0</v>
      </c>
      <c r="F120" s="622">
        <v>0</v>
      </c>
      <c r="G120" s="565"/>
      <c r="H120" s="565"/>
    </row>
    <row r="121" spans="1:8" s="274" customFormat="1" ht="11.25" customHeight="1">
      <c r="A121" s="601" t="s">
        <v>623</v>
      </c>
      <c r="B121" s="602"/>
      <c r="C121" s="561">
        <f>SUM(C122:C134)</f>
        <v>0</v>
      </c>
      <c r="D121" s="603"/>
      <c r="E121" s="604">
        <f>SUM(E122:E134)</f>
        <v>0</v>
      </c>
      <c r="F121" s="563">
        <f>SUM(F122:F133)</f>
        <v>-898252880</v>
      </c>
      <c r="G121" s="320"/>
    </row>
    <row r="122" spans="1:8" ht="11.25" customHeight="1">
      <c r="A122" s="460" t="s">
        <v>653</v>
      </c>
      <c r="B122" s="555" t="s">
        <v>595</v>
      </c>
      <c r="C122" s="556">
        <v>0</v>
      </c>
      <c r="D122" s="566">
        <f>+D123</f>
        <v>6384.71</v>
      </c>
      <c r="E122" s="558">
        <f t="shared" ref="E122:E133" si="3">+C122*D122</f>
        <v>0</v>
      </c>
      <c r="F122" s="558">
        <v>3956553450</v>
      </c>
      <c r="H122" s="565"/>
    </row>
    <row r="123" spans="1:8" ht="11.25" customHeight="1">
      <c r="A123" s="460" t="s">
        <v>654</v>
      </c>
      <c r="B123" s="555" t="s">
        <v>595</v>
      </c>
      <c r="C123" s="556">
        <v>0</v>
      </c>
      <c r="D123" s="566">
        <f>+$D$64</f>
        <v>6384.71</v>
      </c>
      <c r="E123" s="558">
        <f t="shared" si="3"/>
        <v>0</v>
      </c>
      <c r="F123" s="558">
        <v>148465818</v>
      </c>
      <c r="H123" s="565"/>
    </row>
    <row r="124" spans="1:8" ht="11.25" customHeight="1">
      <c r="A124" s="460" t="s">
        <v>655</v>
      </c>
      <c r="B124" s="555" t="s">
        <v>595</v>
      </c>
      <c r="C124" s="556">
        <v>0</v>
      </c>
      <c r="D124" s="566">
        <f>+D123</f>
        <v>6384.71</v>
      </c>
      <c r="E124" s="558">
        <f t="shared" si="3"/>
        <v>0</v>
      </c>
      <c r="F124" s="558">
        <v>-219474863</v>
      </c>
      <c r="H124" s="565"/>
    </row>
    <row r="125" spans="1:8" ht="11.25" customHeight="1">
      <c r="A125" s="460" t="s">
        <v>656</v>
      </c>
      <c r="B125" s="555" t="s">
        <v>595</v>
      </c>
      <c r="C125" s="556">
        <v>0</v>
      </c>
      <c r="D125" s="566">
        <f t="shared" ref="D125:D133" si="4">+$H$9</f>
        <v>6375.54</v>
      </c>
      <c r="E125" s="558">
        <f t="shared" si="3"/>
        <v>0</v>
      </c>
      <c r="F125" s="558">
        <v>-1963294704</v>
      </c>
      <c r="H125" s="565"/>
    </row>
    <row r="126" spans="1:8" ht="11.25" customHeight="1">
      <c r="A126" s="460" t="s">
        <v>657</v>
      </c>
      <c r="B126" s="555" t="s">
        <v>595</v>
      </c>
      <c r="C126" s="556">
        <v>0</v>
      </c>
      <c r="D126" s="566">
        <f t="shared" si="4"/>
        <v>6375.54</v>
      </c>
      <c r="E126" s="558">
        <f t="shared" si="3"/>
        <v>0</v>
      </c>
      <c r="F126" s="558">
        <v>-118363465</v>
      </c>
      <c r="H126" s="565"/>
    </row>
    <row r="127" spans="1:8" ht="11.25" customHeight="1">
      <c r="A127" s="460" t="s">
        <v>658</v>
      </c>
      <c r="B127" s="555" t="s">
        <v>595</v>
      </c>
      <c r="C127" s="556">
        <v>0</v>
      </c>
      <c r="D127" s="566">
        <f t="shared" si="4"/>
        <v>6375.54</v>
      </c>
      <c r="E127" s="558">
        <f t="shared" si="3"/>
        <v>0</v>
      </c>
      <c r="F127" s="558">
        <v>15975443</v>
      </c>
      <c r="H127" s="565"/>
    </row>
    <row r="128" spans="1:8" ht="11.25" customHeight="1">
      <c r="A128" s="460" t="s">
        <v>659</v>
      </c>
      <c r="B128" s="555" t="s">
        <v>595</v>
      </c>
      <c r="C128" s="556">
        <v>0</v>
      </c>
      <c r="D128" s="566">
        <f t="shared" si="4"/>
        <v>6375.54</v>
      </c>
      <c r="E128" s="558">
        <f t="shared" si="3"/>
        <v>0</v>
      </c>
      <c r="F128" s="558">
        <v>-654431569</v>
      </c>
      <c r="H128" s="565"/>
    </row>
    <row r="129" spans="1:8" ht="11.25" customHeight="1">
      <c r="A129" s="460" t="s">
        <v>660</v>
      </c>
      <c r="B129" s="555" t="s">
        <v>595</v>
      </c>
      <c r="C129" s="556">
        <v>0</v>
      </c>
      <c r="D129" s="566">
        <f t="shared" si="4"/>
        <v>6375.54</v>
      </c>
      <c r="E129" s="558">
        <f t="shared" si="3"/>
        <v>0</v>
      </c>
      <c r="F129" s="558">
        <v>-243744381</v>
      </c>
      <c r="H129" s="565"/>
    </row>
    <row r="130" spans="1:8" ht="11.25" customHeight="1">
      <c r="A130" s="460" t="s">
        <v>661</v>
      </c>
      <c r="B130" s="555" t="s">
        <v>595</v>
      </c>
      <c r="C130" s="556">
        <v>0</v>
      </c>
      <c r="D130" s="566">
        <f t="shared" si="4"/>
        <v>6375.54</v>
      </c>
      <c r="E130" s="558">
        <f t="shared" si="3"/>
        <v>0</v>
      </c>
      <c r="F130" s="558">
        <v>5325108</v>
      </c>
      <c r="H130" s="565"/>
    </row>
    <row r="131" spans="1:8" ht="11.25" customHeight="1">
      <c r="A131" s="460" t="s">
        <v>662</v>
      </c>
      <c r="B131" s="555" t="s">
        <v>595</v>
      </c>
      <c r="C131" s="556">
        <v>0</v>
      </c>
      <c r="D131" s="566">
        <f t="shared" si="4"/>
        <v>6375.54</v>
      </c>
      <c r="E131" s="558">
        <f t="shared" si="3"/>
        <v>0</v>
      </c>
      <c r="F131" s="558">
        <v>-1308863135</v>
      </c>
      <c r="H131" s="565"/>
    </row>
    <row r="132" spans="1:8" ht="11.25" customHeight="1">
      <c r="A132" s="460" t="s">
        <v>663</v>
      </c>
      <c r="B132" s="555" t="s">
        <v>595</v>
      </c>
      <c r="C132" s="556">
        <v>0</v>
      </c>
      <c r="D132" s="566">
        <f t="shared" si="4"/>
        <v>6375.54</v>
      </c>
      <c r="E132" s="558">
        <f t="shared" si="3"/>
        <v>0</v>
      </c>
      <c r="F132" s="558">
        <v>-527934400</v>
      </c>
      <c r="H132" s="565"/>
    </row>
    <row r="133" spans="1:8" ht="11.25" customHeight="1">
      <c r="A133" s="460" t="s">
        <v>664</v>
      </c>
      <c r="B133" s="555" t="s">
        <v>595</v>
      </c>
      <c r="C133" s="556">
        <v>0</v>
      </c>
      <c r="D133" s="566">
        <f t="shared" si="4"/>
        <v>6375.54</v>
      </c>
      <c r="E133" s="558">
        <f t="shared" si="3"/>
        <v>0</v>
      </c>
      <c r="F133" s="558">
        <v>11533818</v>
      </c>
      <c r="H133" s="565"/>
    </row>
    <row r="134" spans="1:8" ht="11.25" hidden="1" customHeight="1">
      <c r="A134" s="460"/>
      <c r="B134" s="583"/>
      <c r="C134" s="623"/>
      <c r="D134" s="607"/>
      <c r="E134" s="579"/>
      <c r="F134" s="569"/>
    </row>
    <row r="135" spans="1:8" ht="12" customHeight="1" thickBot="1">
      <c r="A135" s="608" t="s">
        <v>665</v>
      </c>
      <c r="B135" s="624"/>
      <c r="C135" s="625">
        <f>+C111+C121</f>
        <v>0</v>
      </c>
      <c r="D135" s="626"/>
      <c r="E135" s="625">
        <f>+E111+E121</f>
        <v>0</v>
      </c>
      <c r="F135" s="625">
        <f>+F111+F121</f>
        <v>-650922557</v>
      </c>
    </row>
    <row r="136" spans="1:8" ht="11.25" customHeight="1" thickTop="1"/>
    <row r="65538" ht="12.75" customHeight="1"/>
    <row r="65539" ht="12.75" customHeight="1"/>
    <row r="65540" ht="12.75" customHeight="1"/>
    <row r="65541" ht="12.75" customHeight="1"/>
    <row r="65542" ht="12.75" customHeight="1"/>
    <row r="65543" ht="12.75" customHeight="1"/>
    <row r="65544" ht="12.75" customHeight="1"/>
  </sheetData>
  <sheetProtection selectLockedCells="1" selectUnlockedCells="1"/>
  <mergeCells count="6">
    <mergeCell ref="A1:F1"/>
    <mergeCell ref="A2:F2"/>
    <mergeCell ref="A3:F3"/>
    <mergeCell ref="A4:F4"/>
    <mergeCell ref="B7:C7"/>
    <mergeCell ref="E7:F7"/>
  </mergeCells>
  <printOptions horizontalCentered="1" verticalCentered="1"/>
  <pageMargins left="0.59055118110236227" right="0.19685039370078741" top="1.1811023622047245" bottom="0.35433070866141736" header="0.51181102362204722" footer="0.51181102362204722"/>
  <pageSetup paperSize="9" scale="80" firstPageNumber="0" orientation="portrait" r:id="rId1"/>
  <headerFooter alignWithMargins="0"/>
  <ignoredErrors>
    <ignoredError sqref="E25" formula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</sheetPr>
  <dimension ref="B1:O24"/>
  <sheetViews>
    <sheetView zoomScale="80" zoomScaleNormal="80" workbookViewId="0">
      <selection activeCell="H19" sqref="H19"/>
    </sheetView>
  </sheetViews>
  <sheetFormatPr baseColWidth="10" defaultColWidth="11.5703125" defaultRowHeight="11.25" customHeight="1"/>
  <cols>
    <col min="1" max="1" width="4" style="629" customWidth="1"/>
    <col min="2" max="2" width="43.7109375" style="629" customWidth="1"/>
    <col min="3" max="3" width="9.5703125" style="629" customWidth="1"/>
    <col min="4" max="4" width="8.7109375" style="629" customWidth="1"/>
    <col min="5" max="5" width="10.140625" style="629" customWidth="1"/>
    <col min="6" max="6" width="18.85546875" style="629" customWidth="1"/>
    <col min="7" max="7" width="21.42578125" style="629" customWidth="1"/>
    <col min="8" max="8" width="17" style="629" customWidth="1"/>
    <col min="9" max="9" width="16.28515625" style="629" customWidth="1"/>
    <col min="10" max="10" width="16.85546875" style="629" bestFit="1" customWidth="1"/>
    <col min="11" max="256" width="11.5703125" style="629"/>
    <col min="257" max="257" width="4" style="629" customWidth="1"/>
    <col min="258" max="258" width="43.7109375" style="629" customWidth="1"/>
    <col min="259" max="259" width="9.5703125" style="629" customWidth="1"/>
    <col min="260" max="260" width="8.7109375" style="629" customWidth="1"/>
    <col min="261" max="261" width="10.140625" style="629" customWidth="1"/>
    <col min="262" max="262" width="18.85546875" style="629" customWidth="1"/>
    <col min="263" max="263" width="21.42578125" style="629" customWidth="1"/>
    <col min="264" max="264" width="17" style="629" customWidth="1"/>
    <col min="265" max="265" width="16.28515625" style="629" customWidth="1"/>
    <col min="266" max="266" width="15.5703125" style="629" customWidth="1"/>
    <col min="267" max="512" width="11.5703125" style="629"/>
    <col min="513" max="513" width="4" style="629" customWidth="1"/>
    <col min="514" max="514" width="43.7109375" style="629" customWidth="1"/>
    <col min="515" max="515" width="9.5703125" style="629" customWidth="1"/>
    <col min="516" max="516" width="8.7109375" style="629" customWidth="1"/>
    <col min="517" max="517" width="10.140625" style="629" customWidth="1"/>
    <col min="518" max="518" width="18.85546875" style="629" customWidth="1"/>
    <col min="519" max="519" width="21.42578125" style="629" customWidth="1"/>
    <col min="520" max="520" width="17" style="629" customWidth="1"/>
    <col min="521" max="521" width="16.28515625" style="629" customWidth="1"/>
    <col min="522" max="522" width="15.5703125" style="629" customWidth="1"/>
    <col min="523" max="768" width="11.5703125" style="629"/>
    <col min="769" max="769" width="4" style="629" customWidth="1"/>
    <col min="770" max="770" width="43.7109375" style="629" customWidth="1"/>
    <col min="771" max="771" width="9.5703125" style="629" customWidth="1"/>
    <col min="772" max="772" width="8.7109375" style="629" customWidth="1"/>
    <col min="773" max="773" width="10.140625" style="629" customWidth="1"/>
    <col min="774" max="774" width="18.85546875" style="629" customWidth="1"/>
    <col min="775" max="775" width="21.42578125" style="629" customWidth="1"/>
    <col min="776" max="776" width="17" style="629" customWidth="1"/>
    <col min="777" max="777" width="16.28515625" style="629" customWidth="1"/>
    <col min="778" max="778" width="15.5703125" style="629" customWidth="1"/>
    <col min="779" max="1024" width="11.5703125" style="629"/>
    <col min="1025" max="1025" width="4" style="629" customWidth="1"/>
    <col min="1026" max="1026" width="43.7109375" style="629" customWidth="1"/>
    <col min="1027" max="1027" width="9.5703125" style="629" customWidth="1"/>
    <col min="1028" max="1028" width="8.7109375" style="629" customWidth="1"/>
    <col min="1029" max="1029" width="10.140625" style="629" customWidth="1"/>
    <col min="1030" max="1030" width="18.85546875" style="629" customWidth="1"/>
    <col min="1031" max="1031" width="21.42578125" style="629" customWidth="1"/>
    <col min="1032" max="1032" width="17" style="629" customWidth="1"/>
    <col min="1033" max="1033" width="16.28515625" style="629" customWidth="1"/>
    <col min="1034" max="1034" width="15.5703125" style="629" customWidth="1"/>
    <col min="1035" max="1280" width="11.5703125" style="629"/>
    <col min="1281" max="1281" width="4" style="629" customWidth="1"/>
    <col min="1282" max="1282" width="43.7109375" style="629" customWidth="1"/>
    <col min="1283" max="1283" width="9.5703125" style="629" customWidth="1"/>
    <col min="1284" max="1284" width="8.7109375" style="629" customWidth="1"/>
    <col min="1285" max="1285" width="10.140625" style="629" customWidth="1"/>
    <col min="1286" max="1286" width="18.85546875" style="629" customWidth="1"/>
    <col min="1287" max="1287" width="21.42578125" style="629" customWidth="1"/>
    <col min="1288" max="1288" width="17" style="629" customWidth="1"/>
    <col min="1289" max="1289" width="16.28515625" style="629" customWidth="1"/>
    <col min="1290" max="1290" width="15.5703125" style="629" customWidth="1"/>
    <col min="1291" max="1536" width="11.5703125" style="629"/>
    <col min="1537" max="1537" width="4" style="629" customWidth="1"/>
    <col min="1538" max="1538" width="43.7109375" style="629" customWidth="1"/>
    <col min="1539" max="1539" width="9.5703125" style="629" customWidth="1"/>
    <col min="1540" max="1540" width="8.7109375" style="629" customWidth="1"/>
    <col min="1541" max="1541" width="10.140625" style="629" customWidth="1"/>
    <col min="1542" max="1542" width="18.85546875" style="629" customWidth="1"/>
    <col min="1543" max="1543" width="21.42578125" style="629" customWidth="1"/>
    <col min="1544" max="1544" width="17" style="629" customWidth="1"/>
    <col min="1545" max="1545" width="16.28515625" style="629" customWidth="1"/>
    <col min="1546" max="1546" width="15.5703125" style="629" customWidth="1"/>
    <col min="1547" max="1792" width="11.5703125" style="629"/>
    <col min="1793" max="1793" width="4" style="629" customWidth="1"/>
    <col min="1794" max="1794" width="43.7109375" style="629" customWidth="1"/>
    <col min="1795" max="1795" width="9.5703125" style="629" customWidth="1"/>
    <col min="1796" max="1796" width="8.7109375" style="629" customWidth="1"/>
    <col min="1797" max="1797" width="10.140625" style="629" customWidth="1"/>
    <col min="1798" max="1798" width="18.85546875" style="629" customWidth="1"/>
    <col min="1799" max="1799" width="21.42578125" style="629" customWidth="1"/>
    <col min="1800" max="1800" width="17" style="629" customWidth="1"/>
    <col min="1801" max="1801" width="16.28515625" style="629" customWidth="1"/>
    <col min="1802" max="1802" width="15.5703125" style="629" customWidth="1"/>
    <col min="1803" max="2048" width="11.5703125" style="629"/>
    <col min="2049" max="2049" width="4" style="629" customWidth="1"/>
    <col min="2050" max="2050" width="43.7109375" style="629" customWidth="1"/>
    <col min="2051" max="2051" width="9.5703125" style="629" customWidth="1"/>
    <col min="2052" max="2052" width="8.7109375" style="629" customWidth="1"/>
    <col min="2053" max="2053" width="10.140625" style="629" customWidth="1"/>
    <col min="2054" max="2054" width="18.85546875" style="629" customWidth="1"/>
    <col min="2055" max="2055" width="21.42578125" style="629" customWidth="1"/>
    <col min="2056" max="2056" width="17" style="629" customWidth="1"/>
    <col min="2057" max="2057" width="16.28515625" style="629" customWidth="1"/>
    <col min="2058" max="2058" width="15.5703125" style="629" customWidth="1"/>
    <col min="2059" max="2304" width="11.5703125" style="629"/>
    <col min="2305" max="2305" width="4" style="629" customWidth="1"/>
    <col min="2306" max="2306" width="43.7109375" style="629" customWidth="1"/>
    <col min="2307" max="2307" width="9.5703125" style="629" customWidth="1"/>
    <col min="2308" max="2308" width="8.7109375" style="629" customWidth="1"/>
    <col min="2309" max="2309" width="10.140625" style="629" customWidth="1"/>
    <col min="2310" max="2310" width="18.85546875" style="629" customWidth="1"/>
    <col min="2311" max="2311" width="21.42578125" style="629" customWidth="1"/>
    <col min="2312" max="2312" width="17" style="629" customWidth="1"/>
    <col min="2313" max="2313" width="16.28515625" style="629" customWidth="1"/>
    <col min="2314" max="2314" width="15.5703125" style="629" customWidth="1"/>
    <col min="2315" max="2560" width="11.5703125" style="629"/>
    <col min="2561" max="2561" width="4" style="629" customWidth="1"/>
    <col min="2562" max="2562" width="43.7109375" style="629" customWidth="1"/>
    <col min="2563" max="2563" width="9.5703125" style="629" customWidth="1"/>
    <col min="2564" max="2564" width="8.7109375" style="629" customWidth="1"/>
    <col min="2565" max="2565" width="10.140625" style="629" customWidth="1"/>
    <col min="2566" max="2566" width="18.85546875" style="629" customWidth="1"/>
    <col min="2567" max="2567" width="21.42578125" style="629" customWidth="1"/>
    <col min="2568" max="2568" width="17" style="629" customWidth="1"/>
    <col min="2569" max="2569" width="16.28515625" style="629" customWidth="1"/>
    <col min="2570" max="2570" width="15.5703125" style="629" customWidth="1"/>
    <col min="2571" max="2816" width="11.5703125" style="629"/>
    <col min="2817" max="2817" width="4" style="629" customWidth="1"/>
    <col min="2818" max="2818" width="43.7109375" style="629" customWidth="1"/>
    <col min="2819" max="2819" width="9.5703125" style="629" customWidth="1"/>
    <col min="2820" max="2820" width="8.7109375" style="629" customWidth="1"/>
    <col min="2821" max="2821" width="10.140625" style="629" customWidth="1"/>
    <col min="2822" max="2822" width="18.85546875" style="629" customWidth="1"/>
    <col min="2823" max="2823" width="21.42578125" style="629" customWidth="1"/>
    <col min="2824" max="2824" width="17" style="629" customWidth="1"/>
    <col min="2825" max="2825" width="16.28515625" style="629" customWidth="1"/>
    <col min="2826" max="2826" width="15.5703125" style="629" customWidth="1"/>
    <col min="2827" max="3072" width="11.5703125" style="629"/>
    <col min="3073" max="3073" width="4" style="629" customWidth="1"/>
    <col min="3074" max="3074" width="43.7109375" style="629" customWidth="1"/>
    <col min="3075" max="3075" width="9.5703125" style="629" customWidth="1"/>
    <col min="3076" max="3076" width="8.7109375" style="629" customWidth="1"/>
    <col min="3077" max="3077" width="10.140625" style="629" customWidth="1"/>
    <col min="3078" max="3078" width="18.85546875" style="629" customWidth="1"/>
    <col min="3079" max="3079" width="21.42578125" style="629" customWidth="1"/>
    <col min="3080" max="3080" width="17" style="629" customWidth="1"/>
    <col min="3081" max="3081" width="16.28515625" style="629" customWidth="1"/>
    <col min="3082" max="3082" width="15.5703125" style="629" customWidth="1"/>
    <col min="3083" max="3328" width="11.5703125" style="629"/>
    <col min="3329" max="3329" width="4" style="629" customWidth="1"/>
    <col min="3330" max="3330" width="43.7109375" style="629" customWidth="1"/>
    <col min="3331" max="3331" width="9.5703125" style="629" customWidth="1"/>
    <col min="3332" max="3332" width="8.7109375" style="629" customWidth="1"/>
    <col min="3333" max="3333" width="10.140625" style="629" customWidth="1"/>
    <col min="3334" max="3334" width="18.85546875" style="629" customWidth="1"/>
    <col min="3335" max="3335" width="21.42578125" style="629" customWidth="1"/>
    <col min="3336" max="3336" width="17" style="629" customWidth="1"/>
    <col min="3337" max="3337" width="16.28515625" style="629" customWidth="1"/>
    <col min="3338" max="3338" width="15.5703125" style="629" customWidth="1"/>
    <col min="3339" max="3584" width="11.5703125" style="629"/>
    <col min="3585" max="3585" width="4" style="629" customWidth="1"/>
    <col min="3586" max="3586" width="43.7109375" style="629" customWidth="1"/>
    <col min="3587" max="3587" width="9.5703125" style="629" customWidth="1"/>
    <col min="3588" max="3588" width="8.7109375" style="629" customWidth="1"/>
    <col min="3589" max="3589" width="10.140625" style="629" customWidth="1"/>
    <col min="3590" max="3590" width="18.85546875" style="629" customWidth="1"/>
    <col min="3591" max="3591" width="21.42578125" style="629" customWidth="1"/>
    <col min="3592" max="3592" width="17" style="629" customWidth="1"/>
    <col min="3593" max="3593" width="16.28515625" style="629" customWidth="1"/>
    <col min="3594" max="3594" width="15.5703125" style="629" customWidth="1"/>
    <col min="3595" max="3840" width="11.5703125" style="629"/>
    <col min="3841" max="3841" width="4" style="629" customWidth="1"/>
    <col min="3842" max="3842" width="43.7109375" style="629" customWidth="1"/>
    <col min="3843" max="3843" width="9.5703125" style="629" customWidth="1"/>
    <col min="3844" max="3844" width="8.7109375" style="629" customWidth="1"/>
    <col min="3845" max="3845" width="10.140625" style="629" customWidth="1"/>
    <col min="3846" max="3846" width="18.85546875" style="629" customWidth="1"/>
    <col min="3847" max="3847" width="21.42578125" style="629" customWidth="1"/>
    <col min="3848" max="3848" width="17" style="629" customWidth="1"/>
    <col min="3849" max="3849" width="16.28515625" style="629" customWidth="1"/>
    <col min="3850" max="3850" width="15.5703125" style="629" customWidth="1"/>
    <col min="3851" max="4096" width="11.5703125" style="629"/>
    <col min="4097" max="4097" width="4" style="629" customWidth="1"/>
    <col min="4098" max="4098" width="43.7109375" style="629" customWidth="1"/>
    <col min="4099" max="4099" width="9.5703125" style="629" customWidth="1"/>
    <col min="4100" max="4100" width="8.7109375" style="629" customWidth="1"/>
    <col min="4101" max="4101" width="10.140625" style="629" customWidth="1"/>
    <col min="4102" max="4102" width="18.85546875" style="629" customWidth="1"/>
    <col min="4103" max="4103" width="21.42578125" style="629" customWidth="1"/>
    <col min="4104" max="4104" width="17" style="629" customWidth="1"/>
    <col min="4105" max="4105" width="16.28515625" style="629" customWidth="1"/>
    <col min="4106" max="4106" width="15.5703125" style="629" customWidth="1"/>
    <col min="4107" max="4352" width="11.5703125" style="629"/>
    <col min="4353" max="4353" width="4" style="629" customWidth="1"/>
    <col min="4354" max="4354" width="43.7109375" style="629" customWidth="1"/>
    <col min="4355" max="4355" width="9.5703125" style="629" customWidth="1"/>
    <col min="4356" max="4356" width="8.7109375" style="629" customWidth="1"/>
    <col min="4357" max="4357" width="10.140625" style="629" customWidth="1"/>
    <col min="4358" max="4358" width="18.85546875" style="629" customWidth="1"/>
    <col min="4359" max="4359" width="21.42578125" style="629" customWidth="1"/>
    <col min="4360" max="4360" width="17" style="629" customWidth="1"/>
    <col min="4361" max="4361" width="16.28515625" style="629" customWidth="1"/>
    <col min="4362" max="4362" width="15.5703125" style="629" customWidth="1"/>
    <col min="4363" max="4608" width="11.5703125" style="629"/>
    <col min="4609" max="4609" width="4" style="629" customWidth="1"/>
    <col min="4610" max="4610" width="43.7109375" style="629" customWidth="1"/>
    <col min="4611" max="4611" width="9.5703125" style="629" customWidth="1"/>
    <col min="4612" max="4612" width="8.7109375" style="629" customWidth="1"/>
    <col min="4613" max="4613" width="10.140625" style="629" customWidth="1"/>
    <col min="4614" max="4614" width="18.85546875" style="629" customWidth="1"/>
    <col min="4615" max="4615" width="21.42578125" style="629" customWidth="1"/>
    <col min="4616" max="4616" width="17" style="629" customWidth="1"/>
    <col min="4617" max="4617" width="16.28515625" style="629" customWidth="1"/>
    <col min="4618" max="4618" width="15.5703125" style="629" customWidth="1"/>
    <col min="4619" max="4864" width="11.5703125" style="629"/>
    <col min="4865" max="4865" width="4" style="629" customWidth="1"/>
    <col min="4866" max="4866" width="43.7109375" style="629" customWidth="1"/>
    <col min="4867" max="4867" width="9.5703125" style="629" customWidth="1"/>
    <col min="4868" max="4868" width="8.7109375" style="629" customWidth="1"/>
    <col min="4869" max="4869" width="10.140625" style="629" customWidth="1"/>
    <col min="4870" max="4870" width="18.85546875" style="629" customWidth="1"/>
    <col min="4871" max="4871" width="21.42578125" style="629" customWidth="1"/>
    <col min="4872" max="4872" width="17" style="629" customWidth="1"/>
    <col min="4873" max="4873" width="16.28515625" style="629" customWidth="1"/>
    <col min="4874" max="4874" width="15.5703125" style="629" customWidth="1"/>
    <col min="4875" max="5120" width="11.5703125" style="629"/>
    <col min="5121" max="5121" width="4" style="629" customWidth="1"/>
    <col min="5122" max="5122" width="43.7109375" style="629" customWidth="1"/>
    <col min="5123" max="5123" width="9.5703125" style="629" customWidth="1"/>
    <col min="5124" max="5124" width="8.7109375" style="629" customWidth="1"/>
    <col min="5125" max="5125" width="10.140625" style="629" customWidth="1"/>
    <col min="5126" max="5126" width="18.85546875" style="629" customWidth="1"/>
    <col min="5127" max="5127" width="21.42578125" style="629" customWidth="1"/>
    <col min="5128" max="5128" width="17" style="629" customWidth="1"/>
    <col min="5129" max="5129" width="16.28515625" style="629" customWidth="1"/>
    <col min="5130" max="5130" width="15.5703125" style="629" customWidth="1"/>
    <col min="5131" max="5376" width="11.5703125" style="629"/>
    <col min="5377" max="5377" width="4" style="629" customWidth="1"/>
    <col min="5378" max="5378" width="43.7109375" style="629" customWidth="1"/>
    <col min="5379" max="5379" width="9.5703125" style="629" customWidth="1"/>
    <col min="5380" max="5380" width="8.7109375" style="629" customWidth="1"/>
    <col min="5381" max="5381" width="10.140625" style="629" customWidth="1"/>
    <col min="5382" max="5382" width="18.85546875" style="629" customWidth="1"/>
    <col min="5383" max="5383" width="21.42578125" style="629" customWidth="1"/>
    <col min="5384" max="5384" width="17" style="629" customWidth="1"/>
    <col min="5385" max="5385" width="16.28515625" style="629" customWidth="1"/>
    <col min="5386" max="5386" width="15.5703125" style="629" customWidth="1"/>
    <col min="5387" max="5632" width="11.5703125" style="629"/>
    <col min="5633" max="5633" width="4" style="629" customWidth="1"/>
    <col min="5634" max="5634" width="43.7109375" style="629" customWidth="1"/>
    <col min="5635" max="5635" width="9.5703125" style="629" customWidth="1"/>
    <col min="5636" max="5636" width="8.7109375" style="629" customWidth="1"/>
    <col min="5637" max="5637" width="10.140625" style="629" customWidth="1"/>
    <col min="5638" max="5638" width="18.85546875" style="629" customWidth="1"/>
    <col min="5639" max="5639" width="21.42578125" style="629" customWidth="1"/>
    <col min="5640" max="5640" width="17" style="629" customWidth="1"/>
    <col min="5641" max="5641" width="16.28515625" style="629" customWidth="1"/>
    <col min="5642" max="5642" width="15.5703125" style="629" customWidth="1"/>
    <col min="5643" max="5888" width="11.5703125" style="629"/>
    <col min="5889" max="5889" width="4" style="629" customWidth="1"/>
    <col min="5890" max="5890" width="43.7109375" style="629" customWidth="1"/>
    <col min="5891" max="5891" width="9.5703125" style="629" customWidth="1"/>
    <col min="5892" max="5892" width="8.7109375" style="629" customWidth="1"/>
    <col min="5893" max="5893" width="10.140625" style="629" customWidth="1"/>
    <col min="5894" max="5894" width="18.85546875" style="629" customWidth="1"/>
    <col min="5895" max="5895" width="21.42578125" style="629" customWidth="1"/>
    <col min="5896" max="5896" width="17" style="629" customWidth="1"/>
    <col min="5897" max="5897" width="16.28515625" style="629" customWidth="1"/>
    <col min="5898" max="5898" width="15.5703125" style="629" customWidth="1"/>
    <col min="5899" max="6144" width="11.5703125" style="629"/>
    <col min="6145" max="6145" width="4" style="629" customWidth="1"/>
    <col min="6146" max="6146" width="43.7109375" style="629" customWidth="1"/>
    <col min="6147" max="6147" width="9.5703125" style="629" customWidth="1"/>
    <col min="6148" max="6148" width="8.7109375" style="629" customWidth="1"/>
    <col min="6149" max="6149" width="10.140625" style="629" customWidth="1"/>
    <col min="6150" max="6150" width="18.85546875" style="629" customWidth="1"/>
    <col min="6151" max="6151" width="21.42578125" style="629" customWidth="1"/>
    <col min="6152" max="6152" width="17" style="629" customWidth="1"/>
    <col min="6153" max="6153" width="16.28515625" style="629" customWidth="1"/>
    <col min="6154" max="6154" width="15.5703125" style="629" customWidth="1"/>
    <col min="6155" max="6400" width="11.5703125" style="629"/>
    <col min="6401" max="6401" width="4" style="629" customWidth="1"/>
    <col min="6402" max="6402" width="43.7109375" style="629" customWidth="1"/>
    <col min="6403" max="6403" width="9.5703125" style="629" customWidth="1"/>
    <col min="6404" max="6404" width="8.7109375" style="629" customWidth="1"/>
    <col min="6405" max="6405" width="10.140625" style="629" customWidth="1"/>
    <col min="6406" max="6406" width="18.85546875" style="629" customWidth="1"/>
    <col min="6407" max="6407" width="21.42578125" style="629" customWidth="1"/>
    <col min="6408" max="6408" width="17" style="629" customWidth="1"/>
    <col min="6409" max="6409" width="16.28515625" style="629" customWidth="1"/>
    <col min="6410" max="6410" width="15.5703125" style="629" customWidth="1"/>
    <col min="6411" max="6656" width="11.5703125" style="629"/>
    <col min="6657" max="6657" width="4" style="629" customWidth="1"/>
    <col min="6658" max="6658" width="43.7109375" style="629" customWidth="1"/>
    <col min="6659" max="6659" width="9.5703125" style="629" customWidth="1"/>
    <col min="6660" max="6660" width="8.7109375" style="629" customWidth="1"/>
    <col min="6661" max="6661" width="10.140625" style="629" customWidth="1"/>
    <col min="6662" max="6662" width="18.85546875" style="629" customWidth="1"/>
    <col min="6663" max="6663" width="21.42578125" style="629" customWidth="1"/>
    <col min="6664" max="6664" width="17" style="629" customWidth="1"/>
    <col min="6665" max="6665" width="16.28515625" style="629" customWidth="1"/>
    <col min="6666" max="6666" width="15.5703125" style="629" customWidth="1"/>
    <col min="6667" max="6912" width="11.5703125" style="629"/>
    <col min="6913" max="6913" width="4" style="629" customWidth="1"/>
    <col min="6914" max="6914" width="43.7109375" style="629" customWidth="1"/>
    <col min="6915" max="6915" width="9.5703125" style="629" customWidth="1"/>
    <col min="6916" max="6916" width="8.7109375" style="629" customWidth="1"/>
    <col min="6917" max="6917" width="10.140625" style="629" customWidth="1"/>
    <col min="6918" max="6918" width="18.85546875" style="629" customWidth="1"/>
    <col min="6919" max="6919" width="21.42578125" style="629" customWidth="1"/>
    <col min="6920" max="6920" width="17" style="629" customWidth="1"/>
    <col min="6921" max="6921" width="16.28515625" style="629" customWidth="1"/>
    <col min="6922" max="6922" width="15.5703125" style="629" customWidth="1"/>
    <col min="6923" max="7168" width="11.5703125" style="629"/>
    <col min="7169" max="7169" width="4" style="629" customWidth="1"/>
    <col min="7170" max="7170" width="43.7109375" style="629" customWidth="1"/>
    <col min="7171" max="7171" width="9.5703125" style="629" customWidth="1"/>
    <col min="7172" max="7172" width="8.7109375" style="629" customWidth="1"/>
    <col min="7173" max="7173" width="10.140625" style="629" customWidth="1"/>
    <col min="7174" max="7174" width="18.85546875" style="629" customWidth="1"/>
    <col min="7175" max="7175" width="21.42578125" style="629" customWidth="1"/>
    <col min="7176" max="7176" width="17" style="629" customWidth="1"/>
    <col min="7177" max="7177" width="16.28515625" style="629" customWidth="1"/>
    <col min="7178" max="7178" width="15.5703125" style="629" customWidth="1"/>
    <col min="7179" max="7424" width="11.5703125" style="629"/>
    <col min="7425" max="7425" width="4" style="629" customWidth="1"/>
    <col min="7426" max="7426" width="43.7109375" style="629" customWidth="1"/>
    <col min="7427" max="7427" width="9.5703125" style="629" customWidth="1"/>
    <col min="7428" max="7428" width="8.7109375" style="629" customWidth="1"/>
    <col min="7429" max="7429" width="10.140625" style="629" customWidth="1"/>
    <col min="7430" max="7430" width="18.85546875" style="629" customWidth="1"/>
    <col min="7431" max="7431" width="21.42578125" style="629" customWidth="1"/>
    <col min="7432" max="7432" width="17" style="629" customWidth="1"/>
    <col min="7433" max="7433" width="16.28515625" style="629" customWidth="1"/>
    <col min="7434" max="7434" width="15.5703125" style="629" customWidth="1"/>
    <col min="7435" max="7680" width="11.5703125" style="629"/>
    <col min="7681" max="7681" width="4" style="629" customWidth="1"/>
    <col min="7682" max="7682" width="43.7109375" style="629" customWidth="1"/>
    <col min="7683" max="7683" width="9.5703125" style="629" customWidth="1"/>
    <col min="7684" max="7684" width="8.7109375" style="629" customWidth="1"/>
    <col min="7685" max="7685" width="10.140625" style="629" customWidth="1"/>
    <col min="7686" max="7686" width="18.85546875" style="629" customWidth="1"/>
    <col min="7687" max="7687" width="21.42578125" style="629" customWidth="1"/>
    <col min="7688" max="7688" width="17" style="629" customWidth="1"/>
    <col min="7689" max="7689" width="16.28515625" style="629" customWidth="1"/>
    <col min="7690" max="7690" width="15.5703125" style="629" customWidth="1"/>
    <col min="7691" max="7936" width="11.5703125" style="629"/>
    <col min="7937" max="7937" width="4" style="629" customWidth="1"/>
    <col min="7938" max="7938" width="43.7109375" style="629" customWidth="1"/>
    <col min="7939" max="7939" width="9.5703125" style="629" customWidth="1"/>
    <col min="7940" max="7940" width="8.7109375" style="629" customWidth="1"/>
    <col min="7941" max="7941" width="10.140625" style="629" customWidth="1"/>
    <col min="7942" max="7942" width="18.85546875" style="629" customWidth="1"/>
    <col min="7943" max="7943" width="21.42578125" style="629" customWidth="1"/>
    <col min="7944" max="7944" width="17" style="629" customWidth="1"/>
    <col min="7945" max="7945" width="16.28515625" style="629" customWidth="1"/>
    <col min="7946" max="7946" width="15.5703125" style="629" customWidth="1"/>
    <col min="7947" max="8192" width="11.5703125" style="629"/>
    <col min="8193" max="8193" width="4" style="629" customWidth="1"/>
    <col min="8194" max="8194" width="43.7109375" style="629" customWidth="1"/>
    <col min="8195" max="8195" width="9.5703125" style="629" customWidth="1"/>
    <col min="8196" max="8196" width="8.7109375" style="629" customWidth="1"/>
    <col min="8197" max="8197" width="10.140625" style="629" customWidth="1"/>
    <col min="8198" max="8198" width="18.85546875" style="629" customWidth="1"/>
    <col min="8199" max="8199" width="21.42578125" style="629" customWidth="1"/>
    <col min="8200" max="8200" width="17" style="629" customWidth="1"/>
    <col min="8201" max="8201" width="16.28515625" style="629" customWidth="1"/>
    <col min="8202" max="8202" width="15.5703125" style="629" customWidth="1"/>
    <col min="8203" max="8448" width="11.5703125" style="629"/>
    <col min="8449" max="8449" width="4" style="629" customWidth="1"/>
    <col min="8450" max="8450" width="43.7109375" style="629" customWidth="1"/>
    <col min="8451" max="8451" width="9.5703125" style="629" customWidth="1"/>
    <col min="8452" max="8452" width="8.7109375" style="629" customWidth="1"/>
    <col min="8453" max="8453" width="10.140625" style="629" customWidth="1"/>
    <col min="8454" max="8454" width="18.85546875" style="629" customWidth="1"/>
    <col min="8455" max="8455" width="21.42578125" style="629" customWidth="1"/>
    <col min="8456" max="8456" width="17" style="629" customWidth="1"/>
    <col min="8457" max="8457" width="16.28515625" style="629" customWidth="1"/>
    <col min="8458" max="8458" width="15.5703125" style="629" customWidth="1"/>
    <col min="8459" max="8704" width="11.5703125" style="629"/>
    <col min="8705" max="8705" width="4" style="629" customWidth="1"/>
    <col min="8706" max="8706" width="43.7109375" style="629" customWidth="1"/>
    <col min="8707" max="8707" width="9.5703125" style="629" customWidth="1"/>
    <col min="8708" max="8708" width="8.7109375" style="629" customWidth="1"/>
    <col min="8709" max="8709" width="10.140625" style="629" customWidth="1"/>
    <col min="8710" max="8710" width="18.85546875" style="629" customWidth="1"/>
    <col min="8711" max="8711" width="21.42578125" style="629" customWidth="1"/>
    <col min="8712" max="8712" width="17" style="629" customWidth="1"/>
    <col min="8713" max="8713" width="16.28515625" style="629" customWidth="1"/>
    <col min="8714" max="8714" width="15.5703125" style="629" customWidth="1"/>
    <col min="8715" max="8960" width="11.5703125" style="629"/>
    <col min="8961" max="8961" width="4" style="629" customWidth="1"/>
    <col min="8962" max="8962" width="43.7109375" style="629" customWidth="1"/>
    <col min="8963" max="8963" width="9.5703125" style="629" customWidth="1"/>
    <col min="8964" max="8964" width="8.7109375" style="629" customWidth="1"/>
    <col min="8965" max="8965" width="10.140625" style="629" customWidth="1"/>
    <col min="8966" max="8966" width="18.85546875" style="629" customWidth="1"/>
    <col min="8967" max="8967" width="21.42578125" style="629" customWidth="1"/>
    <col min="8968" max="8968" width="17" style="629" customWidth="1"/>
    <col min="8969" max="8969" width="16.28515625" style="629" customWidth="1"/>
    <col min="8970" max="8970" width="15.5703125" style="629" customWidth="1"/>
    <col min="8971" max="9216" width="11.5703125" style="629"/>
    <col min="9217" max="9217" width="4" style="629" customWidth="1"/>
    <col min="9218" max="9218" width="43.7109375" style="629" customWidth="1"/>
    <col min="9219" max="9219" width="9.5703125" style="629" customWidth="1"/>
    <col min="9220" max="9220" width="8.7109375" style="629" customWidth="1"/>
    <col min="9221" max="9221" width="10.140625" style="629" customWidth="1"/>
    <col min="9222" max="9222" width="18.85546875" style="629" customWidth="1"/>
    <col min="9223" max="9223" width="21.42578125" style="629" customWidth="1"/>
    <col min="9224" max="9224" width="17" style="629" customWidth="1"/>
    <col min="9225" max="9225" width="16.28515625" style="629" customWidth="1"/>
    <col min="9226" max="9226" width="15.5703125" style="629" customWidth="1"/>
    <col min="9227" max="9472" width="11.5703125" style="629"/>
    <col min="9473" max="9473" width="4" style="629" customWidth="1"/>
    <col min="9474" max="9474" width="43.7109375" style="629" customWidth="1"/>
    <col min="9475" max="9475" width="9.5703125" style="629" customWidth="1"/>
    <col min="9476" max="9476" width="8.7109375" style="629" customWidth="1"/>
    <col min="9477" max="9477" width="10.140625" style="629" customWidth="1"/>
    <col min="9478" max="9478" width="18.85546875" style="629" customWidth="1"/>
    <col min="9479" max="9479" width="21.42578125" style="629" customWidth="1"/>
    <col min="9480" max="9480" width="17" style="629" customWidth="1"/>
    <col min="9481" max="9481" width="16.28515625" style="629" customWidth="1"/>
    <col min="9482" max="9482" width="15.5703125" style="629" customWidth="1"/>
    <col min="9483" max="9728" width="11.5703125" style="629"/>
    <col min="9729" max="9729" width="4" style="629" customWidth="1"/>
    <col min="9730" max="9730" width="43.7109375" style="629" customWidth="1"/>
    <col min="9731" max="9731" width="9.5703125" style="629" customWidth="1"/>
    <col min="9732" max="9732" width="8.7109375" style="629" customWidth="1"/>
    <col min="9733" max="9733" width="10.140625" style="629" customWidth="1"/>
    <col min="9734" max="9734" width="18.85546875" style="629" customWidth="1"/>
    <col min="9735" max="9735" width="21.42578125" style="629" customWidth="1"/>
    <col min="9736" max="9736" width="17" style="629" customWidth="1"/>
    <col min="9737" max="9737" width="16.28515625" style="629" customWidth="1"/>
    <col min="9738" max="9738" width="15.5703125" style="629" customWidth="1"/>
    <col min="9739" max="9984" width="11.5703125" style="629"/>
    <col min="9985" max="9985" width="4" style="629" customWidth="1"/>
    <col min="9986" max="9986" width="43.7109375" style="629" customWidth="1"/>
    <col min="9987" max="9987" width="9.5703125" style="629" customWidth="1"/>
    <col min="9988" max="9988" width="8.7109375" style="629" customWidth="1"/>
    <col min="9989" max="9989" width="10.140625" style="629" customWidth="1"/>
    <col min="9990" max="9990" width="18.85546875" style="629" customWidth="1"/>
    <col min="9991" max="9991" width="21.42578125" style="629" customWidth="1"/>
    <col min="9992" max="9992" width="17" style="629" customWidth="1"/>
    <col min="9993" max="9993" width="16.28515625" style="629" customWidth="1"/>
    <col min="9994" max="9994" width="15.5703125" style="629" customWidth="1"/>
    <col min="9995" max="10240" width="11.5703125" style="629"/>
    <col min="10241" max="10241" width="4" style="629" customWidth="1"/>
    <col min="10242" max="10242" width="43.7109375" style="629" customWidth="1"/>
    <col min="10243" max="10243" width="9.5703125" style="629" customWidth="1"/>
    <col min="10244" max="10244" width="8.7109375" style="629" customWidth="1"/>
    <col min="10245" max="10245" width="10.140625" style="629" customWidth="1"/>
    <col min="10246" max="10246" width="18.85546875" style="629" customWidth="1"/>
    <col min="10247" max="10247" width="21.42578125" style="629" customWidth="1"/>
    <col min="10248" max="10248" width="17" style="629" customWidth="1"/>
    <col min="10249" max="10249" width="16.28515625" style="629" customWidth="1"/>
    <col min="10250" max="10250" width="15.5703125" style="629" customWidth="1"/>
    <col min="10251" max="10496" width="11.5703125" style="629"/>
    <col min="10497" max="10497" width="4" style="629" customWidth="1"/>
    <col min="10498" max="10498" width="43.7109375" style="629" customWidth="1"/>
    <col min="10499" max="10499" width="9.5703125" style="629" customWidth="1"/>
    <col min="10500" max="10500" width="8.7109375" style="629" customWidth="1"/>
    <col min="10501" max="10501" width="10.140625" style="629" customWidth="1"/>
    <col min="10502" max="10502" width="18.85546875" style="629" customWidth="1"/>
    <col min="10503" max="10503" width="21.42578125" style="629" customWidth="1"/>
    <col min="10504" max="10504" width="17" style="629" customWidth="1"/>
    <col min="10505" max="10505" width="16.28515625" style="629" customWidth="1"/>
    <col min="10506" max="10506" width="15.5703125" style="629" customWidth="1"/>
    <col min="10507" max="10752" width="11.5703125" style="629"/>
    <col min="10753" max="10753" width="4" style="629" customWidth="1"/>
    <col min="10754" max="10754" width="43.7109375" style="629" customWidth="1"/>
    <col min="10755" max="10755" width="9.5703125" style="629" customWidth="1"/>
    <col min="10756" max="10756" width="8.7109375" style="629" customWidth="1"/>
    <col min="10757" max="10757" width="10.140625" style="629" customWidth="1"/>
    <col min="10758" max="10758" width="18.85546875" style="629" customWidth="1"/>
    <col min="10759" max="10759" width="21.42578125" style="629" customWidth="1"/>
    <col min="10760" max="10760" width="17" style="629" customWidth="1"/>
    <col min="10761" max="10761" width="16.28515625" style="629" customWidth="1"/>
    <col min="10762" max="10762" width="15.5703125" style="629" customWidth="1"/>
    <col min="10763" max="11008" width="11.5703125" style="629"/>
    <col min="11009" max="11009" width="4" style="629" customWidth="1"/>
    <col min="11010" max="11010" width="43.7109375" style="629" customWidth="1"/>
    <col min="11011" max="11011" width="9.5703125" style="629" customWidth="1"/>
    <col min="11012" max="11012" width="8.7109375" style="629" customWidth="1"/>
    <col min="11013" max="11013" width="10.140625" style="629" customWidth="1"/>
    <col min="11014" max="11014" width="18.85546875" style="629" customWidth="1"/>
    <col min="11015" max="11015" width="21.42578125" style="629" customWidth="1"/>
    <col min="11016" max="11016" width="17" style="629" customWidth="1"/>
    <col min="11017" max="11017" width="16.28515625" style="629" customWidth="1"/>
    <col min="11018" max="11018" width="15.5703125" style="629" customWidth="1"/>
    <col min="11019" max="11264" width="11.5703125" style="629"/>
    <col min="11265" max="11265" width="4" style="629" customWidth="1"/>
    <col min="11266" max="11266" width="43.7109375" style="629" customWidth="1"/>
    <col min="11267" max="11267" width="9.5703125" style="629" customWidth="1"/>
    <col min="11268" max="11268" width="8.7109375" style="629" customWidth="1"/>
    <col min="11269" max="11269" width="10.140625" style="629" customWidth="1"/>
    <col min="11270" max="11270" width="18.85546875" style="629" customWidth="1"/>
    <col min="11271" max="11271" width="21.42578125" style="629" customWidth="1"/>
    <col min="11272" max="11272" width="17" style="629" customWidth="1"/>
    <col min="11273" max="11273" width="16.28515625" style="629" customWidth="1"/>
    <col min="11274" max="11274" width="15.5703125" style="629" customWidth="1"/>
    <col min="11275" max="11520" width="11.5703125" style="629"/>
    <col min="11521" max="11521" width="4" style="629" customWidth="1"/>
    <col min="11522" max="11522" width="43.7109375" style="629" customWidth="1"/>
    <col min="11523" max="11523" width="9.5703125" style="629" customWidth="1"/>
    <col min="11524" max="11524" width="8.7109375" style="629" customWidth="1"/>
    <col min="11525" max="11525" width="10.140625" style="629" customWidth="1"/>
    <col min="11526" max="11526" width="18.85546875" style="629" customWidth="1"/>
    <col min="11527" max="11527" width="21.42578125" style="629" customWidth="1"/>
    <col min="11528" max="11528" width="17" style="629" customWidth="1"/>
    <col min="11529" max="11529" width="16.28515625" style="629" customWidth="1"/>
    <col min="11530" max="11530" width="15.5703125" style="629" customWidth="1"/>
    <col min="11531" max="11776" width="11.5703125" style="629"/>
    <col min="11777" max="11777" width="4" style="629" customWidth="1"/>
    <col min="11778" max="11778" width="43.7109375" style="629" customWidth="1"/>
    <col min="11779" max="11779" width="9.5703125" style="629" customWidth="1"/>
    <col min="11780" max="11780" width="8.7109375" style="629" customWidth="1"/>
    <col min="11781" max="11781" width="10.140625" style="629" customWidth="1"/>
    <col min="11782" max="11782" width="18.85546875" style="629" customWidth="1"/>
    <col min="11783" max="11783" width="21.42578125" style="629" customWidth="1"/>
    <col min="11784" max="11784" width="17" style="629" customWidth="1"/>
    <col min="11785" max="11785" width="16.28515625" style="629" customWidth="1"/>
    <col min="11786" max="11786" width="15.5703125" style="629" customWidth="1"/>
    <col min="11787" max="12032" width="11.5703125" style="629"/>
    <col min="12033" max="12033" width="4" style="629" customWidth="1"/>
    <col min="12034" max="12034" width="43.7109375" style="629" customWidth="1"/>
    <col min="12035" max="12035" width="9.5703125" style="629" customWidth="1"/>
    <col min="12036" max="12036" width="8.7109375" style="629" customWidth="1"/>
    <col min="12037" max="12037" width="10.140625" style="629" customWidth="1"/>
    <col min="12038" max="12038" width="18.85546875" style="629" customWidth="1"/>
    <col min="12039" max="12039" width="21.42578125" style="629" customWidth="1"/>
    <col min="12040" max="12040" width="17" style="629" customWidth="1"/>
    <col min="12041" max="12041" width="16.28515625" style="629" customWidth="1"/>
    <col min="12042" max="12042" width="15.5703125" style="629" customWidth="1"/>
    <col min="12043" max="12288" width="11.5703125" style="629"/>
    <col min="12289" max="12289" width="4" style="629" customWidth="1"/>
    <col min="12290" max="12290" width="43.7109375" style="629" customWidth="1"/>
    <col min="12291" max="12291" width="9.5703125" style="629" customWidth="1"/>
    <col min="12292" max="12292" width="8.7109375" style="629" customWidth="1"/>
    <col min="12293" max="12293" width="10.140625" style="629" customWidth="1"/>
    <col min="12294" max="12294" width="18.85546875" style="629" customWidth="1"/>
    <col min="12295" max="12295" width="21.42578125" style="629" customWidth="1"/>
    <col min="12296" max="12296" width="17" style="629" customWidth="1"/>
    <col min="12297" max="12297" width="16.28515625" style="629" customWidth="1"/>
    <col min="12298" max="12298" width="15.5703125" style="629" customWidth="1"/>
    <col min="12299" max="12544" width="11.5703125" style="629"/>
    <col min="12545" max="12545" width="4" style="629" customWidth="1"/>
    <col min="12546" max="12546" width="43.7109375" style="629" customWidth="1"/>
    <col min="12547" max="12547" width="9.5703125" style="629" customWidth="1"/>
    <col min="12548" max="12548" width="8.7109375" style="629" customWidth="1"/>
    <col min="12549" max="12549" width="10.140625" style="629" customWidth="1"/>
    <col min="12550" max="12550" width="18.85546875" style="629" customWidth="1"/>
    <col min="12551" max="12551" width="21.42578125" style="629" customWidth="1"/>
    <col min="12552" max="12552" width="17" style="629" customWidth="1"/>
    <col min="12553" max="12553" width="16.28515625" style="629" customWidth="1"/>
    <col min="12554" max="12554" width="15.5703125" style="629" customWidth="1"/>
    <col min="12555" max="12800" width="11.5703125" style="629"/>
    <col min="12801" max="12801" width="4" style="629" customWidth="1"/>
    <col min="12802" max="12802" width="43.7109375" style="629" customWidth="1"/>
    <col min="12803" max="12803" width="9.5703125" style="629" customWidth="1"/>
    <col min="12804" max="12804" width="8.7109375" style="629" customWidth="1"/>
    <col min="12805" max="12805" width="10.140625" style="629" customWidth="1"/>
    <col min="12806" max="12806" width="18.85546875" style="629" customWidth="1"/>
    <col min="12807" max="12807" width="21.42578125" style="629" customWidth="1"/>
    <col min="12808" max="12808" width="17" style="629" customWidth="1"/>
    <col min="12809" max="12809" width="16.28515625" style="629" customWidth="1"/>
    <col min="12810" max="12810" width="15.5703125" style="629" customWidth="1"/>
    <col min="12811" max="13056" width="11.5703125" style="629"/>
    <col min="13057" max="13057" width="4" style="629" customWidth="1"/>
    <col min="13058" max="13058" width="43.7109375" style="629" customWidth="1"/>
    <col min="13059" max="13059" width="9.5703125" style="629" customWidth="1"/>
    <col min="13060" max="13060" width="8.7109375" style="629" customWidth="1"/>
    <col min="13061" max="13061" width="10.140625" style="629" customWidth="1"/>
    <col min="13062" max="13062" width="18.85546875" style="629" customWidth="1"/>
    <col min="13063" max="13063" width="21.42578125" style="629" customWidth="1"/>
    <col min="13064" max="13064" width="17" style="629" customWidth="1"/>
    <col min="13065" max="13065" width="16.28515625" style="629" customWidth="1"/>
    <col min="13066" max="13066" width="15.5703125" style="629" customWidth="1"/>
    <col min="13067" max="13312" width="11.5703125" style="629"/>
    <col min="13313" max="13313" width="4" style="629" customWidth="1"/>
    <col min="13314" max="13314" width="43.7109375" style="629" customWidth="1"/>
    <col min="13315" max="13315" width="9.5703125" style="629" customWidth="1"/>
    <col min="13316" max="13316" width="8.7109375" style="629" customWidth="1"/>
    <col min="13317" max="13317" width="10.140625" style="629" customWidth="1"/>
    <col min="13318" max="13318" width="18.85546875" style="629" customWidth="1"/>
    <col min="13319" max="13319" width="21.42578125" style="629" customWidth="1"/>
    <col min="13320" max="13320" width="17" style="629" customWidth="1"/>
    <col min="13321" max="13321" width="16.28515625" style="629" customWidth="1"/>
    <col min="13322" max="13322" width="15.5703125" style="629" customWidth="1"/>
    <col min="13323" max="13568" width="11.5703125" style="629"/>
    <col min="13569" max="13569" width="4" style="629" customWidth="1"/>
    <col min="13570" max="13570" width="43.7109375" style="629" customWidth="1"/>
    <col min="13571" max="13571" width="9.5703125" style="629" customWidth="1"/>
    <col min="13572" max="13572" width="8.7109375" style="629" customWidth="1"/>
    <col min="13573" max="13573" width="10.140625" style="629" customWidth="1"/>
    <col min="13574" max="13574" width="18.85546875" style="629" customWidth="1"/>
    <col min="13575" max="13575" width="21.42578125" style="629" customWidth="1"/>
    <col min="13576" max="13576" width="17" style="629" customWidth="1"/>
    <col min="13577" max="13577" width="16.28515625" style="629" customWidth="1"/>
    <col min="13578" max="13578" width="15.5703125" style="629" customWidth="1"/>
    <col min="13579" max="13824" width="11.5703125" style="629"/>
    <col min="13825" max="13825" width="4" style="629" customWidth="1"/>
    <col min="13826" max="13826" width="43.7109375" style="629" customWidth="1"/>
    <col min="13827" max="13827" width="9.5703125" style="629" customWidth="1"/>
    <col min="13828" max="13828" width="8.7109375" style="629" customWidth="1"/>
    <col min="13829" max="13829" width="10.140625" style="629" customWidth="1"/>
    <col min="13830" max="13830" width="18.85546875" style="629" customWidth="1"/>
    <col min="13831" max="13831" width="21.42578125" style="629" customWidth="1"/>
    <col min="13832" max="13832" width="17" style="629" customWidth="1"/>
    <col min="13833" max="13833" width="16.28515625" style="629" customWidth="1"/>
    <col min="13834" max="13834" width="15.5703125" style="629" customWidth="1"/>
    <col min="13835" max="14080" width="11.5703125" style="629"/>
    <col min="14081" max="14081" width="4" style="629" customWidth="1"/>
    <col min="14082" max="14082" width="43.7109375" style="629" customWidth="1"/>
    <col min="14083" max="14083" width="9.5703125" style="629" customWidth="1"/>
    <col min="14084" max="14084" width="8.7109375" style="629" customWidth="1"/>
    <col min="14085" max="14085" width="10.140625" style="629" customWidth="1"/>
    <col min="14086" max="14086" width="18.85546875" style="629" customWidth="1"/>
    <col min="14087" max="14087" width="21.42578125" style="629" customWidth="1"/>
    <col min="14088" max="14088" width="17" style="629" customWidth="1"/>
    <col min="14089" max="14089" width="16.28515625" style="629" customWidth="1"/>
    <col min="14090" max="14090" width="15.5703125" style="629" customWidth="1"/>
    <col min="14091" max="14336" width="11.5703125" style="629"/>
    <col min="14337" max="14337" width="4" style="629" customWidth="1"/>
    <col min="14338" max="14338" width="43.7109375" style="629" customWidth="1"/>
    <col min="14339" max="14339" width="9.5703125" style="629" customWidth="1"/>
    <col min="14340" max="14340" width="8.7109375" style="629" customWidth="1"/>
    <col min="14341" max="14341" width="10.140625" style="629" customWidth="1"/>
    <col min="14342" max="14342" width="18.85546875" style="629" customWidth="1"/>
    <col min="14343" max="14343" width="21.42578125" style="629" customWidth="1"/>
    <col min="14344" max="14344" width="17" style="629" customWidth="1"/>
    <col min="14345" max="14345" width="16.28515625" style="629" customWidth="1"/>
    <col min="14346" max="14346" width="15.5703125" style="629" customWidth="1"/>
    <col min="14347" max="14592" width="11.5703125" style="629"/>
    <col min="14593" max="14593" width="4" style="629" customWidth="1"/>
    <col min="14594" max="14594" width="43.7109375" style="629" customWidth="1"/>
    <col min="14595" max="14595" width="9.5703125" style="629" customWidth="1"/>
    <col min="14596" max="14596" width="8.7109375" style="629" customWidth="1"/>
    <col min="14597" max="14597" width="10.140625" style="629" customWidth="1"/>
    <col min="14598" max="14598" width="18.85546875" style="629" customWidth="1"/>
    <col min="14599" max="14599" width="21.42578125" style="629" customWidth="1"/>
    <col min="14600" max="14600" width="17" style="629" customWidth="1"/>
    <col min="14601" max="14601" width="16.28515625" style="629" customWidth="1"/>
    <col min="14602" max="14602" width="15.5703125" style="629" customWidth="1"/>
    <col min="14603" max="14848" width="11.5703125" style="629"/>
    <col min="14849" max="14849" width="4" style="629" customWidth="1"/>
    <col min="14850" max="14850" width="43.7109375" style="629" customWidth="1"/>
    <col min="14851" max="14851" width="9.5703125" style="629" customWidth="1"/>
    <col min="14852" max="14852" width="8.7109375" style="629" customWidth="1"/>
    <col min="14853" max="14853" width="10.140625" style="629" customWidth="1"/>
    <col min="14854" max="14854" width="18.85546875" style="629" customWidth="1"/>
    <col min="14855" max="14855" width="21.42578125" style="629" customWidth="1"/>
    <col min="14856" max="14856" width="17" style="629" customWidth="1"/>
    <col min="14857" max="14857" width="16.28515625" style="629" customWidth="1"/>
    <col min="14858" max="14858" width="15.5703125" style="629" customWidth="1"/>
    <col min="14859" max="15104" width="11.5703125" style="629"/>
    <col min="15105" max="15105" width="4" style="629" customWidth="1"/>
    <col min="15106" max="15106" width="43.7109375" style="629" customWidth="1"/>
    <col min="15107" max="15107" width="9.5703125" style="629" customWidth="1"/>
    <col min="15108" max="15108" width="8.7109375" style="629" customWidth="1"/>
    <col min="15109" max="15109" width="10.140625" style="629" customWidth="1"/>
    <col min="15110" max="15110" width="18.85546875" style="629" customWidth="1"/>
    <col min="15111" max="15111" width="21.42578125" style="629" customWidth="1"/>
    <col min="15112" max="15112" width="17" style="629" customWidth="1"/>
    <col min="15113" max="15113" width="16.28515625" style="629" customWidth="1"/>
    <col min="15114" max="15114" width="15.5703125" style="629" customWidth="1"/>
    <col min="15115" max="15360" width="11.5703125" style="629"/>
    <col min="15361" max="15361" width="4" style="629" customWidth="1"/>
    <col min="15362" max="15362" width="43.7109375" style="629" customWidth="1"/>
    <col min="15363" max="15363" width="9.5703125" style="629" customWidth="1"/>
    <col min="15364" max="15364" width="8.7109375" style="629" customWidth="1"/>
    <col min="15365" max="15365" width="10.140625" style="629" customWidth="1"/>
    <col min="15366" max="15366" width="18.85546875" style="629" customWidth="1"/>
    <col min="15367" max="15367" width="21.42578125" style="629" customWidth="1"/>
    <col min="15368" max="15368" width="17" style="629" customWidth="1"/>
    <col min="15369" max="15369" width="16.28515625" style="629" customWidth="1"/>
    <col min="15370" max="15370" width="15.5703125" style="629" customWidth="1"/>
    <col min="15371" max="15616" width="11.5703125" style="629"/>
    <col min="15617" max="15617" width="4" style="629" customWidth="1"/>
    <col min="15618" max="15618" width="43.7109375" style="629" customWidth="1"/>
    <col min="15619" max="15619" width="9.5703125" style="629" customWidth="1"/>
    <col min="15620" max="15620" width="8.7109375" style="629" customWidth="1"/>
    <col min="15621" max="15621" width="10.140625" style="629" customWidth="1"/>
    <col min="15622" max="15622" width="18.85546875" style="629" customWidth="1"/>
    <col min="15623" max="15623" width="21.42578125" style="629" customWidth="1"/>
    <col min="15624" max="15624" width="17" style="629" customWidth="1"/>
    <col min="15625" max="15625" width="16.28515625" style="629" customWidth="1"/>
    <col min="15626" max="15626" width="15.5703125" style="629" customWidth="1"/>
    <col min="15627" max="15872" width="11.5703125" style="629"/>
    <col min="15873" max="15873" width="4" style="629" customWidth="1"/>
    <col min="15874" max="15874" width="43.7109375" style="629" customWidth="1"/>
    <col min="15875" max="15875" width="9.5703125" style="629" customWidth="1"/>
    <col min="15876" max="15876" width="8.7109375" style="629" customWidth="1"/>
    <col min="15877" max="15877" width="10.140625" style="629" customWidth="1"/>
    <col min="15878" max="15878" width="18.85546875" style="629" customWidth="1"/>
    <col min="15879" max="15879" width="21.42578125" style="629" customWidth="1"/>
    <col min="15880" max="15880" width="17" style="629" customWidth="1"/>
    <col min="15881" max="15881" width="16.28515625" style="629" customWidth="1"/>
    <col min="15882" max="15882" width="15.5703125" style="629" customWidth="1"/>
    <col min="15883" max="16128" width="11.5703125" style="629"/>
    <col min="16129" max="16129" width="4" style="629" customWidth="1"/>
    <col min="16130" max="16130" width="43.7109375" style="629" customWidth="1"/>
    <col min="16131" max="16131" width="9.5703125" style="629" customWidth="1"/>
    <col min="16132" max="16132" width="8.7109375" style="629" customWidth="1"/>
    <col min="16133" max="16133" width="10.140625" style="629" customWidth="1"/>
    <col min="16134" max="16134" width="18.85546875" style="629" customWidth="1"/>
    <col min="16135" max="16135" width="21.42578125" style="629" customWidth="1"/>
    <col min="16136" max="16136" width="17" style="629" customWidth="1"/>
    <col min="16137" max="16137" width="16.28515625" style="629" customWidth="1"/>
    <col min="16138" max="16138" width="15.5703125" style="629" customWidth="1"/>
    <col min="16139" max="16384" width="11.5703125" style="629"/>
  </cols>
  <sheetData>
    <row r="1" spans="2:15" ht="11.25" customHeight="1">
      <c r="B1" s="627"/>
      <c r="C1" s="627"/>
      <c r="D1" s="627"/>
      <c r="E1" s="627"/>
      <c r="F1" s="628"/>
      <c r="G1" s="628"/>
      <c r="H1" s="628"/>
      <c r="I1" s="628"/>
      <c r="J1" s="628"/>
    </row>
    <row r="2" spans="2:15" s="321" customFormat="1" ht="15" customHeight="1">
      <c r="B2" s="784" t="s">
        <v>666</v>
      </c>
      <c r="C2" s="784"/>
      <c r="D2" s="784"/>
      <c r="E2" s="784"/>
      <c r="F2" s="784"/>
      <c r="G2" s="784"/>
      <c r="H2" s="784"/>
      <c r="I2" s="784"/>
      <c r="J2" s="784"/>
      <c r="N2" s="324"/>
      <c r="O2" s="324"/>
    </row>
    <row r="3" spans="2:15" s="321" customFormat="1" ht="12.75" customHeight="1">
      <c r="B3" s="743" t="s">
        <v>741</v>
      </c>
      <c r="C3" s="743"/>
      <c r="D3" s="743"/>
      <c r="E3" s="743"/>
      <c r="F3" s="743"/>
      <c r="G3" s="743"/>
      <c r="H3" s="743"/>
      <c r="I3" s="743"/>
      <c r="J3" s="743"/>
    </row>
    <row r="4" spans="2:15" s="324" customFormat="1" ht="12.75" customHeight="1">
      <c r="B4" s="737" t="s">
        <v>667</v>
      </c>
      <c r="C4" s="737"/>
      <c r="D4" s="737"/>
      <c r="E4" s="737"/>
      <c r="F4" s="737"/>
      <c r="G4" s="737"/>
      <c r="H4" s="737"/>
      <c r="I4" s="737"/>
      <c r="J4" s="737"/>
    </row>
    <row r="5" spans="2:15" s="324" customFormat="1" ht="12.75" customHeight="1">
      <c r="B5" s="737" t="s">
        <v>1</v>
      </c>
      <c r="C5" s="737"/>
      <c r="D5" s="737"/>
      <c r="E5" s="737"/>
      <c r="F5" s="737"/>
      <c r="G5" s="737"/>
      <c r="H5" s="737"/>
      <c r="I5" s="737"/>
      <c r="J5" s="737"/>
    </row>
    <row r="6" spans="2:15" ht="15" customHeight="1">
      <c r="B6" s="627"/>
      <c r="C6" s="627"/>
      <c r="D6" s="627"/>
      <c r="E6" s="627"/>
      <c r="F6" s="628"/>
      <c r="G6" s="628"/>
      <c r="H6" s="628"/>
      <c r="I6" s="628"/>
      <c r="J6" s="630" t="s">
        <v>668</v>
      </c>
    </row>
    <row r="7" spans="2:15" ht="6.75" customHeight="1">
      <c r="B7" s="628"/>
      <c r="C7" s="628"/>
      <c r="D7" s="628"/>
      <c r="E7" s="628"/>
      <c r="F7" s="628"/>
      <c r="G7" s="628"/>
      <c r="H7" s="628"/>
      <c r="I7" s="628"/>
    </row>
    <row r="8" spans="2:15" ht="11.25" customHeight="1">
      <c r="B8" s="785" t="s">
        <v>379</v>
      </c>
      <c r="C8" s="786" t="s">
        <v>669</v>
      </c>
      <c r="D8" s="786"/>
      <c r="E8" s="786"/>
      <c r="F8" s="786" t="s">
        <v>670</v>
      </c>
      <c r="G8" s="786"/>
      <c r="H8" s="786"/>
      <c r="I8" s="786" t="s">
        <v>243</v>
      </c>
      <c r="J8" s="786"/>
      <c r="K8" s="631"/>
    </row>
    <row r="9" spans="2:15" ht="33.75" customHeight="1">
      <c r="B9" s="785"/>
      <c r="C9" s="632" t="s">
        <v>671</v>
      </c>
      <c r="D9" s="632" t="s">
        <v>461</v>
      </c>
      <c r="E9" s="632" t="s">
        <v>672</v>
      </c>
      <c r="F9" s="632" t="s">
        <v>673</v>
      </c>
      <c r="G9" s="632" t="s">
        <v>674</v>
      </c>
      <c r="H9" s="632" t="s">
        <v>675</v>
      </c>
      <c r="I9" s="633">
        <v>43738</v>
      </c>
      <c r="J9" s="633">
        <v>43373</v>
      </c>
      <c r="K9" s="631"/>
    </row>
    <row r="10" spans="2:15" ht="22.5" customHeight="1">
      <c r="B10" s="634" t="s">
        <v>676</v>
      </c>
      <c r="C10" s="634"/>
      <c r="D10" s="634"/>
      <c r="E10" s="635"/>
      <c r="F10" s="636">
        <v>999034092</v>
      </c>
      <c r="G10" s="636">
        <v>727638948</v>
      </c>
      <c r="H10" s="637">
        <v>0</v>
      </c>
      <c r="I10" s="638">
        <v>1726673040</v>
      </c>
      <c r="J10" s="639">
        <v>1742839819</v>
      </c>
    </row>
    <row r="11" spans="2:15" ht="17.25" customHeight="1">
      <c r="B11" s="635" t="s">
        <v>677</v>
      </c>
      <c r="C11" s="640"/>
      <c r="D11" s="640"/>
      <c r="E11" s="641"/>
      <c r="F11" s="636">
        <v>1198640927</v>
      </c>
      <c r="G11" s="636">
        <v>13253794330</v>
      </c>
      <c r="H11" s="637">
        <v>0</v>
      </c>
      <c r="I11" s="638">
        <v>14452435257</v>
      </c>
      <c r="J11" s="639">
        <v>13787936779</v>
      </c>
      <c r="K11" s="642"/>
    </row>
    <row r="12" spans="2:15" ht="19.5" customHeight="1">
      <c r="B12" s="635" t="s">
        <v>678</v>
      </c>
      <c r="C12" s="640"/>
      <c r="D12" s="640"/>
      <c r="E12" s="641"/>
      <c r="F12" s="636">
        <v>541410256</v>
      </c>
      <c r="G12" s="636">
        <v>0</v>
      </c>
      <c r="H12" s="637">
        <v>0</v>
      </c>
      <c r="I12" s="638">
        <v>541410256</v>
      </c>
      <c r="J12" s="639">
        <v>306771615</v>
      </c>
    </row>
    <row r="13" spans="2:15" ht="19.5" customHeight="1">
      <c r="B13" s="643" t="s">
        <v>679</v>
      </c>
      <c r="C13" s="644"/>
      <c r="D13" s="644"/>
      <c r="E13" s="645"/>
      <c r="F13" s="636">
        <v>4444303049</v>
      </c>
      <c r="G13" s="636">
        <v>6255456919</v>
      </c>
      <c r="H13" s="637">
        <v>0</v>
      </c>
      <c r="I13" s="638">
        <v>10699759968</v>
      </c>
      <c r="J13" s="639">
        <v>10981586736</v>
      </c>
      <c r="K13" s="642"/>
    </row>
    <row r="14" spans="2:15" ht="19.5" customHeight="1">
      <c r="B14" s="643" t="s">
        <v>680</v>
      </c>
      <c r="C14" s="640"/>
      <c r="D14" s="640"/>
      <c r="E14" s="641"/>
      <c r="F14" s="636">
        <v>670100012</v>
      </c>
      <c r="G14" s="636">
        <v>976804227</v>
      </c>
      <c r="H14" s="637">
        <v>0</v>
      </c>
      <c r="I14" s="638">
        <v>1646904239</v>
      </c>
      <c r="J14" s="639">
        <v>1694591792</v>
      </c>
    </row>
    <row r="15" spans="2:15" ht="19.5" customHeight="1">
      <c r="B15" s="643" t="s">
        <v>681</v>
      </c>
      <c r="C15" s="640"/>
      <c r="D15" s="640"/>
      <c r="E15" s="641"/>
      <c r="F15" s="636">
        <v>0</v>
      </c>
      <c r="G15" s="636">
        <v>365155262</v>
      </c>
      <c r="H15" s="637">
        <v>0</v>
      </c>
      <c r="I15" s="638">
        <v>365155262</v>
      </c>
      <c r="J15" s="639">
        <v>131116217</v>
      </c>
    </row>
    <row r="16" spans="2:15" ht="19.5" customHeight="1">
      <c r="B16" s="643" t="s">
        <v>682</v>
      </c>
      <c r="C16" s="640"/>
      <c r="D16" s="640"/>
      <c r="E16" s="641"/>
      <c r="F16" s="636">
        <v>9812310</v>
      </c>
      <c r="G16" s="636">
        <v>636625</v>
      </c>
      <c r="H16" s="637">
        <v>0</v>
      </c>
      <c r="I16" s="638">
        <v>10448935</v>
      </c>
      <c r="J16" s="639">
        <v>7992781</v>
      </c>
    </row>
    <row r="17" spans="2:11" ht="19.5" customHeight="1">
      <c r="B17" s="643" t="s">
        <v>683</v>
      </c>
      <c r="C17" s="640"/>
      <c r="D17" s="640"/>
      <c r="E17" s="641"/>
      <c r="F17" s="636">
        <v>341942714</v>
      </c>
      <c r="G17" s="636">
        <v>0</v>
      </c>
      <c r="H17" s="637">
        <v>492790423.60000008</v>
      </c>
      <c r="I17" s="638">
        <v>834733137.60000014</v>
      </c>
      <c r="J17" s="639">
        <v>892765477</v>
      </c>
      <c r="K17" s="642"/>
    </row>
    <row r="18" spans="2:11" ht="19.5" customHeight="1">
      <c r="B18" s="643" t="s">
        <v>684</v>
      </c>
      <c r="C18" s="640"/>
      <c r="D18" s="640"/>
      <c r="E18" s="641"/>
      <c r="F18" s="636">
        <v>0</v>
      </c>
      <c r="G18" s="636">
        <v>0</v>
      </c>
      <c r="H18" s="637">
        <v>13493498204</v>
      </c>
      <c r="I18" s="638">
        <v>13493498204</v>
      </c>
      <c r="J18" s="639">
        <v>10002712963</v>
      </c>
    </row>
    <row r="19" spans="2:11" ht="19.5" customHeight="1">
      <c r="B19" s="643" t="s">
        <v>685</v>
      </c>
      <c r="C19" s="640"/>
      <c r="D19" s="640"/>
      <c r="E19" s="641"/>
      <c r="F19" s="636">
        <v>0</v>
      </c>
      <c r="G19" s="636">
        <v>0</v>
      </c>
      <c r="H19" s="637">
        <v>-396756021</v>
      </c>
      <c r="I19" s="638">
        <v>-396756021</v>
      </c>
      <c r="J19" s="639">
        <v>0</v>
      </c>
    </row>
    <row r="20" spans="2:11" ht="19.5" customHeight="1">
      <c r="B20" s="643" t="s">
        <v>686</v>
      </c>
      <c r="C20" s="640"/>
      <c r="D20" s="640"/>
      <c r="E20" s="641"/>
      <c r="F20" s="636">
        <v>0</v>
      </c>
      <c r="G20" s="636">
        <v>0</v>
      </c>
      <c r="H20" s="637">
        <v>1575000000</v>
      </c>
      <c r="I20" s="638">
        <v>1575000000</v>
      </c>
      <c r="J20" s="639">
        <v>2025000000</v>
      </c>
    </row>
    <row r="21" spans="2:11" ht="19.5" customHeight="1">
      <c r="B21" s="635" t="s">
        <v>687</v>
      </c>
      <c r="C21" s="640"/>
      <c r="D21" s="640"/>
      <c r="E21" s="641"/>
      <c r="F21" s="636">
        <v>0</v>
      </c>
      <c r="G21" s="636">
        <v>0</v>
      </c>
      <c r="H21" s="637">
        <v>4942907580</v>
      </c>
      <c r="I21" s="638">
        <v>4942907580</v>
      </c>
      <c r="J21" s="639">
        <v>10257406628</v>
      </c>
    </row>
    <row r="22" spans="2:11" ht="19.5" customHeight="1">
      <c r="B22" s="635" t="s">
        <v>688</v>
      </c>
      <c r="C22" s="646"/>
      <c r="D22" s="646"/>
      <c r="E22" s="647"/>
      <c r="F22" s="636">
        <v>7585786096</v>
      </c>
      <c r="G22" s="636">
        <v>4862306440</v>
      </c>
      <c r="H22" s="637">
        <v>1757908388</v>
      </c>
      <c r="I22" s="638">
        <v>14206000924</v>
      </c>
      <c r="J22" s="639">
        <v>12101231009</v>
      </c>
    </row>
    <row r="23" spans="2:11" s="652" customFormat="1" ht="16.899999999999999" customHeight="1">
      <c r="B23" s="648" t="s">
        <v>496</v>
      </c>
      <c r="C23" s="648">
        <v>0</v>
      </c>
      <c r="D23" s="648">
        <v>0</v>
      </c>
      <c r="E23" s="648">
        <v>0</v>
      </c>
      <c r="F23" s="649">
        <f>SUM(F10:F22)</f>
        <v>15791029456</v>
      </c>
      <c r="G23" s="649">
        <f>SUM(G10:G22)</f>
        <v>26441792751</v>
      </c>
      <c r="H23" s="649">
        <f>SUM(H10:H22)</f>
        <v>21865348574.599998</v>
      </c>
      <c r="I23" s="649">
        <f>SUM(I10:I22)</f>
        <v>64098170781.599998</v>
      </c>
      <c r="J23" s="650">
        <v>0</v>
      </c>
      <c r="K23" s="651"/>
    </row>
    <row r="24" spans="2:11" s="652" customFormat="1" ht="16.899999999999999" customHeight="1">
      <c r="B24" s="648" t="s">
        <v>689</v>
      </c>
      <c r="C24" s="648">
        <v>0</v>
      </c>
      <c r="D24" s="648">
        <v>0</v>
      </c>
      <c r="E24" s="648">
        <v>0</v>
      </c>
      <c r="F24" s="638">
        <v>13791580458</v>
      </c>
      <c r="G24" s="638">
        <v>25658392459</v>
      </c>
      <c r="H24" s="638">
        <v>24481978899</v>
      </c>
      <c r="I24" s="638">
        <v>0</v>
      </c>
      <c r="J24" s="638">
        <v>63931951816</v>
      </c>
      <c r="K24" s="651"/>
    </row>
  </sheetData>
  <sheetProtection selectLockedCells="1" selectUnlockedCells="1"/>
  <mergeCells count="8">
    <mergeCell ref="B2:J2"/>
    <mergeCell ref="B3:J3"/>
    <mergeCell ref="B4:J4"/>
    <mergeCell ref="B5:J5"/>
    <mergeCell ref="B8:B9"/>
    <mergeCell ref="C8:E8"/>
    <mergeCell ref="F8:H8"/>
    <mergeCell ref="I8:J8"/>
  </mergeCells>
  <pageMargins left="0.39370078740157483" right="0.39370078740157483" top="1.5748031496062993" bottom="0.74803149606299213" header="0.51181102362204722" footer="0.51181102362204722"/>
  <pageSetup paperSize="9" scale="75" firstPageNumber="0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</sheetPr>
  <dimension ref="B1:G26"/>
  <sheetViews>
    <sheetView workbookViewId="0">
      <selection activeCell="B27" sqref="B27"/>
    </sheetView>
  </sheetViews>
  <sheetFormatPr baseColWidth="10" defaultColWidth="11.5703125" defaultRowHeight="11.25" customHeight="1"/>
  <cols>
    <col min="1" max="1" width="2.28515625" style="266" customWidth="1"/>
    <col min="2" max="2" width="34.42578125" style="266" customWidth="1"/>
    <col min="3" max="4" width="21.7109375" style="266" customWidth="1"/>
    <col min="5" max="5" width="2.5703125" style="266" customWidth="1"/>
    <col min="6" max="256" width="11.5703125" style="266"/>
    <col min="257" max="257" width="2.28515625" style="266" customWidth="1"/>
    <col min="258" max="258" width="32.7109375" style="266" customWidth="1"/>
    <col min="259" max="260" width="21.7109375" style="266" customWidth="1"/>
    <col min="261" max="261" width="4.28515625" style="266" customWidth="1"/>
    <col min="262" max="512" width="11.5703125" style="266"/>
    <col min="513" max="513" width="2.28515625" style="266" customWidth="1"/>
    <col min="514" max="514" width="32.7109375" style="266" customWidth="1"/>
    <col min="515" max="516" width="21.7109375" style="266" customWidth="1"/>
    <col min="517" max="517" width="4.28515625" style="266" customWidth="1"/>
    <col min="518" max="768" width="11.5703125" style="266"/>
    <col min="769" max="769" width="2.28515625" style="266" customWidth="1"/>
    <col min="770" max="770" width="32.7109375" style="266" customWidth="1"/>
    <col min="771" max="772" width="21.7109375" style="266" customWidth="1"/>
    <col min="773" max="773" width="4.28515625" style="266" customWidth="1"/>
    <col min="774" max="1024" width="11.5703125" style="266"/>
    <col min="1025" max="1025" width="2.28515625" style="266" customWidth="1"/>
    <col min="1026" max="1026" width="32.7109375" style="266" customWidth="1"/>
    <col min="1027" max="1028" width="21.7109375" style="266" customWidth="1"/>
    <col min="1029" max="1029" width="4.28515625" style="266" customWidth="1"/>
    <col min="1030" max="1280" width="11.5703125" style="266"/>
    <col min="1281" max="1281" width="2.28515625" style="266" customWidth="1"/>
    <col min="1282" max="1282" width="32.7109375" style="266" customWidth="1"/>
    <col min="1283" max="1284" width="21.7109375" style="266" customWidth="1"/>
    <col min="1285" max="1285" width="4.28515625" style="266" customWidth="1"/>
    <col min="1286" max="1536" width="11.5703125" style="266"/>
    <col min="1537" max="1537" width="2.28515625" style="266" customWidth="1"/>
    <col min="1538" max="1538" width="32.7109375" style="266" customWidth="1"/>
    <col min="1539" max="1540" width="21.7109375" style="266" customWidth="1"/>
    <col min="1541" max="1541" width="4.28515625" style="266" customWidth="1"/>
    <col min="1542" max="1792" width="11.5703125" style="266"/>
    <col min="1793" max="1793" width="2.28515625" style="266" customWidth="1"/>
    <col min="1794" max="1794" width="32.7109375" style="266" customWidth="1"/>
    <col min="1795" max="1796" width="21.7109375" style="266" customWidth="1"/>
    <col min="1797" max="1797" width="4.28515625" style="266" customWidth="1"/>
    <col min="1798" max="2048" width="11.5703125" style="266"/>
    <col min="2049" max="2049" width="2.28515625" style="266" customWidth="1"/>
    <col min="2050" max="2050" width="32.7109375" style="266" customWidth="1"/>
    <col min="2051" max="2052" width="21.7109375" style="266" customWidth="1"/>
    <col min="2053" max="2053" width="4.28515625" style="266" customWidth="1"/>
    <col min="2054" max="2304" width="11.5703125" style="266"/>
    <col min="2305" max="2305" width="2.28515625" style="266" customWidth="1"/>
    <col min="2306" max="2306" width="32.7109375" style="266" customWidth="1"/>
    <col min="2307" max="2308" width="21.7109375" style="266" customWidth="1"/>
    <col min="2309" max="2309" width="4.28515625" style="266" customWidth="1"/>
    <col min="2310" max="2560" width="11.5703125" style="266"/>
    <col min="2561" max="2561" width="2.28515625" style="266" customWidth="1"/>
    <col min="2562" max="2562" width="32.7109375" style="266" customWidth="1"/>
    <col min="2563" max="2564" width="21.7109375" style="266" customWidth="1"/>
    <col min="2565" max="2565" width="4.28515625" style="266" customWidth="1"/>
    <col min="2566" max="2816" width="11.5703125" style="266"/>
    <col min="2817" max="2817" width="2.28515625" style="266" customWidth="1"/>
    <col min="2818" max="2818" width="32.7109375" style="266" customWidth="1"/>
    <col min="2819" max="2820" width="21.7109375" style="266" customWidth="1"/>
    <col min="2821" max="2821" width="4.28515625" style="266" customWidth="1"/>
    <col min="2822" max="3072" width="11.5703125" style="266"/>
    <col min="3073" max="3073" width="2.28515625" style="266" customWidth="1"/>
    <col min="3074" max="3074" width="32.7109375" style="266" customWidth="1"/>
    <col min="3075" max="3076" width="21.7109375" style="266" customWidth="1"/>
    <col min="3077" max="3077" width="4.28515625" style="266" customWidth="1"/>
    <col min="3078" max="3328" width="11.5703125" style="266"/>
    <col min="3329" max="3329" width="2.28515625" style="266" customWidth="1"/>
    <col min="3330" max="3330" width="32.7109375" style="266" customWidth="1"/>
    <col min="3331" max="3332" width="21.7109375" style="266" customWidth="1"/>
    <col min="3333" max="3333" width="4.28515625" style="266" customWidth="1"/>
    <col min="3334" max="3584" width="11.5703125" style="266"/>
    <col min="3585" max="3585" width="2.28515625" style="266" customWidth="1"/>
    <col min="3586" max="3586" width="32.7109375" style="266" customWidth="1"/>
    <col min="3587" max="3588" width="21.7109375" style="266" customWidth="1"/>
    <col min="3589" max="3589" width="4.28515625" style="266" customWidth="1"/>
    <col min="3590" max="3840" width="11.5703125" style="266"/>
    <col min="3841" max="3841" width="2.28515625" style="266" customWidth="1"/>
    <col min="3842" max="3842" width="32.7109375" style="266" customWidth="1"/>
    <col min="3843" max="3844" width="21.7109375" style="266" customWidth="1"/>
    <col min="3845" max="3845" width="4.28515625" style="266" customWidth="1"/>
    <col min="3846" max="4096" width="11.5703125" style="266"/>
    <col min="4097" max="4097" width="2.28515625" style="266" customWidth="1"/>
    <col min="4098" max="4098" width="32.7109375" style="266" customWidth="1"/>
    <col min="4099" max="4100" width="21.7109375" style="266" customWidth="1"/>
    <col min="4101" max="4101" width="4.28515625" style="266" customWidth="1"/>
    <col min="4102" max="4352" width="11.5703125" style="266"/>
    <col min="4353" max="4353" width="2.28515625" style="266" customWidth="1"/>
    <col min="4354" max="4354" width="32.7109375" style="266" customWidth="1"/>
    <col min="4355" max="4356" width="21.7109375" style="266" customWidth="1"/>
    <col min="4357" max="4357" width="4.28515625" style="266" customWidth="1"/>
    <col min="4358" max="4608" width="11.5703125" style="266"/>
    <col min="4609" max="4609" width="2.28515625" style="266" customWidth="1"/>
    <col min="4610" max="4610" width="32.7109375" style="266" customWidth="1"/>
    <col min="4611" max="4612" width="21.7109375" style="266" customWidth="1"/>
    <col min="4613" max="4613" width="4.28515625" style="266" customWidth="1"/>
    <col min="4614" max="4864" width="11.5703125" style="266"/>
    <col min="4865" max="4865" width="2.28515625" style="266" customWidth="1"/>
    <col min="4866" max="4866" width="32.7109375" style="266" customWidth="1"/>
    <col min="4867" max="4868" width="21.7109375" style="266" customWidth="1"/>
    <col min="4869" max="4869" width="4.28515625" style="266" customWidth="1"/>
    <col min="4870" max="5120" width="11.5703125" style="266"/>
    <col min="5121" max="5121" width="2.28515625" style="266" customWidth="1"/>
    <col min="5122" max="5122" width="32.7109375" style="266" customWidth="1"/>
    <col min="5123" max="5124" width="21.7109375" style="266" customWidth="1"/>
    <col min="5125" max="5125" width="4.28515625" style="266" customWidth="1"/>
    <col min="5126" max="5376" width="11.5703125" style="266"/>
    <col min="5377" max="5377" width="2.28515625" style="266" customWidth="1"/>
    <col min="5378" max="5378" width="32.7109375" style="266" customWidth="1"/>
    <col min="5379" max="5380" width="21.7109375" style="266" customWidth="1"/>
    <col min="5381" max="5381" width="4.28515625" style="266" customWidth="1"/>
    <col min="5382" max="5632" width="11.5703125" style="266"/>
    <col min="5633" max="5633" width="2.28515625" style="266" customWidth="1"/>
    <col min="5634" max="5634" width="32.7109375" style="266" customWidth="1"/>
    <col min="5635" max="5636" width="21.7109375" style="266" customWidth="1"/>
    <col min="5637" max="5637" width="4.28515625" style="266" customWidth="1"/>
    <col min="5638" max="5888" width="11.5703125" style="266"/>
    <col min="5889" max="5889" width="2.28515625" style="266" customWidth="1"/>
    <col min="5890" max="5890" width="32.7109375" style="266" customWidth="1"/>
    <col min="5891" max="5892" width="21.7109375" style="266" customWidth="1"/>
    <col min="5893" max="5893" width="4.28515625" style="266" customWidth="1"/>
    <col min="5894" max="6144" width="11.5703125" style="266"/>
    <col min="6145" max="6145" width="2.28515625" style="266" customWidth="1"/>
    <col min="6146" max="6146" width="32.7109375" style="266" customWidth="1"/>
    <col min="6147" max="6148" width="21.7109375" style="266" customWidth="1"/>
    <col min="6149" max="6149" width="4.28515625" style="266" customWidth="1"/>
    <col min="6150" max="6400" width="11.5703125" style="266"/>
    <col min="6401" max="6401" width="2.28515625" style="266" customWidth="1"/>
    <col min="6402" max="6402" width="32.7109375" style="266" customWidth="1"/>
    <col min="6403" max="6404" width="21.7109375" style="266" customWidth="1"/>
    <col min="6405" max="6405" width="4.28515625" style="266" customWidth="1"/>
    <col min="6406" max="6656" width="11.5703125" style="266"/>
    <col min="6657" max="6657" width="2.28515625" style="266" customWidth="1"/>
    <col min="6658" max="6658" width="32.7109375" style="266" customWidth="1"/>
    <col min="6659" max="6660" width="21.7109375" style="266" customWidth="1"/>
    <col min="6661" max="6661" width="4.28515625" style="266" customWidth="1"/>
    <col min="6662" max="6912" width="11.5703125" style="266"/>
    <col min="6913" max="6913" width="2.28515625" style="266" customWidth="1"/>
    <col min="6914" max="6914" width="32.7109375" style="266" customWidth="1"/>
    <col min="6915" max="6916" width="21.7109375" style="266" customWidth="1"/>
    <col min="6917" max="6917" width="4.28515625" style="266" customWidth="1"/>
    <col min="6918" max="7168" width="11.5703125" style="266"/>
    <col min="7169" max="7169" width="2.28515625" style="266" customWidth="1"/>
    <col min="7170" max="7170" width="32.7109375" style="266" customWidth="1"/>
    <col min="7171" max="7172" width="21.7109375" style="266" customWidth="1"/>
    <col min="7173" max="7173" width="4.28515625" style="266" customWidth="1"/>
    <col min="7174" max="7424" width="11.5703125" style="266"/>
    <col min="7425" max="7425" width="2.28515625" style="266" customWidth="1"/>
    <col min="7426" max="7426" width="32.7109375" style="266" customWidth="1"/>
    <col min="7427" max="7428" width="21.7109375" style="266" customWidth="1"/>
    <col min="7429" max="7429" width="4.28515625" style="266" customWidth="1"/>
    <col min="7430" max="7680" width="11.5703125" style="266"/>
    <col min="7681" max="7681" width="2.28515625" style="266" customWidth="1"/>
    <col min="7682" max="7682" width="32.7109375" style="266" customWidth="1"/>
    <col min="7683" max="7684" width="21.7109375" style="266" customWidth="1"/>
    <col min="7685" max="7685" width="4.28515625" style="266" customWidth="1"/>
    <col min="7686" max="7936" width="11.5703125" style="266"/>
    <col min="7937" max="7937" width="2.28515625" style="266" customWidth="1"/>
    <col min="7938" max="7938" width="32.7109375" style="266" customWidth="1"/>
    <col min="7939" max="7940" width="21.7109375" style="266" customWidth="1"/>
    <col min="7941" max="7941" width="4.28515625" style="266" customWidth="1"/>
    <col min="7942" max="8192" width="11.5703125" style="266"/>
    <col min="8193" max="8193" width="2.28515625" style="266" customWidth="1"/>
    <col min="8194" max="8194" width="32.7109375" style="266" customWidth="1"/>
    <col min="8195" max="8196" width="21.7109375" style="266" customWidth="1"/>
    <col min="8197" max="8197" width="4.28515625" style="266" customWidth="1"/>
    <col min="8198" max="8448" width="11.5703125" style="266"/>
    <col min="8449" max="8449" width="2.28515625" style="266" customWidth="1"/>
    <col min="8450" max="8450" width="32.7109375" style="266" customWidth="1"/>
    <col min="8451" max="8452" width="21.7109375" style="266" customWidth="1"/>
    <col min="8453" max="8453" width="4.28515625" style="266" customWidth="1"/>
    <col min="8454" max="8704" width="11.5703125" style="266"/>
    <col min="8705" max="8705" width="2.28515625" style="266" customWidth="1"/>
    <col min="8706" max="8706" width="32.7109375" style="266" customWidth="1"/>
    <col min="8707" max="8708" width="21.7109375" style="266" customWidth="1"/>
    <col min="8709" max="8709" width="4.28515625" style="266" customWidth="1"/>
    <col min="8710" max="8960" width="11.5703125" style="266"/>
    <col min="8961" max="8961" width="2.28515625" style="266" customWidth="1"/>
    <col min="8962" max="8962" width="32.7109375" style="266" customWidth="1"/>
    <col min="8963" max="8964" width="21.7109375" style="266" customWidth="1"/>
    <col min="8965" max="8965" width="4.28515625" style="266" customWidth="1"/>
    <col min="8966" max="9216" width="11.5703125" style="266"/>
    <col min="9217" max="9217" width="2.28515625" style="266" customWidth="1"/>
    <col min="9218" max="9218" width="32.7109375" style="266" customWidth="1"/>
    <col min="9219" max="9220" width="21.7109375" style="266" customWidth="1"/>
    <col min="9221" max="9221" width="4.28515625" style="266" customWidth="1"/>
    <col min="9222" max="9472" width="11.5703125" style="266"/>
    <col min="9473" max="9473" width="2.28515625" style="266" customWidth="1"/>
    <col min="9474" max="9474" width="32.7109375" style="266" customWidth="1"/>
    <col min="9475" max="9476" width="21.7109375" style="266" customWidth="1"/>
    <col min="9477" max="9477" width="4.28515625" style="266" customWidth="1"/>
    <col min="9478" max="9728" width="11.5703125" style="266"/>
    <col min="9729" max="9729" width="2.28515625" style="266" customWidth="1"/>
    <col min="9730" max="9730" width="32.7109375" style="266" customWidth="1"/>
    <col min="9731" max="9732" width="21.7109375" style="266" customWidth="1"/>
    <col min="9733" max="9733" width="4.28515625" style="266" customWidth="1"/>
    <col min="9734" max="9984" width="11.5703125" style="266"/>
    <col min="9985" max="9985" width="2.28515625" style="266" customWidth="1"/>
    <col min="9986" max="9986" width="32.7109375" style="266" customWidth="1"/>
    <col min="9987" max="9988" width="21.7109375" style="266" customWidth="1"/>
    <col min="9989" max="9989" width="4.28515625" style="266" customWidth="1"/>
    <col min="9990" max="10240" width="11.5703125" style="266"/>
    <col min="10241" max="10241" width="2.28515625" style="266" customWidth="1"/>
    <col min="10242" max="10242" width="32.7109375" style="266" customWidth="1"/>
    <col min="10243" max="10244" width="21.7109375" style="266" customWidth="1"/>
    <col min="10245" max="10245" width="4.28515625" style="266" customWidth="1"/>
    <col min="10246" max="10496" width="11.5703125" style="266"/>
    <col min="10497" max="10497" width="2.28515625" style="266" customWidth="1"/>
    <col min="10498" max="10498" width="32.7109375" style="266" customWidth="1"/>
    <col min="10499" max="10500" width="21.7109375" style="266" customWidth="1"/>
    <col min="10501" max="10501" width="4.28515625" style="266" customWidth="1"/>
    <col min="10502" max="10752" width="11.5703125" style="266"/>
    <col min="10753" max="10753" width="2.28515625" style="266" customWidth="1"/>
    <col min="10754" max="10754" width="32.7109375" style="266" customWidth="1"/>
    <col min="10755" max="10756" width="21.7109375" style="266" customWidth="1"/>
    <col min="10757" max="10757" width="4.28515625" style="266" customWidth="1"/>
    <col min="10758" max="11008" width="11.5703125" style="266"/>
    <col min="11009" max="11009" width="2.28515625" style="266" customWidth="1"/>
    <col min="11010" max="11010" width="32.7109375" style="266" customWidth="1"/>
    <col min="11011" max="11012" width="21.7109375" style="266" customWidth="1"/>
    <col min="11013" max="11013" width="4.28515625" style="266" customWidth="1"/>
    <col min="11014" max="11264" width="11.5703125" style="266"/>
    <col min="11265" max="11265" width="2.28515625" style="266" customWidth="1"/>
    <col min="11266" max="11266" width="32.7109375" style="266" customWidth="1"/>
    <col min="11267" max="11268" width="21.7109375" style="266" customWidth="1"/>
    <col min="11269" max="11269" width="4.28515625" style="266" customWidth="1"/>
    <col min="11270" max="11520" width="11.5703125" style="266"/>
    <col min="11521" max="11521" width="2.28515625" style="266" customWidth="1"/>
    <col min="11522" max="11522" width="32.7109375" style="266" customWidth="1"/>
    <col min="11523" max="11524" width="21.7109375" style="266" customWidth="1"/>
    <col min="11525" max="11525" width="4.28515625" style="266" customWidth="1"/>
    <col min="11526" max="11776" width="11.5703125" style="266"/>
    <col min="11777" max="11777" width="2.28515625" style="266" customWidth="1"/>
    <col min="11778" max="11778" width="32.7109375" style="266" customWidth="1"/>
    <col min="11779" max="11780" width="21.7109375" style="266" customWidth="1"/>
    <col min="11781" max="11781" width="4.28515625" style="266" customWidth="1"/>
    <col min="11782" max="12032" width="11.5703125" style="266"/>
    <col min="12033" max="12033" width="2.28515625" style="266" customWidth="1"/>
    <col min="12034" max="12034" width="32.7109375" style="266" customWidth="1"/>
    <col min="12035" max="12036" width="21.7109375" style="266" customWidth="1"/>
    <col min="12037" max="12037" width="4.28515625" style="266" customWidth="1"/>
    <col min="12038" max="12288" width="11.5703125" style="266"/>
    <col min="12289" max="12289" width="2.28515625" style="266" customWidth="1"/>
    <col min="12290" max="12290" width="32.7109375" style="266" customWidth="1"/>
    <col min="12291" max="12292" width="21.7109375" style="266" customWidth="1"/>
    <col min="12293" max="12293" width="4.28515625" style="266" customWidth="1"/>
    <col min="12294" max="12544" width="11.5703125" style="266"/>
    <col min="12545" max="12545" width="2.28515625" style="266" customWidth="1"/>
    <col min="12546" max="12546" width="32.7109375" style="266" customWidth="1"/>
    <col min="12547" max="12548" width="21.7109375" style="266" customWidth="1"/>
    <col min="12549" max="12549" width="4.28515625" style="266" customWidth="1"/>
    <col min="12550" max="12800" width="11.5703125" style="266"/>
    <col min="12801" max="12801" width="2.28515625" style="266" customWidth="1"/>
    <col min="12802" max="12802" width="32.7109375" style="266" customWidth="1"/>
    <col min="12803" max="12804" width="21.7109375" style="266" customWidth="1"/>
    <col min="12805" max="12805" width="4.28515625" style="266" customWidth="1"/>
    <col min="12806" max="13056" width="11.5703125" style="266"/>
    <col min="13057" max="13057" width="2.28515625" style="266" customWidth="1"/>
    <col min="13058" max="13058" width="32.7109375" style="266" customWidth="1"/>
    <col min="13059" max="13060" width="21.7109375" style="266" customWidth="1"/>
    <col min="13061" max="13061" width="4.28515625" style="266" customWidth="1"/>
    <col min="13062" max="13312" width="11.5703125" style="266"/>
    <col min="13313" max="13313" width="2.28515625" style="266" customWidth="1"/>
    <col min="13314" max="13314" width="32.7109375" style="266" customWidth="1"/>
    <col min="13315" max="13316" width="21.7109375" style="266" customWidth="1"/>
    <col min="13317" max="13317" width="4.28515625" style="266" customWidth="1"/>
    <col min="13318" max="13568" width="11.5703125" style="266"/>
    <col min="13569" max="13569" width="2.28515625" style="266" customWidth="1"/>
    <col min="13570" max="13570" width="32.7109375" style="266" customWidth="1"/>
    <col min="13571" max="13572" width="21.7109375" style="266" customWidth="1"/>
    <col min="13573" max="13573" width="4.28515625" style="266" customWidth="1"/>
    <col min="13574" max="13824" width="11.5703125" style="266"/>
    <col min="13825" max="13825" width="2.28515625" style="266" customWidth="1"/>
    <col min="13826" max="13826" width="32.7109375" style="266" customWidth="1"/>
    <col min="13827" max="13828" width="21.7109375" style="266" customWidth="1"/>
    <col min="13829" max="13829" width="4.28515625" style="266" customWidth="1"/>
    <col min="13830" max="14080" width="11.5703125" style="266"/>
    <col min="14081" max="14081" width="2.28515625" style="266" customWidth="1"/>
    <col min="14082" max="14082" width="32.7109375" style="266" customWidth="1"/>
    <col min="14083" max="14084" width="21.7109375" style="266" customWidth="1"/>
    <col min="14085" max="14085" width="4.28515625" style="266" customWidth="1"/>
    <col min="14086" max="14336" width="11.5703125" style="266"/>
    <col min="14337" max="14337" width="2.28515625" style="266" customWidth="1"/>
    <col min="14338" max="14338" width="32.7109375" style="266" customWidth="1"/>
    <col min="14339" max="14340" width="21.7109375" style="266" customWidth="1"/>
    <col min="14341" max="14341" width="4.28515625" style="266" customWidth="1"/>
    <col min="14342" max="14592" width="11.5703125" style="266"/>
    <col min="14593" max="14593" width="2.28515625" style="266" customWidth="1"/>
    <col min="14594" max="14594" width="32.7109375" style="266" customWidth="1"/>
    <col min="14595" max="14596" width="21.7109375" style="266" customWidth="1"/>
    <col min="14597" max="14597" width="4.28515625" style="266" customWidth="1"/>
    <col min="14598" max="14848" width="11.5703125" style="266"/>
    <col min="14849" max="14849" width="2.28515625" style="266" customWidth="1"/>
    <col min="14850" max="14850" width="32.7109375" style="266" customWidth="1"/>
    <col min="14851" max="14852" width="21.7109375" style="266" customWidth="1"/>
    <col min="14853" max="14853" width="4.28515625" style="266" customWidth="1"/>
    <col min="14854" max="15104" width="11.5703125" style="266"/>
    <col min="15105" max="15105" width="2.28515625" style="266" customWidth="1"/>
    <col min="15106" max="15106" width="32.7109375" style="266" customWidth="1"/>
    <col min="15107" max="15108" width="21.7109375" style="266" customWidth="1"/>
    <col min="15109" max="15109" width="4.28515625" style="266" customWidth="1"/>
    <col min="15110" max="15360" width="11.5703125" style="266"/>
    <col min="15361" max="15361" width="2.28515625" style="266" customWidth="1"/>
    <col min="15362" max="15362" width="32.7109375" style="266" customWidth="1"/>
    <col min="15363" max="15364" width="21.7109375" style="266" customWidth="1"/>
    <col min="15365" max="15365" width="4.28515625" style="266" customWidth="1"/>
    <col min="15366" max="15616" width="11.5703125" style="266"/>
    <col min="15617" max="15617" width="2.28515625" style="266" customWidth="1"/>
    <col min="15618" max="15618" width="32.7109375" style="266" customWidth="1"/>
    <col min="15619" max="15620" width="21.7109375" style="266" customWidth="1"/>
    <col min="15621" max="15621" width="4.28515625" style="266" customWidth="1"/>
    <col min="15622" max="15872" width="11.5703125" style="266"/>
    <col min="15873" max="15873" width="2.28515625" style="266" customWidth="1"/>
    <col min="15874" max="15874" width="32.7109375" style="266" customWidth="1"/>
    <col min="15875" max="15876" width="21.7109375" style="266" customWidth="1"/>
    <col min="15877" max="15877" width="4.28515625" style="266" customWidth="1"/>
    <col min="15878" max="16128" width="11.5703125" style="266"/>
    <col min="16129" max="16129" width="2.28515625" style="266" customWidth="1"/>
    <col min="16130" max="16130" width="32.7109375" style="266" customWidth="1"/>
    <col min="16131" max="16132" width="21.7109375" style="266" customWidth="1"/>
    <col min="16133" max="16133" width="4.28515625" style="266" customWidth="1"/>
    <col min="16134" max="16384" width="11.5703125" style="266"/>
  </cols>
  <sheetData>
    <row r="1" spans="2:6" ht="11.25" customHeight="1">
      <c r="B1" s="274"/>
      <c r="C1" s="532"/>
      <c r="D1" s="407"/>
    </row>
    <row r="2" spans="2:6" ht="11.25" customHeight="1">
      <c r="B2" s="274"/>
      <c r="C2" s="532"/>
      <c r="D2" s="407"/>
    </row>
    <row r="3" spans="2:6" ht="11.25" customHeight="1">
      <c r="B3" s="274"/>
      <c r="C3" s="532"/>
      <c r="D3" s="407"/>
    </row>
    <row r="4" spans="2:6" ht="12.75" customHeight="1">
      <c r="B4" s="737" t="s">
        <v>460</v>
      </c>
      <c r="C4" s="737"/>
      <c r="D4" s="737"/>
    </row>
    <row r="5" spans="2:6" ht="12.75" customHeight="1">
      <c r="B5" s="787" t="s">
        <v>735</v>
      </c>
      <c r="C5" s="787"/>
      <c r="D5" s="787"/>
    </row>
    <row r="6" spans="2:6" s="274" customFormat="1" ht="12.75" customHeight="1">
      <c r="B6" s="737" t="s">
        <v>690</v>
      </c>
      <c r="C6" s="737"/>
      <c r="D6" s="737"/>
    </row>
    <row r="7" spans="2:6" s="274" customFormat="1" ht="12.75" customHeight="1">
      <c r="B7" s="737" t="s">
        <v>1</v>
      </c>
      <c r="C7" s="737"/>
      <c r="D7" s="737"/>
    </row>
    <row r="8" spans="2:6" ht="11.25" customHeight="1">
      <c r="B8" s="407"/>
      <c r="C8" s="532"/>
    </row>
    <row r="9" spans="2:6" ht="12.75" customHeight="1">
      <c r="B9" s="532"/>
      <c r="C9" s="532"/>
      <c r="D9" s="409" t="s">
        <v>691</v>
      </c>
    </row>
    <row r="11" spans="2:6" s="274" customFormat="1" ht="12.75" customHeight="1">
      <c r="B11" s="788" t="s">
        <v>692</v>
      </c>
      <c r="C11" s="789" t="s">
        <v>693</v>
      </c>
      <c r="D11" s="789"/>
      <c r="E11" s="442"/>
    </row>
    <row r="12" spans="2:6" s="274" customFormat="1" ht="12.75" customHeight="1">
      <c r="B12" s="788"/>
      <c r="C12" s="653">
        <v>43738</v>
      </c>
      <c r="D12" s="654">
        <v>43373</v>
      </c>
      <c r="E12" s="442"/>
    </row>
    <row r="13" spans="2:6" ht="12.75" customHeight="1">
      <c r="B13" s="655"/>
      <c r="C13" s="656"/>
      <c r="D13" s="655"/>
      <c r="E13" s="460"/>
    </row>
    <row r="14" spans="2:6" s="366" customFormat="1" ht="12.75" customHeight="1">
      <c r="B14" s="657" t="s">
        <v>694</v>
      </c>
      <c r="C14" s="658">
        <v>82034</v>
      </c>
      <c r="D14" s="659">
        <v>94415</v>
      </c>
      <c r="E14" s="660"/>
      <c r="F14" s="661"/>
    </row>
    <row r="15" spans="2:6" ht="12.75" customHeight="1">
      <c r="B15" s="657"/>
      <c r="C15" s="662"/>
      <c r="D15" s="657"/>
      <c r="E15" s="460"/>
    </row>
    <row r="16" spans="2:6" ht="12.75" customHeight="1">
      <c r="B16" s="657" t="s">
        <v>695</v>
      </c>
      <c r="C16" s="663">
        <f>+'EE_RR '!D11</f>
        <v>104513008976</v>
      </c>
      <c r="D16" s="663">
        <f>+'EE_RR '!E11</f>
        <v>118366958215</v>
      </c>
      <c r="E16" s="460"/>
      <c r="F16" s="314"/>
    </row>
    <row r="17" spans="2:7" ht="12.75" customHeight="1">
      <c r="B17" s="657"/>
      <c r="C17" s="664"/>
      <c r="D17" s="663"/>
      <c r="E17" s="460"/>
      <c r="F17" s="665"/>
    </row>
    <row r="18" spans="2:7" ht="12.75" customHeight="1">
      <c r="B18" s="657" t="s">
        <v>696</v>
      </c>
      <c r="C18" s="663">
        <v>796</v>
      </c>
      <c r="D18" s="663">
        <v>809</v>
      </c>
      <c r="E18" s="460"/>
      <c r="F18" s="314"/>
      <c r="G18" s="314"/>
    </row>
    <row r="19" spans="2:7" ht="12.75" customHeight="1">
      <c r="B19" s="657"/>
      <c r="C19" s="664"/>
      <c r="D19" s="663"/>
      <c r="E19" s="460"/>
    </row>
    <row r="20" spans="2:7" ht="12.75" hidden="1" customHeight="1">
      <c r="B20" s="657" t="s">
        <v>697</v>
      </c>
      <c r="C20" s="664"/>
      <c r="D20" s="663">
        <v>87513883</v>
      </c>
      <c r="E20" s="460"/>
    </row>
    <row r="21" spans="2:7" ht="12.75" hidden="1" customHeight="1">
      <c r="B21" s="657"/>
      <c r="C21" s="664"/>
      <c r="D21" s="663"/>
      <c r="E21" s="460"/>
    </row>
    <row r="22" spans="2:7" ht="12.75" customHeight="1">
      <c r="B22" s="657" t="s">
        <v>698</v>
      </c>
      <c r="C22" s="666">
        <v>37</v>
      </c>
      <c r="D22" s="666">
        <v>37</v>
      </c>
      <c r="E22" s="460"/>
    </row>
    <row r="23" spans="2:7" ht="12.75" customHeight="1">
      <c r="B23" s="657"/>
      <c r="C23" s="664"/>
      <c r="D23" s="663"/>
      <c r="E23" s="460"/>
    </row>
    <row r="24" spans="2:7" ht="12.75" hidden="1" customHeight="1">
      <c r="B24" s="414" t="s">
        <v>699</v>
      </c>
      <c r="C24" s="664">
        <v>0</v>
      </c>
      <c r="D24" s="667">
        <v>0</v>
      </c>
    </row>
    <row r="25" spans="2:7" ht="12.75" customHeight="1">
      <c r="B25" s="668"/>
      <c r="C25" s="669"/>
      <c r="D25" s="670"/>
    </row>
    <row r="26" spans="2:7" ht="11.25" customHeight="1">
      <c r="C26" s="671"/>
      <c r="D26" s="672"/>
    </row>
  </sheetData>
  <sheetProtection selectLockedCells="1" selectUnlockedCells="1"/>
  <mergeCells count="6">
    <mergeCell ref="B4:D4"/>
    <mergeCell ref="B5:D5"/>
    <mergeCell ref="B6:D6"/>
    <mergeCell ref="B7:D7"/>
    <mergeCell ref="B11:B12"/>
    <mergeCell ref="C11:D11"/>
  </mergeCells>
  <pageMargins left="0.98425196850393704" right="0.74803149606299213" top="1.5748031496062993" bottom="0.98425196850393704" header="0.51181102362204722" footer="0.51181102362204722"/>
  <pageSetup paperSize="9" firstPageNumber="0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</sheetPr>
  <dimension ref="A1:G30"/>
  <sheetViews>
    <sheetView topLeftCell="A13" workbookViewId="0">
      <selection activeCell="F23" sqref="F23"/>
    </sheetView>
  </sheetViews>
  <sheetFormatPr baseColWidth="10" defaultColWidth="11.5703125" defaultRowHeight="11.25" customHeight="1"/>
  <cols>
    <col min="1" max="1" width="26.42578125" style="266" customWidth="1"/>
    <col min="2" max="2" width="26.5703125" style="532" customWidth="1"/>
    <col min="3" max="3" width="26.5703125" style="675" customWidth="1"/>
    <col min="4" max="4" width="3.140625" style="266" customWidth="1"/>
    <col min="5" max="256" width="11.5703125" style="266"/>
    <col min="257" max="257" width="26.42578125" style="266" customWidth="1"/>
    <col min="258" max="259" width="26.5703125" style="266" customWidth="1"/>
    <col min="260" max="260" width="3.140625" style="266" customWidth="1"/>
    <col min="261" max="512" width="11.5703125" style="266"/>
    <col min="513" max="513" width="26.42578125" style="266" customWidth="1"/>
    <col min="514" max="515" width="26.5703125" style="266" customWidth="1"/>
    <col min="516" max="516" width="3.140625" style="266" customWidth="1"/>
    <col min="517" max="768" width="11.5703125" style="266"/>
    <col min="769" max="769" width="26.42578125" style="266" customWidth="1"/>
    <col min="770" max="771" width="26.5703125" style="266" customWidth="1"/>
    <col min="772" max="772" width="3.140625" style="266" customWidth="1"/>
    <col min="773" max="1024" width="11.5703125" style="266"/>
    <col min="1025" max="1025" width="26.42578125" style="266" customWidth="1"/>
    <col min="1026" max="1027" width="26.5703125" style="266" customWidth="1"/>
    <col min="1028" max="1028" width="3.140625" style="266" customWidth="1"/>
    <col min="1029" max="1280" width="11.5703125" style="266"/>
    <col min="1281" max="1281" width="26.42578125" style="266" customWidth="1"/>
    <col min="1282" max="1283" width="26.5703125" style="266" customWidth="1"/>
    <col min="1284" max="1284" width="3.140625" style="266" customWidth="1"/>
    <col min="1285" max="1536" width="11.5703125" style="266"/>
    <col min="1537" max="1537" width="26.42578125" style="266" customWidth="1"/>
    <col min="1538" max="1539" width="26.5703125" style="266" customWidth="1"/>
    <col min="1540" max="1540" width="3.140625" style="266" customWidth="1"/>
    <col min="1541" max="1792" width="11.5703125" style="266"/>
    <col min="1793" max="1793" width="26.42578125" style="266" customWidth="1"/>
    <col min="1794" max="1795" width="26.5703125" style="266" customWidth="1"/>
    <col min="1796" max="1796" width="3.140625" style="266" customWidth="1"/>
    <col min="1797" max="2048" width="11.5703125" style="266"/>
    <col min="2049" max="2049" width="26.42578125" style="266" customWidth="1"/>
    <col min="2050" max="2051" width="26.5703125" style="266" customWidth="1"/>
    <col min="2052" max="2052" width="3.140625" style="266" customWidth="1"/>
    <col min="2053" max="2304" width="11.5703125" style="266"/>
    <col min="2305" max="2305" width="26.42578125" style="266" customWidth="1"/>
    <col min="2306" max="2307" width="26.5703125" style="266" customWidth="1"/>
    <col min="2308" max="2308" width="3.140625" style="266" customWidth="1"/>
    <col min="2309" max="2560" width="11.5703125" style="266"/>
    <col min="2561" max="2561" width="26.42578125" style="266" customWidth="1"/>
    <col min="2562" max="2563" width="26.5703125" style="266" customWidth="1"/>
    <col min="2564" max="2564" width="3.140625" style="266" customWidth="1"/>
    <col min="2565" max="2816" width="11.5703125" style="266"/>
    <col min="2817" max="2817" width="26.42578125" style="266" customWidth="1"/>
    <col min="2818" max="2819" width="26.5703125" style="266" customWidth="1"/>
    <col min="2820" max="2820" width="3.140625" style="266" customWidth="1"/>
    <col min="2821" max="3072" width="11.5703125" style="266"/>
    <col min="3073" max="3073" width="26.42578125" style="266" customWidth="1"/>
    <col min="3074" max="3075" width="26.5703125" style="266" customWidth="1"/>
    <col min="3076" max="3076" width="3.140625" style="266" customWidth="1"/>
    <col min="3077" max="3328" width="11.5703125" style="266"/>
    <col min="3329" max="3329" width="26.42578125" style="266" customWidth="1"/>
    <col min="3330" max="3331" width="26.5703125" style="266" customWidth="1"/>
    <col min="3332" max="3332" width="3.140625" style="266" customWidth="1"/>
    <col min="3333" max="3584" width="11.5703125" style="266"/>
    <col min="3585" max="3585" width="26.42578125" style="266" customWidth="1"/>
    <col min="3586" max="3587" width="26.5703125" style="266" customWidth="1"/>
    <col min="3588" max="3588" width="3.140625" style="266" customWidth="1"/>
    <col min="3589" max="3840" width="11.5703125" style="266"/>
    <col min="3841" max="3841" width="26.42578125" style="266" customWidth="1"/>
    <col min="3842" max="3843" width="26.5703125" style="266" customWidth="1"/>
    <col min="3844" max="3844" width="3.140625" style="266" customWidth="1"/>
    <col min="3845" max="4096" width="11.5703125" style="266"/>
    <col min="4097" max="4097" width="26.42578125" style="266" customWidth="1"/>
    <col min="4098" max="4099" width="26.5703125" style="266" customWidth="1"/>
    <col min="4100" max="4100" width="3.140625" style="266" customWidth="1"/>
    <col min="4101" max="4352" width="11.5703125" style="266"/>
    <col min="4353" max="4353" width="26.42578125" style="266" customWidth="1"/>
    <col min="4354" max="4355" width="26.5703125" style="266" customWidth="1"/>
    <col min="4356" max="4356" width="3.140625" style="266" customWidth="1"/>
    <col min="4357" max="4608" width="11.5703125" style="266"/>
    <col min="4609" max="4609" width="26.42578125" style="266" customWidth="1"/>
    <col min="4610" max="4611" width="26.5703125" style="266" customWidth="1"/>
    <col min="4612" max="4612" width="3.140625" style="266" customWidth="1"/>
    <col min="4613" max="4864" width="11.5703125" style="266"/>
    <col min="4865" max="4865" width="26.42578125" style="266" customWidth="1"/>
    <col min="4866" max="4867" width="26.5703125" style="266" customWidth="1"/>
    <col min="4868" max="4868" width="3.140625" style="266" customWidth="1"/>
    <col min="4869" max="5120" width="11.5703125" style="266"/>
    <col min="5121" max="5121" width="26.42578125" style="266" customWidth="1"/>
    <col min="5122" max="5123" width="26.5703125" style="266" customWidth="1"/>
    <col min="5124" max="5124" width="3.140625" style="266" customWidth="1"/>
    <col min="5125" max="5376" width="11.5703125" style="266"/>
    <col min="5377" max="5377" width="26.42578125" style="266" customWidth="1"/>
    <col min="5378" max="5379" width="26.5703125" style="266" customWidth="1"/>
    <col min="5380" max="5380" width="3.140625" style="266" customWidth="1"/>
    <col min="5381" max="5632" width="11.5703125" style="266"/>
    <col min="5633" max="5633" width="26.42578125" style="266" customWidth="1"/>
    <col min="5634" max="5635" width="26.5703125" style="266" customWidth="1"/>
    <col min="5636" max="5636" width="3.140625" style="266" customWidth="1"/>
    <col min="5637" max="5888" width="11.5703125" style="266"/>
    <col min="5889" max="5889" width="26.42578125" style="266" customWidth="1"/>
    <col min="5890" max="5891" width="26.5703125" style="266" customWidth="1"/>
    <col min="5892" max="5892" width="3.140625" style="266" customWidth="1"/>
    <col min="5893" max="6144" width="11.5703125" style="266"/>
    <col min="6145" max="6145" width="26.42578125" style="266" customWidth="1"/>
    <col min="6146" max="6147" width="26.5703125" style="266" customWidth="1"/>
    <col min="6148" max="6148" width="3.140625" style="266" customWidth="1"/>
    <col min="6149" max="6400" width="11.5703125" style="266"/>
    <col min="6401" max="6401" width="26.42578125" style="266" customWidth="1"/>
    <col min="6402" max="6403" width="26.5703125" style="266" customWidth="1"/>
    <col min="6404" max="6404" width="3.140625" style="266" customWidth="1"/>
    <col min="6405" max="6656" width="11.5703125" style="266"/>
    <col min="6657" max="6657" width="26.42578125" style="266" customWidth="1"/>
    <col min="6658" max="6659" width="26.5703125" style="266" customWidth="1"/>
    <col min="6660" max="6660" width="3.140625" style="266" customWidth="1"/>
    <col min="6661" max="6912" width="11.5703125" style="266"/>
    <col min="6913" max="6913" width="26.42578125" style="266" customWidth="1"/>
    <col min="6914" max="6915" width="26.5703125" style="266" customWidth="1"/>
    <col min="6916" max="6916" width="3.140625" style="266" customWidth="1"/>
    <col min="6917" max="7168" width="11.5703125" style="266"/>
    <col min="7169" max="7169" width="26.42578125" style="266" customWidth="1"/>
    <col min="7170" max="7171" width="26.5703125" style="266" customWidth="1"/>
    <col min="7172" max="7172" width="3.140625" style="266" customWidth="1"/>
    <col min="7173" max="7424" width="11.5703125" style="266"/>
    <col min="7425" max="7425" width="26.42578125" style="266" customWidth="1"/>
    <col min="7426" max="7427" width="26.5703125" style="266" customWidth="1"/>
    <col min="7428" max="7428" width="3.140625" style="266" customWidth="1"/>
    <col min="7429" max="7680" width="11.5703125" style="266"/>
    <col min="7681" max="7681" width="26.42578125" style="266" customWidth="1"/>
    <col min="7682" max="7683" width="26.5703125" style="266" customWidth="1"/>
    <col min="7684" max="7684" width="3.140625" style="266" customWidth="1"/>
    <col min="7685" max="7936" width="11.5703125" style="266"/>
    <col min="7937" max="7937" width="26.42578125" style="266" customWidth="1"/>
    <col min="7938" max="7939" width="26.5703125" style="266" customWidth="1"/>
    <col min="7940" max="7940" width="3.140625" style="266" customWidth="1"/>
    <col min="7941" max="8192" width="11.5703125" style="266"/>
    <col min="8193" max="8193" width="26.42578125" style="266" customWidth="1"/>
    <col min="8194" max="8195" width="26.5703125" style="266" customWidth="1"/>
    <col min="8196" max="8196" width="3.140625" style="266" customWidth="1"/>
    <col min="8197" max="8448" width="11.5703125" style="266"/>
    <col min="8449" max="8449" width="26.42578125" style="266" customWidth="1"/>
    <col min="8450" max="8451" width="26.5703125" style="266" customWidth="1"/>
    <col min="8452" max="8452" width="3.140625" style="266" customWidth="1"/>
    <col min="8453" max="8704" width="11.5703125" style="266"/>
    <col min="8705" max="8705" width="26.42578125" style="266" customWidth="1"/>
    <col min="8706" max="8707" width="26.5703125" style="266" customWidth="1"/>
    <col min="8708" max="8708" width="3.140625" style="266" customWidth="1"/>
    <col min="8709" max="8960" width="11.5703125" style="266"/>
    <col min="8961" max="8961" width="26.42578125" style="266" customWidth="1"/>
    <col min="8962" max="8963" width="26.5703125" style="266" customWidth="1"/>
    <col min="8964" max="8964" width="3.140625" style="266" customWidth="1"/>
    <col min="8965" max="9216" width="11.5703125" style="266"/>
    <col min="9217" max="9217" width="26.42578125" style="266" customWidth="1"/>
    <col min="9218" max="9219" width="26.5703125" style="266" customWidth="1"/>
    <col min="9220" max="9220" width="3.140625" style="266" customWidth="1"/>
    <col min="9221" max="9472" width="11.5703125" style="266"/>
    <col min="9473" max="9473" width="26.42578125" style="266" customWidth="1"/>
    <col min="9474" max="9475" width="26.5703125" style="266" customWidth="1"/>
    <col min="9476" max="9476" width="3.140625" style="266" customWidth="1"/>
    <col min="9477" max="9728" width="11.5703125" style="266"/>
    <col min="9729" max="9729" width="26.42578125" style="266" customWidth="1"/>
    <col min="9730" max="9731" width="26.5703125" style="266" customWidth="1"/>
    <col min="9732" max="9732" width="3.140625" style="266" customWidth="1"/>
    <col min="9733" max="9984" width="11.5703125" style="266"/>
    <col min="9985" max="9985" width="26.42578125" style="266" customWidth="1"/>
    <col min="9986" max="9987" width="26.5703125" style="266" customWidth="1"/>
    <col min="9988" max="9988" width="3.140625" style="266" customWidth="1"/>
    <col min="9989" max="10240" width="11.5703125" style="266"/>
    <col min="10241" max="10241" width="26.42578125" style="266" customWidth="1"/>
    <col min="10242" max="10243" width="26.5703125" style="266" customWidth="1"/>
    <col min="10244" max="10244" width="3.140625" style="266" customWidth="1"/>
    <col min="10245" max="10496" width="11.5703125" style="266"/>
    <col min="10497" max="10497" width="26.42578125" style="266" customWidth="1"/>
    <col min="10498" max="10499" width="26.5703125" style="266" customWidth="1"/>
    <col min="10500" max="10500" width="3.140625" style="266" customWidth="1"/>
    <col min="10501" max="10752" width="11.5703125" style="266"/>
    <col min="10753" max="10753" width="26.42578125" style="266" customWidth="1"/>
    <col min="10754" max="10755" width="26.5703125" style="266" customWidth="1"/>
    <col min="10756" max="10756" width="3.140625" style="266" customWidth="1"/>
    <col min="10757" max="11008" width="11.5703125" style="266"/>
    <col min="11009" max="11009" width="26.42578125" style="266" customWidth="1"/>
    <col min="11010" max="11011" width="26.5703125" style="266" customWidth="1"/>
    <col min="11012" max="11012" width="3.140625" style="266" customWidth="1"/>
    <col min="11013" max="11264" width="11.5703125" style="266"/>
    <col min="11265" max="11265" width="26.42578125" style="266" customWidth="1"/>
    <col min="11266" max="11267" width="26.5703125" style="266" customWidth="1"/>
    <col min="11268" max="11268" width="3.140625" style="266" customWidth="1"/>
    <col min="11269" max="11520" width="11.5703125" style="266"/>
    <col min="11521" max="11521" width="26.42578125" style="266" customWidth="1"/>
    <col min="11522" max="11523" width="26.5703125" style="266" customWidth="1"/>
    <col min="11524" max="11524" width="3.140625" style="266" customWidth="1"/>
    <col min="11525" max="11776" width="11.5703125" style="266"/>
    <col min="11777" max="11777" width="26.42578125" style="266" customWidth="1"/>
    <col min="11778" max="11779" width="26.5703125" style="266" customWidth="1"/>
    <col min="11780" max="11780" width="3.140625" style="266" customWidth="1"/>
    <col min="11781" max="12032" width="11.5703125" style="266"/>
    <col min="12033" max="12033" width="26.42578125" style="266" customWidth="1"/>
    <col min="12034" max="12035" width="26.5703125" style="266" customWidth="1"/>
    <col min="12036" max="12036" width="3.140625" style="266" customWidth="1"/>
    <col min="12037" max="12288" width="11.5703125" style="266"/>
    <col min="12289" max="12289" width="26.42578125" style="266" customWidth="1"/>
    <col min="12290" max="12291" width="26.5703125" style="266" customWidth="1"/>
    <col min="12292" max="12292" width="3.140625" style="266" customWidth="1"/>
    <col min="12293" max="12544" width="11.5703125" style="266"/>
    <col min="12545" max="12545" width="26.42578125" style="266" customWidth="1"/>
    <col min="12546" max="12547" width="26.5703125" style="266" customWidth="1"/>
    <col min="12548" max="12548" width="3.140625" style="266" customWidth="1"/>
    <col min="12549" max="12800" width="11.5703125" style="266"/>
    <col min="12801" max="12801" width="26.42578125" style="266" customWidth="1"/>
    <col min="12802" max="12803" width="26.5703125" style="266" customWidth="1"/>
    <col min="12804" max="12804" width="3.140625" style="266" customWidth="1"/>
    <col min="12805" max="13056" width="11.5703125" style="266"/>
    <col min="13057" max="13057" width="26.42578125" style="266" customWidth="1"/>
    <col min="13058" max="13059" width="26.5703125" style="266" customWidth="1"/>
    <col min="13060" max="13060" width="3.140625" style="266" customWidth="1"/>
    <col min="13061" max="13312" width="11.5703125" style="266"/>
    <col min="13313" max="13313" width="26.42578125" style="266" customWidth="1"/>
    <col min="13314" max="13315" width="26.5703125" style="266" customWidth="1"/>
    <col min="13316" max="13316" width="3.140625" style="266" customWidth="1"/>
    <col min="13317" max="13568" width="11.5703125" style="266"/>
    <col min="13569" max="13569" width="26.42578125" style="266" customWidth="1"/>
    <col min="13570" max="13571" width="26.5703125" style="266" customWidth="1"/>
    <col min="13572" max="13572" width="3.140625" style="266" customWidth="1"/>
    <col min="13573" max="13824" width="11.5703125" style="266"/>
    <col min="13825" max="13825" width="26.42578125" style="266" customWidth="1"/>
    <col min="13826" max="13827" width="26.5703125" style="266" customWidth="1"/>
    <col min="13828" max="13828" width="3.140625" style="266" customWidth="1"/>
    <col min="13829" max="14080" width="11.5703125" style="266"/>
    <col min="14081" max="14081" width="26.42578125" style="266" customWidth="1"/>
    <col min="14082" max="14083" width="26.5703125" style="266" customWidth="1"/>
    <col min="14084" max="14084" width="3.140625" style="266" customWidth="1"/>
    <col min="14085" max="14336" width="11.5703125" style="266"/>
    <col min="14337" max="14337" width="26.42578125" style="266" customWidth="1"/>
    <col min="14338" max="14339" width="26.5703125" style="266" customWidth="1"/>
    <col min="14340" max="14340" width="3.140625" style="266" customWidth="1"/>
    <col min="14341" max="14592" width="11.5703125" style="266"/>
    <col min="14593" max="14593" width="26.42578125" style="266" customWidth="1"/>
    <col min="14594" max="14595" width="26.5703125" style="266" customWidth="1"/>
    <col min="14596" max="14596" width="3.140625" style="266" customWidth="1"/>
    <col min="14597" max="14848" width="11.5703125" style="266"/>
    <col min="14849" max="14849" width="26.42578125" style="266" customWidth="1"/>
    <col min="14850" max="14851" width="26.5703125" style="266" customWidth="1"/>
    <col min="14852" max="14852" width="3.140625" style="266" customWidth="1"/>
    <col min="14853" max="15104" width="11.5703125" style="266"/>
    <col min="15105" max="15105" width="26.42578125" style="266" customWidth="1"/>
    <col min="15106" max="15107" width="26.5703125" style="266" customWidth="1"/>
    <col min="15108" max="15108" width="3.140625" style="266" customWidth="1"/>
    <col min="15109" max="15360" width="11.5703125" style="266"/>
    <col min="15361" max="15361" width="26.42578125" style="266" customWidth="1"/>
    <col min="15362" max="15363" width="26.5703125" style="266" customWidth="1"/>
    <col min="15364" max="15364" width="3.140625" style="266" customWidth="1"/>
    <col min="15365" max="15616" width="11.5703125" style="266"/>
    <col min="15617" max="15617" width="26.42578125" style="266" customWidth="1"/>
    <col min="15618" max="15619" width="26.5703125" style="266" customWidth="1"/>
    <col min="15620" max="15620" width="3.140625" style="266" customWidth="1"/>
    <col min="15621" max="15872" width="11.5703125" style="266"/>
    <col min="15873" max="15873" width="26.42578125" style="266" customWidth="1"/>
    <col min="15874" max="15875" width="26.5703125" style="266" customWidth="1"/>
    <col min="15876" max="15876" width="3.140625" style="266" customWidth="1"/>
    <col min="15877" max="16128" width="11.5703125" style="266"/>
    <col min="16129" max="16129" width="26.42578125" style="266" customWidth="1"/>
    <col min="16130" max="16131" width="26.5703125" style="266" customWidth="1"/>
    <col min="16132" max="16132" width="3.140625" style="266" customWidth="1"/>
    <col min="16133" max="16384" width="11.5703125" style="266"/>
  </cols>
  <sheetData>
    <row r="1" spans="1:6" ht="11.25" customHeight="1">
      <c r="A1" s="407"/>
      <c r="C1" s="673"/>
    </row>
    <row r="2" spans="1:6" ht="12.75" customHeight="1">
      <c r="A2" s="737" t="s">
        <v>460</v>
      </c>
      <c r="B2" s="737"/>
      <c r="C2" s="737"/>
      <c r="D2" s="532"/>
    </row>
    <row r="3" spans="1:6" ht="17.25" customHeight="1">
      <c r="A3" s="787" t="s">
        <v>736</v>
      </c>
      <c r="B3" s="787"/>
      <c r="C3" s="787"/>
      <c r="D3" s="532"/>
    </row>
    <row r="4" spans="1:6" ht="11.25" customHeight="1">
      <c r="A4" s="532"/>
      <c r="C4" s="673"/>
      <c r="D4" s="532"/>
    </row>
    <row r="5" spans="1:6" ht="12.75" customHeight="1">
      <c r="A5" s="790" t="s">
        <v>700</v>
      </c>
      <c r="B5" s="790"/>
      <c r="C5" s="790"/>
      <c r="D5" s="790"/>
    </row>
    <row r="6" spans="1:6" ht="11.25" customHeight="1">
      <c r="A6" s="407"/>
      <c r="C6" s="673"/>
      <c r="D6" s="532"/>
    </row>
    <row r="7" spans="1:6" ht="11.25" customHeight="1">
      <c r="A7" s="407"/>
      <c r="C7" s="673"/>
    </row>
    <row r="8" spans="1:6" ht="12.75" customHeight="1">
      <c r="A8" s="532"/>
      <c r="C8" s="674" t="s">
        <v>701</v>
      </c>
    </row>
    <row r="9" spans="1:6" ht="16.5" customHeight="1"/>
    <row r="10" spans="1:6" ht="12.75" customHeight="1">
      <c r="A10" s="791" t="s">
        <v>702</v>
      </c>
      <c r="B10" s="792">
        <v>43738</v>
      </c>
      <c r="C10" s="792">
        <v>43373</v>
      </c>
    </row>
    <row r="11" spans="1:6" ht="11.25" customHeight="1">
      <c r="A11" s="791"/>
      <c r="B11" s="792"/>
      <c r="C11" s="792"/>
      <c r="D11" s="460"/>
    </row>
    <row r="12" spans="1:6" ht="12.75" customHeight="1">
      <c r="A12" s="516"/>
      <c r="B12" s="676"/>
      <c r="C12" s="677"/>
    </row>
    <row r="13" spans="1:6" ht="12.75" customHeight="1">
      <c r="A13" s="522" t="s">
        <v>703</v>
      </c>
      <c r="B13" s="678">
        <f>+'P2_AP 19'!C21/'P2_AP 19'!J21</f>
        <v>2.2349643317254611</v>
      </c>
      <c r="C13" s="678">
        <f>+'P2_AP 19'!D21/'P2_AP 19'!K21</f>
        <v>2.0867964045849026</v>
      </c>
      <c r="E13" s="565"/>
    </row>
    <row r="14" spans="1:6" ht="12.75" customHeight="1">
      <c r="A14" s="522"/>
      <c r="B14" s="678"/>
      <c r="C14" s="678"/>
    </row>
    <row r="15" spans="1:6" ht="12.75" customHeight="1">
      <c r="A15" s="522" t="s">
        <v>704</v>
      </c>
      <c r="B15" s="678">
        <f>+'P2_AP 19'!J30/'P2_AP 19'!J45</f>
        <v>1.801061907590831</v>
      </c>
      <c r="C15" s="678">
        <f>+'P2_AP 19'!K30/'P2_AP 19'!K45</f>
        <v>1.7659242839375335</v>
      </c>
      <c r="E15" s="565"/>
      <c r="F15" s="565"/>
    </row>
    <row r="16" spans="1:6" ht="12.75" customHeight="1">
      <c r="A16" s="522"/>
      <c r="B16" s="678"/>
      <c r="C16" s="678"/>
    </row>
    <row r="17" spans="1:7" ht="12.75" customHeight="1">
      <c r="A17" s="522" t="s">
        <v>705</v>
      </c>
      <c r="B17" s="679" t="s">
        <v>325</v>
      </c>
      <c r="C17" s="679" t="s">
        <v>325</v>
      </c>
      <c r="E17" s="565"/>
      <c r="F17" s="320"/>
      <c r="G17" s="320"/>
    </row>
    <row r="18" spans="1:7" ht="12.75" customHeight="1">
      <c r="A18" s="524" t="s">
        <v>706</v>
      </c>
      <c r="B18" s="680">
        <f>8702991379/32891686463</f>
        <v>0.26459547426338365</v>
      </c>
      <c r="C18" s="681"/>
      <c r="F18" s="320"/>
      <c r="G18" s="320"/>
    </row>
    <row r="19" spans="1:7" ht="12.75" customHeight="1">
      <c r="A19" s="460"/>
      <c r="B19" s="682"/>
      <c r="C19" s="683"/>
      <c r="F19" s="438"/>
      <c r="G19" s="438"/>
    </row>
    <row r="20" spans="1:7" ht="11.25" customHeight="1">
      <c r="A20" s="684"/>
      <c r="B20" s="685"/>
      <c r="C20" s="686"/>
    </row>
    <row r="21" spans="1:7" ht="11.25" customHeight="1">
      <c r="A21" s="687"/>
      <c r="B21" s="685"/>
      <c r="C21" s="688"/>
    </row>
    <row r="22" spans="1:7" ht="11.25" customHeight="1">
      <c r="A22" s="687"/>
      <c r="B22" s="685"/>
      <c r="C22" s="689" t="s">
        <v>707</v>
      </c>
    </row>
    <row r="23" spans="1:7" ht="11.25" customHeight="1">
      <c r="A23" s="685" t="s">
        <v>708</v>
      </c>
      <c r="B23" s="685" t="s">
        <v>709</v>
      </c>
      <c r="C23" s="685" t="s">
        <v>710</v>
      </c>
    </row>
    <row r="24" spans="1:7" ht="11.25" customHeight="1">
      <c r="A24" s="685" t="s">
        <v>711</v>
      </c>
      <c r="B24" s="685" t="s">
        <v>712</v>
      </c>
      <c r="C24" s="673" t="s">
        <v>713</v>
      </c>
      <c r="D24" s="460"/>
    </row>
    <row r="25" spans="1:7" ht="11.25" customHeight="1">
      <c r="A25" s="687"/>
      <c r="B25" s="685"/>
      <c r="C25" s="689" t="s">
        <v>714</v>
      </c>
    </row>
    <row r="26" spans="1:7" ht="11.25" customHeight="1">
      <c r="A26" s="460"/>
      <c r="B26" s="685"/>
      <c r="C26" s="689" t="s">
        <v>715</v>
      </c>
    </row>
    <row r="27" spans="1:7" ht="11.25" customHeight="1">
      <c r="A27" s="460"/>
      <c r="B27" s="685"/>
      <c r="C27" s="690" t="s">
        <v>706</v>
      </c>
    </row>
    <row r="28" spans="1:7" ht="11.25" customHeight="1">
      <c r="A28" s="691"/>
      <c r="B28" s="692"/>
      <c r="C28" s="693"/>
    </row>
    <row r="30" spans="1:7" ht="12.75" customHeight="1"/>
  </sheetData>
  <sheetProtection selectLockedCells="1" selectUnlockedCells="1"/>
  <mergeCells count="6">
    <mergeCell ref="A2:C2"/>
    <mergeCell ref="A3:C3"/>
    <mergeCell ref="A5:D5"/>
    <mergeCell ref="A10:A11"/>
    <mergeCell ref="B10:B11"/>
    <mergeCell ref="C10:C11"/>
  </mergeCells>
  <pageMargins left="0.98425196850393704" right="0.74803149606299213" top="1.5748031496062993" bottom="0.98425196850393704" header="0.51181102362204722" footer="0.51181102362204722"/>
  <pageSetup paperSize="9" scale="90" firstPageNumber="0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</sheetPr>
  <dimension ref="A2:G21"/>
  <sheetViews>
    <sheetView showGridLines="0" zoomScale="85" zoomScaleNormal="85" workbookViewId="0">
      <selection activeCell="D19" sqref="D19"/>
    </sheetView>
  </sheetViews>
  <sheetFormatPr baseColWidth="10" defaultRowHeight="15"/>
  <cols>
    <col min="1" max="1" width="51.85546875" bestFit="1" customWidth="1"/>
    <col min="2" max="2" width="17.7109375" bestFit="1" customWidth="1"/>
    <col min="3" max="3" width="19.85546875" customWidth="1"/>
    <col min="4" max="4" width="16.28515625" bestFit="1" customWidth="1"/>
    <col min="5" max="5" width="5.5703125" customWidth="1"/>
    <col min="7" max="7" width="16.7109375" bestFit="1" customWidth="1"/>
  </cols>
  <sheetData>
    <row r="2" spans="1:7">
      <c r="A2" s="802" t="s">
        <v>317</v>
      </c>
      <c r="B2" s="802" t="s">
        <v>318</v>
      </c>
      <c r="C2" s="804" t="s">
        <v>319</v>
      </c>
      <c r="D2" s="805"/>
    </row>
    <row r="3" spans="1:7">
      <c r="A3" s="803"/>
      <c r="B3" s="803"/>
      <c r="C3" s="248" t="s">
        <v>351</v>
      </c>
      <c r="D3" s="207" t="s">
        <v>352</v>
      </c>
    </row>
    <row r="4" spans="1:7">
      <c r="A4" s="207" t="s">
        <v>353</v>
      </c>
      <c r="B4" s="224">
        <v>96144124339</v>
      </c>
      <c r="C4" s="225"/>
      <c r="D4" s="226"/>
      <c r="E4" s="227"/>
    </row>
    <row r="5" spans="1:7">
      <c r="A5" s="228" t="s">
        <v>354</v>
      </c>
      <c r="B5" s="229"/>
      <c r="C5" s="229"/>
      <c r="D5" s="226"/>
    </row>
    <row r="6" spans="1:7">
      <c r="A6" s="208" t="s">
        <v>322</v>
      </c>
      <c r="B6" s="230">
        <v>43582475337</v>
      </c>
      <c r="C6" s="230">
        <v>0</v>
      </c>
      <c r="D6" s="231">
        <v>0</v>
      </c>
    </row>
    <row r="7" spans="1:7">
      <c r="A7" s="208" t="s">
        <v>323</v>
      </c>
      <c r="B7" s="230">
        <v>69755356378</v>
      </c>
      <c r="C7" s="232">
        <v>14254773420</v>
      </c>
      <c r="D7" s="233">
        <v>0.20435381826098425</v>
      </c>
    </row>
    <row r="8" spans="1:7">
      <c r="A8" s="208" t="s">
        <v>324</v>
      </c>
      <c r="B8" s="230">
        <v>1252530211</v>
      </c>
      <c r="C8" s="230">
        <v>1252530211</v>
      </c>
      <c r="D8" s="231">
        <v>1</v>
      </c>
    </row>
    <row r="9" spans="1:7" s="237" customFormat="1">
      <c r="A9" s="207" t="s">
        <v>355</v>
      </c>
      <c r="B9" s="234">
        <v>114590361926</v>
      </c>
      <c r="C9" s="235"/>
      <c r="D9" s="236"/>
    </row>
    <row r="10" spans="1:7">
      <c r="A10" s="207" t="s">
        <v>737</v>
      </c>
      <c r="B10" s="806">
        <v>210734486265</v>
      </c>
      <c r="C10" s="807"/>
      <c r="D10" s="808"/>
      <c r="G10" s="725"/>
    </row>
    <row r="11" spans="1:7">
      <c r="A11" s="207" t="s">
        <v>738</v>
      </c>
      <c r="B11" s="806">
        <v>-15507303631</v>
      </c>
      <c r="C11" s="807"/>
      <c r="D11" s="808"/>
    </row>
    <row r="12" spans="1:7">
      <c r="A12" s="252" t="s">
        <v>739</v>
      </c>
      <c r="B12" s="809">
        <v>195227182634</v>
      </c>
      <c r="C12" s="810"/>
      <c r="D12" s="811"/>
      <c r="F12" s="238"/>
    </row>
    <row r="13" spans="1:7">
      <c r="A13" t="s">
        <v>283</v>
      </c>
    </row>
    <row r="14" spans="1:7">
      <c r="A14" s="207" t="s">
        <v>320</v>
      </c>
      <c r="B14" s="793"/>
      <c r="C14" s="794"/>
      <c r="D14" s="795"/>
    </row>
    <row r="15" spans="1:7">
      <c r="A15" s="209" t="s">
        <v>321</v>
      </c>
      <c r="B15" s="796"/>
      <c r="C15" s="797"/>
      <c r="D15" s="798"/>
      <c r="E15" s="238"/>
    </row>
    <row r="16" spans="1:7">
      <c r="A16" s="208" t="s">
        <v>322</v>
      </c>
      <c r="B16" s="799" t="s">
        <v>361</v>
      </c>
      <c r="C16" s="800"/>
      <c r="D16" s="801"/>
    </row>
    <row r="17" spans="1:4">
      <c r="A17" s="208" t="s">
        <v>323</v>
      </c>
      <c r="B17" s="799" t="s">
        <v>360</v>
      </c>
      <c r="C17" s="800"/>
      <c r="D17" s="801"/>
    </row>
    <row r="18" spans="1:4">
      <c r="A18" s="208" t="s">
        <v>324</v>
      </c>
      <c r="B18" s="799" t="s">
        <v>720</v>
      </c>
      <c r="C18" s="800"/>
      <c r="D18" s="801"/>
    </row>
    <row r="20" spans="1:4">
      <c r="A20" s="250"/>
      <c r="B20" s="251"/>
    </row>
    <row r="21" spans="1:4">
      <c r="A21" s="250"/>
      <c r="B21" s="251"/>
    </row>
  </sheetData>
  <mergeCells count="10">
    <mergeCell ref="B14:D15"/>
    <mergeCell ref="B16:D16"/>
    <mergeCell ref="B17:D17"/>
    <mergeCell ref="B18:D18"/>
    <mergeCell ref="A2:A3"/>
    <mergeCell ref="B2:B3"/>
    <mergeCell ref="C2:D2"/>
    <mergeCell ref="B10:D10"/>
    <mergeCell ref="B11:D11"/>
    <mergeCell ref="B12:D1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5">
    <tabColor rgb="FF00B050"/>
  </sheetPr>
  <dimension ref="A1:IT406"/>
  <sheetViews>
    <sheetView showGridLines="0" zoomScaleNormal="100" workbookViewId="0">
      <selection activeCell="C40" sqref="C40"/>
    </sheetView>
  </sheetViews>
  <sheetFormatPr baseColWidth="10" defaultRowHeight="12.75"/>
  <cols>
    <col min="1" max="1" width="2.42578125" style="48" customWidth="1"/>
    <col min="2" max="2" width="53" style="49" bestFit="1" customWidth="1"/>
    <col min="3" max="4" width="17.140625" style="49" customWidth="1"/>
    <col min="5" max="6" width="13.28515625" style="49" hidden="1" customWidth="1"/>
    <col min="7" max="7" width="15.42578125" style="49" hidden="1" customWidth="1"/>
    <col min="8" max="8" width="17.140625" style="49" hidden="1" customWidth="1"/>
    <col min="9" max="9" width="16.5703125" style="49" hidden="1" customWidth="1"/>
    <col min="10" max="11" width="11.42578125" style="49" hidden="1" customWidth="1"/>
    <col min="12" max="12" width="16.5703125" style="49" bestFit="1" customWidth="1"/>
    <col min="13" max="13" width="13.28515625" style="49" hidden="1" customWidth="1"/>
    <col min="14" max="14" width="15.28515625" style="49" bestFit="1" customWidth="1"/>
    <col min="15" max="251" width="11.42578125" style="49"/>
    <col min="252" max="16384" width="11.42578125" style="1"/>
  </cols>
  <sheetData>
    <row r="1" spans="1:6" s="49" customFormat="1" ht="11.25">
      <c r="A1" s="48"/>
    </row>
    <row r="2" spans="1:6" s="49" customFormat="1" ht="11.25">
      <c r="A2" s="48"/>
      <c r="B2" s="68" t="s">
        <v>332</v>
      </c>
    </row>
    <row r="3" spans="1:6" s="49" customFormat="1" ht="11.25">
      <c r="A3" s="48"/>
      <c r="B3" s="68"/>
    </row>
    <row r="4" spans="1:6" s="49" customFormat="1" ht="11.25">
      <c r="A4" s="50" t="s">
        <v>57</v>
      </c>
      <c r="B4" s="51" t="s">
        <v>58</v>
      </c>
      <c r="C4" s="52">
        <v>43738</v>
      </c>
      <c r="D4" s="52">
        <v>43373</v>
      </c>
      <c r="E4" s="52">
        <v>42643</v>
      </c>
      <c r="F4" s="52">
        <v>42460</v>
      </c>
    </row>
    <row r="5" spans="1:6" s="49" customFormat="1" ht="11.25" hidden="1">
      <c r="A5" s="50"/>
      <c r="B5" s="53" t="s">
        <v>59</v>
      </c>
      <c r="C5" s="54"/>
      <c r="D5" s="54"/>
      <c r="E5" s="54"/>
      <c r="F5" s="54"/>
    </row>
    <row r="6" spans="1:6" s="49" customFormat="1" ht="11.25" hidden="1">
      <c r="A6" s="50"/>
      <c r="B6" s="53" t="s">
        <v>60</v>
      </c>
      <c r="C6" s="54"/>
      <c r="D6" s="54"/>
      <c r="E6" s="54"/>
      <c r="F6" s="54"/>
    </row>
    <row r="7" spans="1:6" s="49" customFormat="1" ht="11.25" hidden="1">
      <c r="A7" s="48"/>
      <c r="B7" s="55"/>
      <c r="C7" s="56"/>
      <c r="D7" s="56"/>
      <c r="E7" s="56"/>
      <c r="F7" s="56"/>
    </row>
    <row r="8" spans="1:6" s="49" customFormat="1" ht="11.25" hidden="1">
      <c r="A8" s="48"/>
      <c r="B8" s="57"/>
      <c r="C8" s="56"/>
      <c r="D8" s="56"/>
      <c r="E8" s="56"/>
      <c r="F8" s="56"/>
    </row>
    <row r="9" spans="1:6" s="49" customFormat="1" ht="11.25" hidden="1">
      <c r="A9" s="48"/>
      <c r="B9" s="58" t="s">
        <v>61</v>
      </c>
      <c r="C9" s="56"/>
      <c r="D9" s="56"/>
      <c r="E9" s="56"/>
      <c r="F9" s="56">
        <v>0</v>
      </c>
    </row>
    <row r="10" spans="1:6" s="49" customFormat="1" ht="11.25" hidden="1">
      <c r="A10" s="48"/>
      <c r="B10" s="58" t="s">
        <v>62</v>
      </c>
      <c r="C10" s="56"/>
      <c r="D10" s="56"/>
      <c r="E10" s="56"/>
      <c r="F10" s="56">
        <v>0</v>
      </c>
    </row>
    <row r="11" spans="1:6" s="49" customFormat="1" ht="11.25">
      <c r="A11" s="48">
        <v>1</v>
      </c>
      <c r="B11" s="56" t="s">
        <v>63</v>
      </c>
      <c r="C11" s="59">
        <v>1841145461</v>
      </c>
      <c r="D11" s="698">
        <v>1579144638</v>
      </c>
      <c r="E11" s="59">
        <v>1087869211</v>
      </c>
      <c r="F11" s="59">
        <v>588445372</v>
      </c>
    </row>
    <row r="12" spans="1:6" s="49" customFormat="1" ht="11.25">
      <c r="A12" s="48"/>
      <c r="B12" s="56" t="s">
        <v>64</v>
      </c>
      <c r="C12" s="56">
        <v>130373879</v>
      </c>
      <c r="D12" s="56">
        <v>168103556</v>
      </c>
      <c r="E12" s="56">
        <v>53105856</v>
      </c>
      <c r="F12" s="56">
        <v>138156986</v>
      </c>
    </row>
    <row r="13" spans="1:6" s="49" customFormat="1" ht="11.25">
      <c r="A13" s="48"/>
      <c r="B13" s="56" t="s">
        <v>65</v>
      </c>
      <c r="C13" s="60">
        <v>3431192922</v>
      </c>
      <c r="D13" s="60">
        <v>394079870</v>
      </c>
      <c r="E13" s="60">
        <v>764628268</v>
      </c>
      <c r="F13" s="60">
        <v>2484673734</v>
      </c>
    </row>
    <row r="14" spans="1:6" s="49" customFormat="1" ht="11.25" hidden="1">
      <c r="A14" s="732">
        <v>2</v>
      </c>
      <c r="B14" s="58" t="s">
        <v>66</v>
      </c>
      <c r="C14" s="56"/>
      <c r="D14" s="56"/>
      <c r="E14" s="56"/>
      <c r="F14" s="56">
        <v>0</v>
      </c>
    </row>
    <row r="15" spans="1:6" s="49" customFormat="1" ht="11.25" hidden="1">
      <c r="A15" s="732"/>
      <c r="B15" s="58" t="s">
        <v>67</v>
      </c>
      <c r="C15" s="56"/>
      <c r="D15" s="56"/>
      <c r="E15" s="56"/>
      <c r="F15" s="56">
        <v>0</v>
      </c>
    </row>
    <row r="16" spans="1:6" s="49" customFormat="1" ht="12" thickBot="1">
      <c r="A16" s="48"/>
      <c r="B16" s="51" t="s">
        <v>68</v>
      </c>
      <c r="C16" s="61">
        <v>5402712262</v>
      </c>
      <c r="D16" s="61">
        <v>2141328064</v>
      </c>
      <c r="E16" s="61">
        <v>1905603335</v>
      </c>
      <c r="F16" s="61">
        <v>3211276093</v>
      </c>
    </row>
    <row r="17" spans="1:251" s="49" customFormat="1" ht="12" thickTop="1">
      <c r="A17" s="48"/>
    </row>
    <row r="18" spans="1:251" s="49" customFormat="1" ht="11.25">
      <c r="A18" s="48"/>
      <c r="B18" s="68" t="s">
        <v>69</v>
      </c>
    </row>
    <row r="19" spans="1:251" s="49" customFormat="1" ht="6" customHeight="1">
      <c r="A19" s="48"/>
      <c r="B19" s="62"/>
    </row>
    <row r="20" spans="1:251" s="49" customFormat="1" ht="11.25">
      <c r="A20" s="48"/>
      <c r="B20" s="51" t="s">
        <v>58</v>
      </c>
      <c r="C20" s="52">
        <v>43738</v>
      </c>
      <c r="D20" s="52">
        <v>43373</v>
      </c>
      <c r="E20" s="52">
        <v>42643</v>
      </c>
      <c r="F20" s="52">
        <v>42460</v>
      </c>
    </row>
    <row r="21" spans="1:251" hidden="1">
      <c r="A21" s="732">
        <v>23</v>
      </c>
      <c r="B21" s="58"/>
      <c r="C21" s="59"/>
      <c r="D21" s="59"/>
      <c r="E21" s="59"/>
      <c r="F21" s="59"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</row>
    <row r="22" spans="1:251" s="49" customFormat="1" ht="11.25" hidden="1">
      <c r="A22" s="732"/>
      <c r="B22" s="56" t="s">
        <v>70</v>
      </c>
      <c r="C22" s="56"/>
      <c r="D22" s="56"/>
      <c r="E22" s="56"/>
      <c r="F22" s="56">
        <v>0</v>
      </c>
    </row>
    <row r="23" spans="1:251" s="49" customFormat="1" ht="11.25" hidden="1">
      <c r="A23" s="732"/>
      <c r="B23" s="56" t="s">
        <v>71</v>
      </c>
      <c r="C23" s="56"/>
      <c r="D23" s="56"/>
      <c r="E23" s="56"/>
      <c r="F23" s="56">
        <v>0</v>
      </c>
    </row>
    <row r="24" spans="1:251" s="49" customFormat="1" ht="11.25" hidden="1">
      <c r="A24" s="732"/>
      <c r="B24" s="56" t="s">
        <v>72</v>
      </c>
      <c r="C24" s="56"/>
      <c r="D24" s="56"/>
      <c r="E24" s="56"/>
      <c r="F24" s="56">
        <v>0</v>
      </c>
    </row>
    <row r="25" spans="1:251" s="49" customFormat="1" ht="11.25" hidden="1">
      <c r="A25" s="732"/>
      <c r="B25" s="56" t="s">
        <v>73</v>
      </c>
      <c r="C25" s="56"/>
      <c r="D25" s="56"/>
      <c r="E25" s="56"/>
      <c r="F25" s="56"/>
    </row>
    <row r="26" spans="1:251" s="49" customFormat="1" ht="11.25" hidden="1">
      <c r="A26" s="732"/>
      <c r="B26" s="56" t="s">
        <v>74</v>
      </c>
      <c r="C26" s="56"/>
      <c r="D26" s="56"/>
      <c r="E26" s="56"/>
      <c r="F26" s="56"/>
    </row>
    <row r="27" spans="1:251" s="49" customFormat="1" ht="11.25" hidden="1">
      <c r="A27" s="102"/>
      <c r="B27" s="56" t="s">
        <v>75</v>
      </c>
      <c r="C27" s="56"/>
      <c r="D27" s="56"/>
      <c r="E27" s="56"/>
      <c r="F27" s="56">
        <v>0</v>
      </c>
    </row>
    <row r="28" spans="1:251" s="49" customFormat="1" ht="11.25" hidden="1">
      <c r="A28" s="102"/>
      <c r="B28" s="56" t="s">
        <v>76</v>
      </c>
      <c r="C28" s="56"/>
      <c r="D28" s="56"/>
      <c r="E28" s="56"/>
      <c r="F28" s="56">
        <v>0</v>
      </c>
    </row>
    <row r="29" spans="1:251" s="49" customFormat="1" ht="11.25" hidden="1">
      <c r="A29" s="102"/>
      <c r="B29" s="56" t="s">
        <v>77</v>
      </c>
      <c r="C29" s="56"/>
      <c r="D29" s="56"/>
      <c r="E29" s="56"/>
      <c r="F29" s="56">
        <v>0</v>
      </c>
    </row>
    <row r="30" spans="1:251" s="49" customFormat="1" ht="11.25" hidden="1">
      <c r="A30" s="102"/>
      <c r="B30" s="56" t="s">
        <v>78</v>
      </c>
      <c r="C30" s="56"/>
      <c r="D30" s="56"/>
      <c r="E30" s="56"/>
      <c r="F30" s="56">
        <v>0</v>
      </c>
    </row>
    <row r="31" spans="1:251" s="49" customFormat="1" ht="11.25" hidden="1">
      <c r="A31" s="102"/>
      <c r="B31" s="56" t="s">
        <v>79</v>
      </c>
      <c r="C31" s="56"/>
      <c r="D31" s="56"/>
      <c r="E31" s="56"/>
      <c r="F31" s="56">
        <v>0</v>
      </c>
    </row>
    <row r="32" spans="1:251" s="49" customFormat="1" ht="11.25" hidden="1">
      <c r="A32" s="102"/>
      <c r="B32" s="56" t="s">
        <v>80</v>
      </c>
      <c r="C32" s="56"/>
      <c r="D32" s="56"/>
      <c r="E32" s="56"/>
      <c r="F32" s="56">
        <v>0</v>
      </c>
    </row>
    <row r="33" spans="1:251" s="49" customFormat="1" ht="11.25" hidden="1">
      <c r="A33" s="102"/>
      <c r="B33" s="56" t="s">
        <v>81</v>
      </c>
      <c r="C33" s="56"/>
      <c r="D33" s="56"/>
      <c r="E33" s="56"/>
      <c r="F33" s="56">
        <v>0</v>
      </c>
    </row>
    <row r="34" spans="1:251" s="49" customFormat="1" ht="11.25">
      <c r="A34" s="102"/>
      <c r="B34" s="56" t="s">
        <v>82</v>
      </c>
      <c r="C34" s="56">
        <v>0</v>
      </c>
      <c r="D34" s="56">
        <v>2656056000</v>
      </c>
      <c r="E34" s="56">
        <v>2197112000</v>
      </c>
      <c r="F34" s="56">
        <v>2197112000</v>
      </c>
    </row>
    <row r="35" spans="1:251" s="49" customFormat="1" ht="11.25">
      <c r="A35" s="102"/>
      <c r="B35" s="56" t="s">
        <v>363</v>
      </c>
      <c r="C35" s="56">
        <v>150000000</v>
      </c>
      <c r="D35" s="56">
        <v>0</v>
      </c>
      <c r="E35" s="56"/>
      <c r="F35" s="56"/>
    </row>
    <row r="36" spans="1:251" s="49" customFormat="1" ht="11.25">
      <c r="A36" s="102"/>
      <c r="B36" s="56" t="s">
        <v>258</v>
      </c>
      <c r="C36" s="56">
        <v>2000000000</v>
      </c>
      <c r="D36" s="56">
        <v>2000000000</v>
      </c>
      <c r="E36" s="56">
        <v>2000000000</v>
      </c>
      <c r="F36" s="56">
        <v>0</v>
      </c>
    </row>
    <row r="37" spans="1:251" s="49" customFormat="1" ht="11.25">
      <c r="A37" s="102"/>
      <c r="B37" s="56" t="s">
        <v>83</v>
      </c>
      <c r="C37" s="63">
        <v>146219743</v>
      </c>
      <c r="D37" s="63">
        <v>808147790</v>
      </c>
      <c r="E37" s="63">
        <v>396518000</v>
      </c>
      <c r="F37" s="63">
        <v>396518000</v>
      </c>
    </row>
    <row r="38" spans="1:251" s="49" customFormat="1" ht="11.25" hidden="1">
      <c r="A38" s="102"/>
      <c r="B38" s="56" t="s">
        <v>348</v>
      </c>
      <c r="C38" s="63">
        <v>0</v>
      </c>
      <c r="D38" s="63"/>
      <c r="E38" s="63"/>
      <c r="F38" s="63"/>
    </row>
    <row r="39" spans="1:251" s="49" customFormat="1" ht="11.25" hidden="1">
      <c r="A39" s="102"/>
      <c r="B39" s="56" t="s">
        <v>255</v>
      </c>
      <c r="C39" s="63">
        <v>0</v>
      </c>
      <c r="D39" s="63">
        <v>0</v>
      </c>
      <c r="E39" s="63">
        <v>362501746</v>
      </c>
      <c r="F39" s="63">
        <v>0</v>
      </c>
    </row>
    <row r="40" spans="1:251" s="49" customFormat="1" ht="11.25">
      <c r="A40" s="102"/>
      <c r="B40" s="56" t="s">
        <v>349</v>
      </c>
      <c r="C40" s="56">
        <v>0</v>
      </c>
      <c r="D40" s="56">
        <v>36427190</v>
      </c>
      <c r="E40" s="56">
        <v>0</v>
      </c>
      <c r="F40" s="56">
        <v>450000000</v>
      </c>
    </row>
    <row r="41" spans="1:251" s="49" customFormat="1" ht="11.25" hidden="1">
      <c r="A41" s="102"/>
      <c r="B41" s="56" t="s">
        <v>84</v>
      </c>
      <c r="C41" s="60">
        <v>0</v>
      </c>
      <c r="D41" s="60"/>
      <c r="E41" s="60"/>
      <c r="F41" s="60">
        <v>0</v>
      </c>
    </row>
    <row r="42" spans="1:251">
      <c r="A42" s="102"/>
      <c r="B42" s="56" t="s">
        <v>70</v>
      </c>
      <c r="C42" s="696">
        <v>1416810752</v>
      </c>
      <c r="D42" s="56">
        <v>0</v>
      </c>
      <c r="E42" s="56">
        <v>-2466739755</v>
      </c>
      <c r="F42" s="56">
        <v>-2497219725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</row>
    <row r="43" spans="1:251">
      <c r="A43" s="102"/>
      <c r="B43" s="56" t="s">
        <v>71</v>
      </c>
      <c r="C43" s="696">
        <v>571465152</v>
      </c>
      <c r="D43" s="56">
        <v>0</v>
      </c>
      <c r="E43" s="56">
        <v>-469921794</v>
      </c>
      <c r="F43" s="56">
        <v>-381659212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</row>
    <row r="44" spans="1:251">
      <c r="A44" s="102"/>
      <c r="B44" s="56" t="s">
        <v>72</v>
      </c>
      <c r="C44" s="696">
        <v>-12484837</v>
      </c>
      <c r="D44" s="56">
        <v>0</v>
      </c>
      <c r="E44" s="56">
        <v>507318839</v>
      </c>
      <c r="F44" s="56">
        <v>599734137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</row>
    <row r="45" spans="1:251">
      <c r="A45" s="102"/>
      <c r="B45" s="56" t="s">
        <v>78</v>
      </c>
      <c r="C45" s="696">
        <v>2125177875</v>
      </c>
      <c r="D45" s="56">
        <v>0</v>
      </c>
      <c r="E45" s="56">
        <v>-3700109633</v>
      </c>
      <c r="F45" s="56">
        <v>-3745829587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</row>
    <row r="46" spans="1:251">
      <c r="A46" s="102"/>
      <c r="B46" s="56" t="s">
        <v>79</v>
      </c>
      <c r="C46" s="696">
        <v>128123104</v>
      </c>
      <c r="D46" s="56">
        <v>0</v>
      </c>
      <c r="E46" s="56">
        <v>-766040014</v>
      </c>
      <c r="F46" s="56">
        <v>-898806603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</row>
    <row r="47" spans="1:251">
      <c r="A47" s="102"/>
      <c r="B47" s="56" t="s">
        <v>80</v>
      </c>
      <c r="C47" s="696">
        <v>-17292696</v>
      </c>
      <c r="D47" s="56">
        <v>0</v>
      </c>
      <c r="E47" s="56">
        <v>715061702</v>
      </c>
      <c r="F47" s="56">
        <v>851010256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</row>
    <row r="48" spans="1:251">
      <c r="A48" s="102"/>
      <c r="B48" s="56" t="s">
        <v>75</v>
      </c>
      <c r="C48" s="696">
        <v>708392625</v>
      </c>
      <c r="D48" s="56">
        <v>0</v>
      </c>
      <c r="E48" s="56">
        <v>-1233369878</v>
      </c>
      <c r="F48" s="56">
        <v>-1248604244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</row>
    <row r="49" spans="1:254">
      <c r="A49" s="102"/>
      <c r="B49" s="56" t="s">
        <v>76</v>
      </c>
      <c r="C49" s="696">
        <v>263842287</v>
      </c>
      <c r="D49" s="56">
        <v>0</v>
      </c>
      <c r="E49" s="56">
        <v>-229799239</v>
      </c>
      <c r="F49" s="56">
        <v>-190616487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</row>
    <row r="50" spans="1:254">
      <c r="A50" s="102"/>
      <c r="B50" s="56" t="s">
        <v>77</v>
      </c>
      <c r="C50" s="696">
        <v>-5764189</v>
      </c>
      <c r="D50" s="56">
        <v>0</v>
      </c>
      <c r="E50" s="56">
        <v>238352051</v>
      </c>
      <c r="F50" s="56">
        <v>283668212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</row>
    <row r="51" spans="1:254" s="49" customFormat="1" ht="11.25">
      <c r="A51" s="102"/>
      <c r="B51" s="56" t="s">
        <v>327</v>
      </c>
      <c r="C51" s="696">
        <v>0</v>
      </c>
      <c r="D51" s="56">
        <v>1001821915</v>
      </c>
      <c r="E51" s="56"/>
      <c r="F51" s="56"/>
    </row>
    <row r="52" spans="1:254" s="49" customFormat="1" ht="11.25" hidden="1">
      <c r="A52" s="102"/>
      <c r="B52" s="56" t="s">
        <v>357</v>
      </c>
      <c r="C52" s="56">
        <v>-3</v>
      </c>
      <c r="D52" s="56">
        <v>0</v>
      </c>
      <c r="E52" s="56"/>
      <c r="F52" s="56"/>
    </row>
    <row r="53" spans="1:254" s="49" customFormat="1" ht="11.25">
      <c r="A53" s="701"/>
      <c r="B53" s="56" t="s">
        <v>721</v>
      </c>
      <c r="C53" s="56">
        <v>1020856165</v>
      </c>
      <c r="D53" s="56">
        <v>0</v>
      </c>
      <c r="E53" s="56"/>
      <c r="F53" s="56"/>
    </row>
    <row r="54" spans="1:254" s="49" customFormat="1" ht="11.25">
      <c r="A54" s="701"/>
      <c r="B54" s="56" t="s">
        <v>722</v>
      </c>
      <c r="C54" s="56">
        <v>3152500000</v>
      </c>
      <c r="D54" s="56">
        <v>0</v>
      </c>
      <c r="E54" s="56"/>
      <c r="F54" s="56"/>
    </row>
    <row r="55" spans="1:254" ht="13.5" thickBot="1">
      <c r="B55" s="64" t="s">
        <v>68</v>
      </c>
      <c r="C55" s="61">
        <v>11647845978</v>
      </c>
      <c r="D55" s="61">
        <v>6502452895</v>
      </c>
      <c r="E55" s="61">
        <v>4956131746</v>
      </c>
      <c r="F55" s="61">
        <v>3043630000</v>
      </c>
      <c r="H55" s="1"/>
      <c r="I55" s="1"/>
      <c r="J55" s="1"/>
      <c r="K55" s="1"/>
      <c r="L55" s="138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</row>
    <row r="56" spans="1:254" s="49" customFormat="1" ht="12" thickTop="1">
      <c r="A56" s="48"/>
      <c r="B56" s="62"/>
      <c r="G56" s="49" t="s">
        <v>85</v>
      </c>
    </row>
    <row r="57" spans="1:254" s="49" customFormat="1" ht="11.25">
      <c r="A57" s="48"/>
      <c r="B57" s="49" t="s">
        <v>86</v>
      </c>
      <c r="C57" s="49">
        <v>6199126235</v>
      </c>
      <c r="D57" s="49">
        <v>1038249105</v>
      </c>
      <c r="E57" s="49">
        <v>0</v>
      </c>
      <c r="F57" s="49">
        <v>450000000</v>
      </c>
    </row>
    <row r="58" spans="1:254" s="49" customFormat="1" ht="11.25">
      <c r="A58" s="48"/>
      <c r="B58" s="49" t="s">
        <v>87</v>
      </c>
      <c r="C58" s="49">
        <v>5448719743</v>
      </c>
      <c r="D58" s="49">
        <v>5464203790</v>
      </c>
      <c r="E58" s="49">
        <v>4956131746</v>
      </c>
      <c r="F58" s="49">
        <v>2593630000</v>
      </c>
      <c r="IT58" s="49">
        <v>0</v>
      </c>
    </row>
    <row r="59" spans="1:254" s="49" customFormat="1" ht="11.25">
      <c r="A59" s="48"/>
    </row>
    <row r="60" spans="1:254">
      <c r="B60" s="65" t="s">
        <v>88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</row>
    <row r="61" spans="1:254" ht="8.25" customHeight="1"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</row>
    <row r="62" spans="1:254">
      <c r="B62" s="51" t="s">
        <v>58</v>
      </c>
      <c r="C62" s="52">
        <v>43738</v>
      </c>
      <c r="D62" s="52">
        <v>43373</v>
      </c>
      <c r="E62" s="52">
        <v>42643</v>
      </c>
      <c r="F62" s="52">
        <v>42460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</row>
    <row r="63" spans="1:254">
      <c r="A63" s="48">
        <v>3</v>
      </c>
      <c r="B63" s="58" t="s">
        <v>89</v>
      </c>
      <c r="C63" s="56">
        <v>187180043605</v>
      </c>
      <c r="D63" s="56">
        <v>167838934821</v>
      </c>
      <c r="E63" s="56">
        <v>130864106589</v>
      </c>
      <c r="F63" s="56">
        <v>118095952087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</row>
    <row r="64" spans="1:254" hidden="1">
      <c r="B64" s="58" t="s">
        <v>90</v>
      </c>
      <c r="C64" s="56">
        <v>0</v>
      </c>
      <c r="D64" s="56">
        <v>0</v>
      </c>
      <c r="E64" s="56">
        <v>91577804</v>
      </c>
      <c r="F64" s="56">
        <v>0</v>
      </c>
      <c r="H64" s="1"/>
      <c r="I64" s="97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</row>
    <row r="65" spans="2:251">
      <c r="B65" s="58" t="s">
        <v>364</v>
      </c>
      <c r="C65" s="56">
        <v>-2266263246</v>
      </c>
      <c r="D65" s="56">
        <v>0</v>
      </c>
      <c r="E65" s="56"/>
      <c r="F65" s="56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</row>
    <row r="66" spans="2:251">
      <c r="B66" s="58" t="s">
        <v>91</v>
      </c>
      <c r="C66" s="56">
        <v>17027457620</v>
      </c>
      <c r="D66" s="56">
        <v>10631341637</v>
      </c>
      <c r="E66" s="56">
        <v>23975903279</v>
      </c>
      <c r="F66" s="56">
        <v>23762679677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</row>
    <row r="67" spans="2:251">
      <c r="B67" s="58" t="s">
        <v>365</v>
      </c>
      <c r="C67" s="56">
        <v>-132407690</v>
      </c>
      <c r="D67" s="56">
        <v>0</v>
      </c>
      <c r="E67" s="56"/>
      <c r="F67" s="56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</row>
    <row r="68" spans="2:251" hidden="1">
      <c r="B68" s="58" t="s">
        <v>92</v>
      </c>
      <c r="C68" s="56">
        <v>0</v>
      </c>
      <c r="D68" s="56">
        <v>0</v>
      </c>
      <c r="E68" s="56">
        <v>0</v>
      </c>
      <c r="F68" s="56">
        <v>-4747190521</v>
      </c>
      <c r="H68" s="97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</row>
    <row r="69" spans="2:251" hidden="1">
      <c r="B69" s="58" t="s">
        <v>93</v>
      </c>
      <c r="C69" s="56">
        <v>0</v>
      </c>
      <c r="D69" s="56">
        <v>0</v>
      </c>
      <c r="E69" s="56">
        <v>5202610005</v>
      </c>
      <c r="F69" s="56">
        <v>8934296008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</row>
    <row r="70" spans="2:251">
      <c r="B70" s="66" t="s">
        <v>94</v>
      </c>
      <c r="C70" s="56">
        <v>492444540</v>
      </c>
      <c r="D70" s="56">
        <v>28222860</v>
      </c>
      <c r="E70" s="56">
        <v>120377541</v>
      </c>
      <c r="F70" s="56">
        <v>155531738</v>
      </c>
      <c r="G70" s="14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</row>
    <row r="71" spans="2:251" hidden="1">
      <c r="B71" s="66" t="s">
        <v>95</v>
      </c>
      <c r="C71" s="56">
        <v>0</v>
      </c>
      <c r="D71" s="56">
        <v>0</v>
      </c>
      <c r="E71" s="56">
        <v>0</v>
      </c>
      <c r="F71" s="56">
        <v>9270938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</row>
    <row r="72" spans="2:251">
      <c r="B72" s="66" t="s">
        <v>96</v>
      </c>
      <c r="C72" s="56">
        <v>2368562000</v>
      </c>
      <c r="D72" s="56">
        <v>2259239263</v>
      </c>
      <c r="E72" s="56">
        <v>3732161950</v>
      </c>
      <c r="F72" s="56">
        <v>2938379794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</row>
    <row r="73" spans="2:251">
      <c r="B73" s="66" t="s">
        <v>97</v>
      </c>
      <c r="C73" s="56">
        <v>3688825983</v>
      </c>
      <c r="D73" s="56">
        <v>2000000000</v>
      </c>
      <c r="E73" s="56">
        <v>251860311</v>
      </c>
      <c r="F73" s="56">
        <v>604289446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</row>
    <row r="74" spans="2:251" ht="12" hidden="1" customHeight="1">
      <c r="B74" s="66" t="s">
        <v>302</v>
      </c>
      <c r="C74" s="56"/>
      <c r="D74" s="56"/>
      <c r="E74" s="56">
        <v>0</v>
      </c>
      <c r="F74" s="56"/>
    </row>
    <row r="75" spans="2:251" ht="12" hidden="1" customHeight="1">
      <c r="B75" s="66" t="s">
        <v>303</v>
      </c>
      <c r="C75" s="56"/>
      <c r="D75" s="56"/>
      <c r="E75" s="56">
        <v>0</v>
      </c>
      <c r="F75" s="56"/>
    </row>
    <row r="76" spans="2:251" ht="13.5" thickBot="1">
      <c r="B76" s="67" t="s">
        <v>68</v>
      </c>
      <c r="C76" s="61">
        <v>208358662812</v>
      </c>
      <c r="D76" s="61">
        <v>182757738581</v>
      </c>
      <c r="E76" s="61">
        <v>164238597479</v>
      </c>
      <c r="F76" s="61">
        <v>149753209167</v>
      </c>
      <c r="H76" s="138"/>
      <c r="I76" s="1"/>
      <c r="J76" s="1"/>
      <c r="K76" s="1"/>
      <c r="L76" s="1"/>
      <c r="M76" s="138"/>
      <c r="N76" s="138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</row>
    <row r="77" spans="2:251" ht="13.5" thickTop="1">
      <c r="B77" s="6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</row>
    <row r="78" spans="2:251">
      <c r="B78" s="62" t="s">
        <v>86</v>
      </c>
      <c r="C78" s="49">
        <v>187774786899</v>
      </c>
      <c r="D78" s="49">
        <v>170126396944</v>
      </c>
      <c r="E78" s="49">
        <v>140010833889</v>
      </c>
      <c r="F78" s="49">
        <v>125386240044</v>
      </c>
      <c r="H78" s="1"/>
      <c r="I78" s="1"/>
      <c r="J78" s="1"/>
      <c r="K78" s="1"/>
      <c r="L78" s="1"/>
      <c r="M78" s="1"/>
      <c r="N78" s="138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</row>
    <row r="79" spans="2:251">
      <c r="B79" s="62" t="s">
        <v>87</v>
      </c>
      <c r="C79" s="49">
        <v>20583875913</v>
      </c>
      <c r="D79" s="49">
        <v>12631341637</v>
      </c>
      <c r="E79" s="49">
        <v>24227763590</v>
      </c>
      <c r="F79" s="49">
        <v>24366969123</v>
      </c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</row>
    <row r="80" spans="2:251">
      <c r="B80" s="6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</row>
    <row r="81" spans="1:251">
      <c r="B81" s="68" t="s">
        <v>98</v>
      </c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</row>
    <row r="82" spans="1:251">
      <c r="B82" s="6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</row>
    <row r="83" spans="1:251">
      <c r="B83" s="51" t="s">
        <v>58</v>
      </c>
      <c r="C83" s="158">
        <v>43738</v>
      </c>
      <c r="D83" s="158">
        <v>43373</v>
      </c>
      <c r="E83" s="158">
        <v>42643</v>
      </c>
      <c r="F83" s="52">
        <v>42460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</row>
    <row r="84" spans="1:251" ht="12.75" hidden="1" customHeight="1">
      <c r="B84" s="159" t="s">
        <v>99</v>
      </c>
      <c r="C84" s="125"/>
      <c r="D84" s="125"/>
      <c r="E84" s="125"/>
      <c r="F84" s="59">
        <v>0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</row>
    <row r="85" spans="1:251" s="261" customFormat="1">
      <c r="A85" s="257">
        <v>11</v>
      </c>
      <c r="B85" s="258" t="s">
        <v>100</v>
      </c>
      <c r="C85" s="255">
        <v>11472643</v>
      </c>
      <c r="D85" s="255">
        <v>206978</v>
      </c>
      <c r="E85" s="259">
        <v>4281455</v>
      </c>
      <c r="F85" s="259">
        <v>12105656</v>
      </c>
      <c r="G85" s="260" t="s">
        <v>306</v>
      </c>
    </row>
    <row r="86" spans="1:251" s="261" customFormat="1" ht="14.25" hidden="1" customHeight="1">
      <c r="A86" s="257"/>
      <c r="B86" s="221" t="s">
        <v>101</v>
      </c>
      <c r="C86" s="256">
        <v>0</v>
      </c>
      <c r="D86" s="256"/>
      <c r="E86" s="262">
        <v>0</v>
      </c>
      <c r="F86" s="262">
        <v>0</v>
      </c>
      <c r="G86" s="260"/>
    </row>
    <row r="87" spans="1:251" s="261" customFormat="1" ht="14.25" hidden="1" customHeight="1">
      <c r="A87" s="257"/>
      <c r="B87" s="221" t="s">
        <v>248</v>
      </c>
      <c r="C87" s="256">
        <v>0</v>
      </c>
      <c r="D87" s="256"/>
      <c r="E87" s="262">
        <v>0</v>
      </c>
      <c r="F87" s="262">
        <v>293048416</v>
      </c>
      <c r="G87" s="260"/>
    </row>
    <row r="88" spans="1:251" s="261" customFormat="1">
      <c r="A88" s="257"/>
      <c r="B88" s="221" t="s">
        <v>246</v>
      </c>
      <c r="C88" s="256">
        <v>34640007</v>
      </c>
      <c r="D88" s="256">
        <v>27886003</v>
      </c>
      <c r="E88" s="262">
        <v>54428004</v>
      </c>
      <c r="F88" s="262">
        <v>67994204</v>
      </c>
      <c r="G88" s="261" t="s">
        <v>296</v>
      </c>
    </row>
    <row r="89" spans="1:251" s="261" customFormat="1" ht="14.25" hidden="1" customHeight="1">
      <c r="A89" s="257"/>
      <c r="B89" s="221" t="s">
        <v>247</v>
      </c>
      <c r="C89" s="256">
        <v>0</v>
      </c>
      <c r="D89" s="256"/>
      <c r="E89" s="262"/>
      <c r="F89" s="262">
        <v>0</v>
      </c>
    </row>
    <row r="90" spans="1:251" s="261" customFormat="1">
      <c r="A90" s="257"/>
      <c r="B90" s="221" t="s">
        <v>280</v>
      </c>
      <c r="C90" s="256">
        <v>-20666350</v>
      </c>
      <c r="D90" s="256">
        <v>3865130</v>
      </c>
      <c r="E90" s="262">
        <v>0</v>
      </c>
      <c r="F90" s="262">
        <v>130000</v>
      </c>
      <c r="G90" s="261" t="s">
        <v>295</v>
      </c>
    </row>
    <row r="91" spans="1:251" s="261" customFormat="1">
      <c r="A91" s="257">
        <v>12</v>
      </c>
      <c r="B91" s="263" t="s">
        <v>102</v>
      </c>
      <c r="C91" s="256">
        <v>8902583</v>
      </c>
      <c r="D91" s="256">
        <v>2184168</v>
      </c>
      <c r="E91" s="262">
        <v>663346333</v>
      </c>
      <c r="F91" s="262">
        <v>6694600</v>
      </c>
      <c r="G91" s="261" t="s">
        <v>294</v>
      </c>
    </row>
    <row r="92" spans="1:251" s="261" customFormat="1" ht="14.25" customHeight="1">
      <c r="A92" s="257"/>
      <c r="B92" s="263" t="s">
        <v>254</v>
      </c>
      <c r="C92" s="256">
        <v>10068849</v>
      </c>
      <c r="D92" s="256">
        <v>15100000</v>
      </c>
      <c r="E92" s="262">
        <v>11416667</v>
      </c>
      <c r="F92" s="262">
        <v>0</v>
      </c>
    </row>
    <row r="93" spans="1:251" s="261" customFormat="1">
      <c r="A93" s="257">
        <v>13</v>
      </c>
      <c r="B93" s="263" t="s">
        <v>103</v>
      </c>
      <c r="C93" s="256">
        <v>27512500</v>
      </c>
      <c r="D93" s="256">
        <v>0</v>
      </c>
      <c r="E93" s="262">
        <v>368151299</v>
      </c>
      <c r="F93" s="262">
        <v>37951000</v>
      </c>
      <c r="G93" s="261" t="s">
        <v>294</v>
      </c>
    </row>
    <row r="94" spans="1:251" s="261" customFormat="1" ht="14.25" hidden="1" customHeight="1">
      <c r="A94" s="257">
        <v>14</v>
      </c>
      <c r="B94" s="263" t="s">
        <v>104</v>
      </c>
      <c r="C94" s="256">
        <v>0</v>
      </c>
      <c r="D94" s="256">
        <v>0</v>
      </c>
      <c r="E94" s="262"/>
      <c r="F94" s="262">
        <v>0</v>
      </c>
    </row>
    <row r="95" spans="1:251" s="261" customFormat="1" ht="14.25" hidden="1" customHeight="1">
      <c r="A95" s="257"/>
      <c r="B95" s="263" t="s">
        <v>105</v>
      </c>
      <c r="C95" s="256">
        <v>0</v>
      </c>
      <c r="D95" s="256">
        <v>0</v>
      </c>
      <c r="E95" s="262"/>
      <c r="F95" s="262">
        <v>0</v>
      </c>
    </row>
    <row r="96" spans="1:251" s="261" customFormat="1" ht="12.75" customHeight="1">
      <c r="A96" s="257"/>
      <c r="B96" s="263" t="s">
        <v>298</v>
      </c>
      <c r="C96" s="256">
        <v>5500000</v>
      </c>
      <c r="D96" s="256">
        <v>36459914</v>
      </c>
      <c r="E96" s="262">
        <v>0</v>
      </c>
      <c r="F96" s="262"/>
      <c r="G96" s="261" t="s">
        <v>326</v>
      </c>
    </row>
    <row r="97" spans="1:7" s="261" customFormat="1">
      <c r="A97" s="257">
        <v>15</v>
      </c>
      <c r="B97" s="263" t="s">
        <v>106</v>
      </c>
      <c r="C97" s="256">
        <v>271950191</v>
      </c>
      <c r="D97" s="256">
        <v>279384524</v>
      </c>
      <c r="E97" s="262">
        <v>276994524</v>
      </c>
      <c r="F97" s="262">
        <v>254694524</v>
      </c>
      <c r="G97" s="261" t="s">
        <v>293</v>
      </c>
    </row>
    <row r="98" spans="1:7" s="261" customFormat="1">
      <c r="A98" s="257"/>
      <c r="B98" s="263" t="s">
        <v>107</v>
      </c>
      <c r="C98" s="256">
        <v>79995771</v>
      </c>
      <c r="D98" s="256">
        <v>35006031</v>
      </c>
      <c r="E98" s="262">
        <v>56336143</v>
      </c>
      <c r="F98" s="262">
        <v>158673057</v>
      </c>
      <c r="G98" s="264"/>
    </row>
    <row r="99" spans="1:7" s="261" customFormat="1">
      <c r="A99" s="257"/>
      <c r="B99" s="263" t="s">
        <v>108</v>
      </c>
      <c r="C99" s="256">
        <v>94503469</v>
      </c>
      <c r="D99" s="256">
        <v>99710105</v>
      </c>
      <c r="E99" s="262">
        <v>75314215</v>
      </c>
      <c r="F99" s="262">
        <v>154407503</v>
      </c>
    </row>
    <row r="100" spans="1:7" s="261" customFormat="1">
      <c r="A100" s="257">
        <v>16</v>
      </c>
      <c r="B100" s="263" t="s">
        <v>109</v>
      </c>
      <c r="C100" s="256">
        <v>71428547</v>
      </c>
      <c r="D100" s="256">
        <v>215438339</v>
      </c>
      <c r="E100" s="262">
        <v>71428567</v>
      </c>
      <c r="F100" s="262">
        <v>42380948</v>
      </c>
      <c r="G100" s="261" t="s">
        <v>292</v>
      </c>
    </row>
    <row r="101" spans="1:7" s="261" customFormat="1">
      <c r="A101" s="257"/>
      <c r="B101" s="263" t="s">
        <v>110</v>
      </c>
      <c r="C101" s="256">
        <v>21720013</v>
      </c>
      <c r="D101" s="256">
        <v>21556378</v>
      </c>
      <c r="E101" s="262">
        <v>23484851</v>
      </c>
      <c r="F101" s="262">
        <v>51666671</v>
      </c>
      <c r="G101" s="261" t="s">
        <v>291</v>
      </c>
    </row>
    <row r="102" spans="1:7" s="261" customFormat="1" hidden="1">
      <c r="A102" s="257"/>
      <c r="B102" s="263" t="s">
        <v>111</v>
      </c>
      <c r="C102" s="222">
        <v>0</v>
      </c>
      <c r="D102" s="222">
        <v>0</v>
      </c>
      <c r="E102" s="73">
        <v>0</v>
      </c>
      <c r="F102" s="73">
        <v>0</v>
      </c>
    </row>
    <row r="103" spans="1:7" s="261" customFormat="1" ht="14.25" hidden="1" customHeight="1">
      <c r="A103" s="257"/>
      <c r="B103" s="263" t="s">
        <v>278</v>
      </c>
      <c r="C103" s="222">
        <v>0</v>
      </c>
      <c r="D103" s="222">
        <v>0</v>
      </c>
      <c r="E103" s="73">
        <v>0</v>
      </c>
      <c r="F103" s="73">
        <v>0</v>
      </c>
    </row>
    <row r="104" spans="1:7" s="261" customFormat="1">
      <c r="A104" s="257"/>
      <c r="B104" s="263" t="s">
        <v>112</v>
      </c>
      <c r="C104" s="256">
        <v>247103980</v>
      </c>
      <c r="D104" s="222">
        <v>25947875</v>
      </c>
      <c r="E104" s="73">
        <v>0</v>
      </c>
      <c r="F104" s="73">
        <v>1475384</v>
      </c>
    </row>
    <row r="105" spans="1:7" s="261" customFormat="1">
      <c r="A105" s="257"/>
      <c r="B105" s="263" t="s">
        <v>113</v>
      </c>
      <c r="C105" s="256">
        <v>854239121</v>
      </c>
      <c r="D105" s="256">
        <v>941115171</v>
      </c>
      <c r="E105" s="73">
        <v>1054498638</v>
      </c>
      <c r="F105" s="262">
        <v>378603948</v>
      </c>
    </row>
    <row r="106" spans="1:7" s="261" customFormat="1">
      <c r="A106" s="257"/>
      <c r="B106" s="263" t="s">
        <v>114</v>
      </c>
      <c r="C106" s="256">
        <v>5285544</v>
      </c>
      <c r="D106" s="256">
        <v>10794026</v>
      </c>
      <c r="E106" s="262">
        <v>487745</v>
      </c>
      <c r="F106" s="262">
        <v>0</v>
      </c>
    </row>
    <row r="107" spans="1:7" s="261" customFormat="1" ht="14.25" customHeight="1">
      <c r="A107" s="257"/>
      <c r="B107" s="263" t="s">
        <v>115</v>
      </c>
      <c r="C107" s="256">
        <v>17860434</v>
      </c>
      <c r="D107" s="256">
        <v>1136401</v>
      </c>
      <c r="E107" s="262">
        <v>13626390</v>
      </c>
      <c r="F107" s="262">
        <v>11331758</v>
      </c>
    </row>
    <row r="108" spans="1:7" s="261" customFormat="1" hidden="1">
      <c r="A108" s="257">
        <v>18</v>
      </c>
      <c r="B108" s="263" t="s">
        <v>116</v>
      </c>
      <c r="C108" s="256">
        <v>0</v>
      </c>
      <c r="D108" s="256">
        <v>0</v>
      </c>
      <c r="E108" s="262">
        <v>89617436</v>
      </c>
      <c r="F108" s="262">
        <v>89617436</v>
      </c>
      <c r="G108" s="261" t="s">
        <v>316</v>
      </c>
    </row>
    <row r="109" spans="1:7" s="261" customFormat="1">
      <c r="A109" s="257">
        <v>19</v>
      </c>
      <c r="B109" s="263" t="s">
        <v>117</v>
      </c>
      <c r="C109" s="256">
        <v>421012</v>
      </c>
      <c r="D109" s="256">
        <v>3519012</v>
      </c>
      <c r="E109" s="262">
        <v>4267537886</v>
      </c>
      <c r="F109" s="262">
        <v>1000012</v>
      </c>
    </row>
    <row r="110" spans="1:7" s="261" customFormat="1">
      <c r="A110" s="257"/>
      <c r="B110" s="263" t="s">
        <v>118</v>
      </c>
      <c r="C110" s="256">
        <v>37628437</v>
      </c>
      <c r="D110" s="256">
        <v>17669670</v>
      </c>
      <c r="E110" s="262">
        <v>0</v>
      </c>
      <c r="F110" s="262">
        <v>0</v>
      </c>
    </row>
    <row r="111" spans="1:7" s="261" customFormat="1" ht="14.25" hidden="1" customHeight="1">
      <c r="A111" s="257"/>
      <c r="B111" s="263" t="s">
        <v>120</v>
      </c>
      <c r="C111" s="256">
        <v>0</v>
      </c>
      <c r="D111" s="256">
        <v>0</v>
      </c>
      <c r="E111" s="262">
        <v>0</v>
      </c>
      <c r="F111" s="262">
        <v>0</v>
      </c>
    </row>
    <row r="112" spans="1:7" s="261" customFormat="1" ht="14.25" hidden="1" customHeight="1">
      <c r="A112" s="257"/>
      <c r="B112" s="263" t="s">
        <v>119</v>
      </c>
      <c r="C112" s="256">
        <v>0</v>
      </c>
      <c r="D112" s="256">
        <v>0</v>
      </c>
      <c r="E112" s="262"/>
      <c r="F112" s="262"/>
    </row>
    <row r="113" spans="1:251" s="261" customFormat="1" hidden="1">
      <c r="A113" s="257"/>
      <c r="B113" s="263" t="s">
        <v>121</v>
      </c>
      <c r="C113" s="256">
        <v>0</v>
      </c>
      <c r="D113" s="256">
        <v>0</v>
      </c>
      <c r="E113" s="262">
        <v>0</v>
      </c>
      <c r="F113" s="262">
        <v>0</v>
      </c>
      <c r="G113" s="261" t="s">
        <v>308</v>
      </c>
    </row>
    <row r="114" spans="1:251" s="261" customFormat="1" ht="14.25" hidden="1" customHeight="1">
      <c r="A114" s="257">
        <v>20</v>
      </c>
      <c r="B114" s="263" t="s">
        <v>122</v>
      </c>
      <c r="C114" s="256">
        <v>0</v>
      </c>
      <c r="D114" s="256">
        <v>0</v>
      </c>
      <c r="E114" s="262">
        <v>0</v>
      </c>
      <c r="F114" s="262">
        <v>0</v>
      </c>
    </row>
    <row r="115" spans="1:251" s="261" customFormat="1">
      <c r="A115" s="257"/>
      <c r="B115" s="263" t="s">
        <v>123</v>
      </c>
      <c r="C115" s="256">
        <v>58350439</v>
      </c>
      <c r="D115" s="256">
        <v>0</v>
      </c>
      <c r="E115" s="262">
        <v>295548660</v>
      </c>
      <c r="F115" s="262">
        <v>0</v>
      </c>
      <c r="G115" s="261" t="s">
        <v>309</v>
      </c>
    </row>
    <row r="116" spans="1:251" s="261" customFormat="1" ht="14.25" hidden="1" customHeight="1">
      <c r="A116" s="257"/>
      <c r="B116" s="263" t="s">
        <v>124</v>
      </c>
      <c r="C116" s="256">
        <v>0</v>
      </c>
      <c r="D116" s="256">
        <v>0</v>
      </c>
      <c r="E116" s="262">
        <v>0</v>
      </c>
      <c r="F116" s="262">
        <v>0</v>
      </c>
    </row>
    <row r="117" spans="1:251" s="261" customFormat="1" ht="14.25" customHeight="1">
      <c r="A117" s="257"/>
      <c r="B117" s="263" t="s">
        <v>125</v>
      </c>
      <c r="C117" s="256">
        <v>7275209</v>
      </c>
      <c r="D117" s="256">
        <v>15102000</v>
      </c>
      <c r="E117" s="262">
        <v>7733334</v>
      </c>
      <c r="F117" s="262">
        <v>0</v>
      </c>
      <c r="G117" s="261" t="s">
        <v>310</v>
      </c>
    </row>
    <row r="118" spans="1:251" s="261" customFormat="1" ht="14.25" hidden="1" customHeight="1">
      <c r="A118" s="257">
        <v>5</v>
      </c>
      <c r="B118" s="263" t="s">
        <v>126</v>
      </c>
      <c r="C118" s="256">
        <v>0</v>
      </c>
      <c r="D118" s="256">
        <v>0</v>
      </c>
      <c r="E118" s="262">
        <v>0</v>
      </c>
      <c r="F118" s="262">
        <v>0</v>
      </c>
    </row>
    <row r="119" spans="1:251" s="261" customFormat="1" ht="14.25" hidden="1" customHeight="1">
      <c r="A119" s="257"/>
      <c r="B119" s="263" t="s">
        <v>127</v>
      </c>
      <c r="C119" s="256">
        <v>0</v>
      </c>
      <c r="D119" s="256">
        <v>0</v>
      </c>
      <c r="E119" s="262">
        <v>0</v>
      </c>
      <c r="F119" s="262">
        <v>0</v>
      </c>
    </row>
    <row r="120" spans="1:251" s="261" customFormat="1">
      <c r="A120" s="257">
        <v>7</v>
      </c>
      <c r="B120" s="263" t="s">
        <v>128</v>
      </c>
      <c r="C120" s="256">
        <v>0</v>
      </c>
      <c r="D120" s="256">
        <v>3837984258</v>
      </c>
      <c r="E120" s="262">
        <v>1944749042</v>
      </c>
      <c r="F120" s="262">
        <v>123944006</v>
      </c>
      <c r="G120" s="260"/>
      <c r="H120" s="260"/>
      <c r="I120" s="260"/>
      <c r="J120" s="260"/>
      <c r="K120" s="260"/>
      <c r="L120" s="260"/>
      <c r="M120" s="260"/>
      <c r="N120" s="260"/>
      <c r="O120" s="260"/>
      <c r="P120" s="260"/>
      <c r="Q120" s="260"/>
      <c r="R120" s="260"/>
      <c r="S120" s="260"/>
      <c r="T120" s="260"/>
      <c r="U120" s="260"/>
      <c r="V120" s="260"/>
      <c r="W120" s="260"/>
      <c r="X120" s="260"/>
      <c r="Y120" s="260"/>
      <c r="Z120" s="260"/>
      <c r="AA120" s="260"/>
      <c r="AB120" s="260"/>
      <c r="AC120" s="260"/>
      <c r="AD120" s="260"/>
      <c r="AE120" s="260"/>
      <c r="AF120" s="260"/>
      <c r="AG120" s="260"/>
      <c r="AH120" s="260"/>
      <c r="AI120" s="260"/>
      <c r="AJ120" s="260"/>
      <c r="AK120" s="260"/>
      <c r="AL120" s="260"/>
      <c r="AM120" s="260"/>
      <c r="AN120" s="260"/>
      <c r="AO120" s="260"/>
      <c r="AP120" s="260"/>
      <c r="AQ120" s="260"/>
      <c r="AR120" s="260"/>
      <c r="AS120" s="260"/>
      <c r="AT120" s="260"/>
      <c r="AU120" s="260"/>
      <c r="AV120" s="260"/>
      <c r="AW120" s="260"/>
      <c r="AX120" s="260"/>
      <c r="AY120" s="260"/>
      <c r="AZ120" s="260"/>
      <c r="BA120" s="260"/>
      <c r="BB120" s="260"/>
      <c r="BC120" s="260"/>
      <c r="BD120" s="260"/>
      <c r="BE120" s="260"/>
      <c r="BF120" s="260"/>
      <c r="BG120" s="260"/>
      <c r="BH120" s="260"/>
      <c r="BI120" s="260"/>
      <c r="BJ120" s="260"/>
      <c r="BK120" s="260"/>
      <c r="BL120" s="260"/>
      <c r="BM120" s="260"/>
      <c r="BN120" s="260"/>
      <c r="BO120" s="260"/>
      <c r="BP120" s="260"/>
      <c r="BQ120" s="260"/>
      <c r="BR120" s="260"/>
      <c r="BS120" s="260"/>
      <c r="BT120" s="260"/>
      <c r="BU120" s="260"/>
      <c r="BV120" s="260"/>
      <c r="BW120" s="260"/>
      <c r="BX120" s="260"/>
      <c r="BY120" s="260"/>
      <c r="BZ120" s="260"/>
      <c r="CA120" s="260"/>
      <c r="CB120" s="260"/>
      <c r="CC120" s="260"/>
      <c r="CD120" s="260"/>
      <c r="CE120" s="260"/>
      <c r="CF120" s="260"/>
      <c r="CG120" s="260"/>
      <c r="CH120" s="260"/>
      <c r="CI120" s="260"/>
      <c r="CJ120" s="260"/>
      <c r="CK120" s="260"/>
      <c r="CL120" s="260"/>
      <c r="CM120" s="260"/>
      <c r="CN120" s="260"/>
      <c r="CO120" s="260"/>
      <c r="CP120" s="260"/>
      <c r="CQ120" s="260"/>
      <c r="CR120" s="260"/>
      <c r="CS120" s="260"/>
      <c r="CT120" s="260"/>
      <c r="CU120" s="260"/>
      <c r="CV120" s="260"/>
      <c r="CW120" s="260"/>
      <c r="CX120" s="260"/>
      <c r="CY120" s="260"/>
      <c r="CZ120" s="260"/>
      <c r="DA120" s="260"/>
      <c r="DB120" s="260"/>
      <c r="DC120" s="260"/>
      <c r="DD120" s="260"/>
      <c r="DE120" s="260"/>
      <c r="DF120" s="260"/>
      <c r="DG120" s="260"/>
      <c r="DH120" s="260"/>
      <c r="DI120" s="260"/>
      <c r="DJ120" s="260"/>
      <c r="DK120" s="260"/>
      <c r="DL120" s="260"/>
      <c r="DM120" s="260"/>
      <c r="DN120" s="260"/>
      <c r="DO120" s="260"/>
      <c r="DP120" s="260"/>
      <c r="DQ120" s="260"/>
      <c r="DR120" s="260"/>
      <c r="DS120" s="260"/>
      <c r="DT120" s="260"/>
      <c r="DU120" s="260"/>
      <c r="DV120" s="260"/>
      <c r="DW120" s="260"/>
      <c r="DX120" s="260"/>
      <c r="DY120" s="260"/>
      <c r="DZ120" s="260"/>
      <c r="EA120" s="260"/>
      <c r="EB120" s="260"/>
      <c r="EC120" s="260"/>
      <c r="ED120" s="260"/>
      <c r="EE120" s="260"/>
      <c r="EF120" s="260"/>
      <c r="EG120" s="260"/>
      <c r="EH120" s="260"/>
      <c r="EI120" s="260"/>
      <c r="EJ120" s="260"/>
      <c r="EK120" s="260"/>
      <c r="EL120" s="260"/>
      <c r="EM120" s="260"/>
      <c r="EN120" s="260"/>
      <c r="EO120" s="260"/>
      <c r="EP120" s="260"/>
      <c r="EQ120" s="260"/>
      <c r="ER120" s="260"/>
      <c r="ES120" s="260"/>
      <c r="ET120" s="260"/>
      <c r="EU120" s="260"/>
      <c r="EV120" s="260"/>
      <c r="EW120" s="260"/>
      <c r="EX120" s="260"/>
      <c r="EY120" s="260"/>
      <c r="EZ120" s="260"/>
      <c r="FA120" s="260"/>
      <c r="FB120" s="260"/>
      <c r="FC120" s="260"/>
      <c r="FD120" s="260"/>
      <c r="FE120" s="260"/>
      <c r="FF120" s="260"/>
      <c r="FG120" s="260"/>
      <c r="FH120" s="260"/>
      <c r="FI120" s="260"/>
      <c r="FJ120" s="260"/>
      <c r="FK120" s="260"/>
      <c r="FL120" s="260"/>
      <c r="FM120" s="260"/>
      <c r="FN120" s="260"/>
      <c r="FO120" s="260"/>
      <c r="FP120" s="260"/>
      <c r="FQ120" s="260"/>
      <c r="FR120" s="260"/>
      <c r="FS120" s="260"/>
      <c r="FT120" s="260"/>
      <c r="FU120" s="260"/>
      <c r="FV120" s="260"/>
      <c r="FW120" s="260"/>
      <c r="FX120" s="260"/>
      <c r="FY120" s="260"/>
      <c r="FZ120" s="260"/>
      <c r="GA120" s="260"/>
      <c r="GB120" s="260"/>
      <c r="GC120" s="260"/>
      <c r="GD120" s="260"/>
      <c r="GE120" s="260"/>
      <c r="GF120" s="260"/>
      <c r="GG120" s="260"/>
      <c r="GH120" s="260"/>
      <c r="GI120" s="260"/>
      <c r="GJ120" s="260"/>
      <c r="GK120" s="260"/>
      <c r="GL120" s="260"/>
      <c r="GM120" s="260"/>
      <c r="GN120" s="260"/>
      <c r="GO120" s="260"/>
      <c r="GP120" s="260"/>
      <c r="GQ120" s="260"/>
      <c r="GR120" s="260"/>
      <c r="GS120" s="260"/>
      <c r="GT120" s="260"/>
      <c r="GU120" s="260"/>
      <c r="GV120" s="260"/>
      <c r="GW120" s="260"/>
      <c r="GX120" s="260"/>
      <c r="GY120" s="260"/>
      <c r="GZ120" s="260"/>
      <c r="HA120" s="260"/>
      <c r="HB120" s="260"/>
      <c r="HC120" s="260"/>
      <c r="HD120" s="260"/>
      <c r="HE120" s="260"/>
      <c r="HF120" s="260"/>
      <c r="HG120" s="260"/>
      <c r="HH120" s="260"/>
      <c r="HI120" s="260"/>
      <c r="HJ120" s="260"/>
      <c r="HK120" s="260"/>
      <c r="HL120" s="260"/>
      <c r="HM120" s="260"/>
      <c r="HN120" s="260"/>
      <c r="HO120" s="260"/>
      <c r="HP120" s="260"/>
      <c r="HQ120" s="260"/>
      <c r="HR120" s="260"/>
      <c r="HS120" s="260"/>
      <c r="HT120" s="260"/>
      <c r="HU120" s="260"/>
      <c r="HV120" s="260"/>
      <c r="HW120" s="260"/>
      <c r="HX120" s="260"/>
      <c r="HY120" s="260"/>
      <c r="HZ120" s="260"/>
      <c r="IA120" s="260"/>
      <c r="IB120" s="260"/>
      <c r="IC120" s="260"/>
      <c r="ID120" s="260"/>
      <c r="IE120" s="260"/>
      <c r="IF120" s="260"/>
      <c r="IG120" s="260"/>
      <c r="IH120" s="260"/>
      <c r="II120" s="260"/>
      <c r="IJ120" s="260"/>
      <c r="IK120" s="260"/>
      <c r="IL120" s="260"/>
      <c r="IM120" s="260"/>
      <c r="IN120" s="260"/>
      <c r="IO120" s="260"/>
      <c r="IP120" s="260"/>
      <c r="IQ120" s="260"/>
    </row>
    <row r="121" spans="1:251" s="261" customFormat="1" ht="14.25" hidden="1" customHeight="1">
      <c r="A121" s="257">
        <v>8</v>
      </c>
      <c r="B121" s="263" t="s">
        <v>129</v>
      </c>
      <c r="C121" s="256">
        <v>0</v>
      </c>
      <c r="D121" s="256">
        <v>0</v>
      </c>
      <c r="E121" s="262">
        <v>0</v>
      </c>
      <c r="F121" s="262">
        <v>0</v>
      </c>
      <c r="G121" s="260"/>
      <c r="H121" s="260"/>
      <c r="I121" s="260"/>
      <c r="J121" s="260"/>
      <c r="K121" s="260"/>
      <c r="L121" s="260"/>
      <c r="M121" s="260"/>
      <c r="N121" s="260"/>
      <c r="O121" s="260"/>
      <c r="P121" s="260"/>
      <c r="Q121" s="260"/>
      <c r="R121" s="260"/>
      <c r="S121" s="260"/>
      <c r="T121" s="260"/>
      <c r="U121" s="260"/>
      <c r="V121" s="260"/>
      <c r="W121" s="260"/>
      <c r="X121" s="260"/>
      <c r="Y121" s="260"/>
      <c r="Z121" s="260"/>
      <c r="AA121" s="260"/>
      <c r="AB121" s="260"/>
      <c r="AC121" s="260"/>
      <c r="AD121" s="260"/>
      <c r="AE121" s="260"/>
      <c r="AF121" s="260"/>
      <c r="AG121" s="260"/>
      <c r="AH121" s="260"/>
      <c r="AI121" s="260"/>
      <c r="AJ121" s="260"/>
      <c r="AK121" s="260"/>
      <c r="AL121" s="260"/>
      <c r="AM121" s="260"/>
      <c r="AN121" s="260"/>
      <c r="AO121" s="260"/>
      <c r="AP121" s="260"/>
      <c r="AQ121" s="260"/>
      <c r="AR121" s="260"/>
      <c r="AS121" s="260"/>
      <c r="AT121" s="260"/>
      <c r="AU121" s="260"/>
      <c r="AV121" s="260"/>
      <c r="AW121" s="260"/>
      <c r="AX121" s="260"/>
      <c r="AY121" s="260"/>
      <c r="AZ121" s="260"/>
      <c r="BA121" s="260"/>
      <c r="BB121" s="260"/>
      <c r="BC121" s="260"/>
      <c r="BD121" s="260"/>
      <c r="BE121" s="260"/>
      <c r="BF121" s="260"/>
      <c r="BG121" s="260"/>
      <c r="BH121" s="260"/>
      <c r="BI121" s="260"/>
      <c r="BJ121" s="260"/>
      <c r="BK121" s="260"/>
      <c r="BL121" s="260"/>
      <c r="BM121" s="260"/>
      <c r="BN121" s="260"/>
      <c r="BO121" s="260"/>
      <c r="BP121" s="260"/>
      <c r="BQ121" s="260"/>
      <c r="BR121" s="260"/>
      <c r="BS121" s="260"/>
      <c r="BT121" s="260"/>
      <c r="BU121" s="260"/>
      <c r="BV121" s="260"/>
      <c r="BW121" s="260"/>
      <c r="BX121" s="260"/>
      <c r="BY121" s="260"/>
      <c r="BZ121" s="260"/>
      <c r="CA121" s="260"/>
      <c r="CB121" s="260"/>
      <c r="CC121" s="260"/>
      <c r="CD121" s="260"/>
      <c r="CE121" s="260"/>
      <c r="CF121" s="260"/>
      <c r="CG121" s="260"/>
      <c r="CH121" s="260"/>
      <c r="CI121" s="260"/>
      <c r="CJ121" s="260"/>
      <c r="CK121" s="260"/>
      <c r="CL121" s="260"/>
      <c r="CM121" s="260"/>
      <c r="CN121" s="260"/>
      <c r="CO121" s="260"/>
      <c r="CP121" s="260"/>
      <c r="CQ121" s="260"/>
      <c r="CR121" s="260"/>
      <c r="CS121" s="260"/>
      <c r="CT121" s="260"/>
      <c r="CU121" s="260"/>
      <c r="CV121" s="260"/>
      <c r="CW121" s="260"/>
      <c r="CX121" s="260"/>
      <c r="CY121" s="260"/>
      <c r="CZ121" s="260"/>
      <c r="DA121" s="260"/>
      <c r="DB121" s="260"/>
      <c r="DC121" s="260"/>
      <c r="DD121" s="260"/>
      <c r="DE121" s="260"/>
      <c r="DF121" s="260"/>
      <c r="DG121" s="260"/>
      <c r="DH121" s="260"/>
      <c r="DI121" s="260"/>
      <c r="DJ121" s="260"/>
      <c r="DK121" s="260"/>
      <c r="DL121" s="260"/>
      <c r="DM121" s="260"/>
      <c r="DN121" s="260"/>
      <c r="DO121" s="260"/>
      <c r="DP121" s="260"/>
      <c r="DQ121" s="260"/>
      <c r="DR121" s="260"/>
      <c r="DS121" s="260"/>
      <c r="DT121" s="260"/>
      <c r="DU121" s="260"/>
      <c r="DV121" s="260"/>
      <c r="DW121" s="260"/>
      <c r="DX121" s="260"/>
      <c r="DY121" s="260"/>
      <c r="DZ121" s="260"/>
      <c r="EA121" s="260"/>
      <c r="EB121" s="260"/>
      <c r="EC121" s="260"/>
      <c r="ED121" s="260"/>
      <c r="EE121" s="260"/>
      <c r="EF121" s="260"/>
      <c r="EG121" s="260"/>
      <c r="EH121" s="260"/>
      <c r="EI121" s="260"/>
      <c r="EJ121" s="260"/>
      <c r="EK121" s="260"/>
      <c r="EL121" s="260"/>
      <c r="EM121" s="260"/>
      <c r="EN121" s="260"/>
      <c r="EO121" s="260"/>
      <c r="EP121" s="260"/>
      <c r="EQ121" s="260"/>
      <c r="ER121" s="260"/>
      <c r="ES121" s="260"/>
      <c r="ET121" s="260"/>
      <c r="EU121" s="260"/>
      <c r="EV121" s="260"/>
      <c r="EW121" s="260"/>
      <c r="EX121" s="260"/>
      <c r="EY121" s="260"/>
      <c r="EZ121" s="260"/>
      <c r="FA121" s="260"/>
      <c r="FB121" s="260"/>
      <c r="FC121" s="260"/>
      <c r="FD121" s="260"/>
      <c r="FE121" s="260"/>
      <c r="FF121" s="260"/>
      <c r="FG121" s="260"/>
      <c r="FH121" s="260"/>
      <c r="FI121" s="260"/>
      <c r="FJ121" s="260"/>
      <c r="FK121" s="260"/>
      <c r="FL121" s="260"/>
      <c r="FM121" s="260"/>
      <c r="FN121" s="260"/>
      <c r="FO121" s="260"/>
      <c r="FP121" s="260"/>
      <c r="FQ121" s="260"/>
      <c r="FR121" s="260"/>
      <c r="FS121" s="260"/>
      <c r="FT121" s="260"/>
      <c r="FU121" s="260"/>
      <c r="FV121" s="260"/>
      <c r="FW121" s="260"/>
      <c r="FX121" s="260"/>
      <c r="FY121" s="260"/>
      <c r="FZ121" s="260"/>
      <c r="GA121" s="260"/>
      <c r="GB121" s="260"/>
      <c r="GC121" s="260"/>
      <c r="GD121" s="260"/>
      <c r="GE121" s="260"/>
      <c r="GF121" s="260"/>
      <c r="GG121" s="260"/>
      <c r="GH121" s="260"/>
      <c r="GI121" s="260"/>
      <c r="GJ121" s="260"/>
      <c r="GK121" s="260"/>
      <c r="GL121" s="260"/>
      <c r="GM121" s="260"/>
      <c r="GN121" s="260"/>
      <c r="GO121" s="260"/>
      <c r="GP121" s="260"/>
      <c r="GQ121" s="260"/>
      <c r="GR121" s="260"/>
      <c r="GS121" s="260"/>
      <c r="GT121" s="260"/>
      <c r="GU121" s="260"/>
      <c r="GV121" s="260"/>
      <c r="GW121" s="260"/>
      <c r="GX121" s="260"/>
      <c r="GY121" s="260"/>
      <c r="GZ121" s="260"/>
      <c r="HA121" s="260"/>
      <c r="HB121" s="260"/>
      <c r="HC121" s="260"/>
      <c r="HD121" s="260"/>
      <c r="HE121" s="260"/>
      <c r="HF121" s="260"/>
      <c r="HG121" s="260"/>
      <c r="HH121" s="260"/>
      <c r="HI121" s="260"/>
      <c r="HJ121" s="260"/>
      <c r="HK121" s="260"/>
      <c r="HL121" s="260"/>
      <c r="HM121" s="260"/>
      <c r="HN121" s="260"/>
      <c r="HO121" s="260"/>
      <c r="HP121" s="260"/>
      <c r="HQ121" s="260"/>
      <c r="HR121" s="260"/>
      <c r="HS121" s="260"/>
      <c r="HT121" s="260"/>
      <c r="HU121" s="260"/>
      <c r="HV121" s="260"/>
      <c r="HW121" s="260"/>
      <c r="HX121" s="260"/>
      <c r="HY121" s="260"/>
      <c r="HZ121" s="260"/>
      <c r="IA121" s="260"/>
      <c r="IB121" s="260"/>
      <c r="IC121" s="260"/>
      <c r="ID121" s="260"/>
      <c r="IE121" s="260"/>
      <c r="IF121" s="260"/>
      <c r="IG121" s="260"/>
      <c r="IH121" s="260"/>
      <c r="II121" s="260"/>
      <c r="IJ121" s="260"/>
      <c r="IK121" s="260"/>
      <c r="IL121" s="260"/>
      <c r="IM121" s="260"/>
      <c r="IN121" s="260"/>
      <c r="IO121" s="260"/>
      <c r="IP121" s="260"/>
      <c r="IQ121" s="260"/>
    </row>
    <row r="122" spans="1:251" s="261" customFormat="1" ht="14.25" hidden="1" customHeight="1">
      <c r="A122" s="257"/>
      <c r="B122" s="263" t="s">
        <v>130</v>
      </c>
      <c r="C122" s="256">
        <v>0</v>
      </c>
      <c r="D122" s="256">
        <v>0</v>
      </c>
      <c r="E122" s="262">
        <v>0</v>
      </c>
      <c r="F122" s="262">
        <v>0</v>
      </c>
      <c r="G122" s="260"/>
      <c r="H122" s="260"/>
      <c r="I122" s="260"/>
      <c r="J122" s="260"/>
      <c r="K122" s="260"/>
      <c r="L122" s="260"/>
      <c r="M122" s="260"/>
      <c r="N122" s="260"/>
      <c r="O122" s="260"/>
      <c r="P122" s="260"/>
      <c r="Q122" s="260"/>
      <c r="R122" s="260"/>
      <c r="S122" s="260"/>
      <c r="T122" s="260"/>
      <c r="U122" s="260"/>
      <c r="V122" s="260"/>
      <c r="W122" s="260"/>
      <c r="X122" s="260"/>
      <c r="Y122" s="260"/>
      <c r="Z122" s="260"/>
      <c r="AA122" s="260"/>
      <c r="AB122" s="260"/>
      <c r="AC122" s="260"/>
      <c r="AD122" s="260"/>
      <c r="AE122" s="260"/>
      <c r="AF122" s="260"/>
      <c r="AG122" s="260"/>
      <c r="AH122" s="260"/>
      <c r="AI122" s="260"/>
      <c r="AJ122" s="260"/>
      <c r="AK122" s="260"/>
      <c r="AL122" s="260"/>
      <c r="AM122" s="260"/>
      <c r="AN122" s="260"/>
      <c r="AO122" s="260"/>
      <c r="AP122" s="260"/>
      <c r="AQ122" s="260"/>
      <c r="AR122" s="260"/>
      <c r="AS122" s="260"/>
      <c r="AT122" s="260"/>
      <c r="AU122" s="260"/>
      <c r="AV122" s="260"/>
      <c r="AW122" s="260"/>
      <c r="AX122" s="260"/>
      <c r="AY122" s="260"/>
      <c r="AZ122" s="260"/>
      <c r="BA122" s="260"/>
      <c r="BB122" s="260"/>
      <c r="BC122" s="260"/>
      <c r="BD122" s="260"/>
      <c r="BE122" s="260"/>
      <c r="BF122" s="260"/>
      <c r="BG122" s="260"/>
      <c r="BH122" s="260"/>
      <c r="BI122" s="260"/>
      <c r="BJ122" s="260"/>
      <c r="BK122" s="260"/>
      <c r="BL122" s="260"/>
      <c r="BM122" s="260"/>
      <c r="BN122" s="260"/>
      <c r="BO122" s="260"/>
      <c r="BP122" s="260"/>
      <c r="BQ122" s="260"/>
      <c r="BR122" s="260"/>
      <c r="BS122" s="260"/>
      <c r="BT122" s="260"/>
      <c r="BU122" s="260"/>
      <c r="BV122" s="260"/>
      <c r="BW122" s="260"/>
      <c r="BX122" s="260"/>
      <c r="BY122" s="260"/>
      <c r="BZ122" s="260"/>
      <c r="CA122" s="260"/>
      <c r="CB122" s="260"/>
      <c r="CC122" s="260"/>
      <c r="CD122" s="260"/>
      <c r="CE122" s="260"/>
      <c r="CF122" s="260"/>
      <c r="CG122" s="260"/>
      <c r="CH122" s="260"/>
      <c r="CI122" s="260"/>
      <c r="CJ122" s="260"/>
      <c r="CK122" s="260"/>
      <c r="CL122" s="260"/>
      <c r="CM122" s="260"/>
      <c r="CN122" s="260"/>
      <c r="CO122" s="260"/>
      <c r="CP122" s="260"/>
      <c r="CQ122" s="260"/>
      <c r="CR122" s="260"/>
      <c r="CS122" s="260"/>
      <c r="CT122" s="260"/>
      <c r="CU122" s="260"/>
      <c r="CV122" s="260"/>
      <c r="CW122" s="260"/>
      <c r="CX122" s="260"/>
      <c r="CY122" s="260"/>
      <c r="CZ122" s="260"/>
      <c r="DA122" s="260"/>
      <c r="DB122" s="260"/>
      <c r="DC122" s="260"/>
      <c r="DD122" s="260"/>
      <c r="DE122" s="260"/>
      <c r="DF122" s="260"/>
      <c r="DG122" s="260"/>
      <c r="DH122" s="260"/>
      <c r="DI122" s="260"/>
      <c r="DJ122" s="260"/>
      <c r="DK122" s="260"/>
      <c r="DL122" s="260"/>
      <c r="DM122" s="260"/>
      <c r="DN122" s="260"/>
      <c r="DO122" s="260"/>
      <c r="DP122" s="260"/>
      <c r="DQ122" s="260"/>
      <c r="DR122" s="260"/>
      <c r="DS122" s="260"/>
      <c r="DT122" s="260"/>
      <c r="DU122" s="260"/>
      <c r="DV122" s="260"/>
      <c r="DW122" s="260"/>
      <c r="DX122" s="260"/>
      <c r="DY122" s="260"/>
      <c r="DZ122" s="260"/>
      <c r="EA122" s="260"/>
      <c r="EB122" s="260"/>
      <c r="EC122" s="260"/>
      <c r="ED122" s="260"/>
      <c r="EE122" s="260"/>
      <c r="EF122" s="260"/>
      <c r="EG122" s="260"/>
      <c r="EH122" s="260"/>
      <c r="EI122" s="260"/>
      <c r="EJ122" s="260"/>
      <c r="EK122" s="260"/>
      <c r="EL122" s="260"/>
      <c r="EM122" s="260"/>
      <c r="EN122" s="260"/>
      <c r="EO122" s="260"/>
      <c r="EP122" s="260"/>
      <c r="EQ122" s="260"/>
      <c r="ER122" s="260"/>
      <c r="ES122" s="260"/>
      <c r="ET122" s="260"/>
      <c r="EU122" s="260"/>
      <c r="EV122" s="260"/>
      <c r="EW122" s="260"/>
      <c r="EX122" s="260"/>
      <c r="EY122" s="260"/>
      <c r="EZ122" s="260"/>
      <c r="FA122" s="260"/>
      <c r="FB122" s="260"/>
      <c r="FC122" s="260"/>
      <c r="FD122" s="260"/>
      <c r="FE122" s="260"/>
      <c r="FF122" s="260"/>
      <c r="FG122" s="260"/>
      <c r="FH122" s="260"/>
      <c r="FI122" s="260"/>
      <c r="FJ122" s="260"/>
      <c r="FK122" s="260"/>
      <c r="FL122" s="260"/>
      <c r="FM122" s="260"/>
      <c r="FN122" s="260"/>
      <c r="FO122" s="260"/>
      <c r="FP122" s="260"/>
      <c r="FQ122" s="260"/>
      <c r="FR122" s="260"/>
      <c r="FS122" s="260"/>
      <c r="FT122" s="260"/>
      <c r="FU122" s="260"/>
      <c r="FV122" s="260"/>
      <c r="FW122" s="260"/>
      <c r="FX122" s="260"/>
      <c r="FY122" s="260"/>
      <c r="FZ122" s="260"/>
      <c r="GA122" s="260"/>
      <c r="GB122" s="260"/>
      <c r="GC122" s="260"/>
      <c r="GD122" s="260"/>
      <c r="GE122" s="260"/>
      <c r="GF122" s="260"/>
      <c r="GG122" s="260"/>
      <c r="GH122" s="260"/>
      <c r="GI122" s="260"/>
      <c r="GJ122" s="260"/>
      <c r="GK122" s="260"/>
      <c r="GL122" s="260"/>
      <c r="GM122" s="260"/>
      <c r="GN122" s="260"/>
      <c r="GO122" s="260"/>
      <c r="GP122" s="260"/>
      <c r="GQ122" s="260"/>
      <c r="GR122" s="260"/>
      <c r="GS122" s="260"/>
      <c r="GT122" s="260"/>
      <c r="GU122" s="260"/>
      <c r="GV122" s="260"/>
      <c r="GW122" s="260"/>
      <c r="GX122" s="260"/>
      <c r="GY122" s="260"/>
      <c r="GZ122" s="260"/>
      <c r="HA122" s="260"/>
      <c r="HB122" s="260"/>
      <c r="HC122" s="260"/>
      <c r="HD122" s="260"/>
      <c r="HE122" s="260"/>
      <c r="HF122" s="260"/>
      <c r="HG122" s="260"/>
      <c r="HH122" s="260"/>
      <c r="HI122" s="260"/>
      <c r="HJ122" s="260"/>
      <c r="HK122" s="260"/>
      <c r="HL122" s="260"/>
      <c r="HM122" s="260"/>
      <c r="HN122" s="260"/>
      <c r="HO122" s="260"/>
      <c r="HP122" s="260"/>
      <c r="HQ122" s="260"/>
      <c r="HR122" s="260"/>
      <c r="HS122" s="260"/>
      <c r="HT122" s="260"/>
      <c r="HU122" s="260"/>
      <c r="HV122" s="260"/>
      <c r="HW122" s="260"/>
      <c r="HX122" s="260"/>
      <c r="HY122" s="260"/>
      <c r="HZ122" s="260"/>
      <c r="IA122" s="260"/>
      <c r="IB122" s="260"/>
      <c r="IC122" s="260"/>
      <c r="ID122" s="260"/>
      <c r="IE122" s="260"/>
      <c r="IF122" s="260"/>
      <c r="IG122" s="260"/>
      <c r="IH122" s="260"/>
      <c r="II122" s="260"/>
      <c r="IJ122" s="260"/>
      <c r="IK122" s="260"/>
      <c r="IL122" s="260"/>
      <c r="IM122" s="260"/>
      <c r="IN122" s="260"/>
      <c r="IO122" s="260"/>
      <c r="IP122" s="260"/>
      <c r="IQ122" s="260"/>
    </row>
    <row r="123" spans="1:251" s="261" customFormat="1" hidden="1">
      <c r="A123" s="257">
        <v>9</v>
      </c>
      <c r="B123" s="263" t="s">
        <v>131</v>
      </c>
      <c r="C123" s="256">
        <v>0</v>
      </c>
      <c r="D123" s="256">
        <v>0</v>
      </c>
      <c r="E123" s="262">
        <v>-324255</v>
      </c>
      <c r="F123" s="262">
        <v>0</v>
      </c>
      <c r="G123" s="260" t="s">
        <v>311</v>
      </c>
      <c r="H123" s="260"/>
      <c r="I123" s="260"/>
      <c r="J123" s="260"/>
      <c r="K123" s="260"/>
      <c r="L123" s="260"/>
      <c r="M123" s="260"/>
      <c r="N123" s="260"/>
      <c r="O123" s="260"/>
      <c r="P123" s="260"/>
      <c r="Q123" s="260"/>
      <c r="R123" s="260"/>
      <c r="S123" s="260"/>
      <c r="T123" s="260"/>
      <c r="U123" s="260"/>
      <c r="V123" s="260"/>
      <c r="W123" s="260"/>
      <c r="X123" s="260"/>
      <c r="Y123" s="260"/>
      <c r="Z123" s="260"/>
      <c r="AA123" s="260"/>
      <c r="AB123" s="260"/>
      <c r="AC123" s="260"/>
      <c r="AD123" s="260"/>
      <c r="AE123" s="260"/>
      <c r="AF123" s="260"/>
      <c r="AG123" s="260"/>
      <c r="AH123" s="260"/>
      <c r="AI123" s="260"/>
      <c r="AJ123" s="260"/>
      <c r="AK123" s="260"/>
      <c r="AL123" s="260"/>
      <c r="AM123" s="260"/>
      <c r="AN123" s="260"/>
      <c r="AO123" s="260"/>
      <c r="AP123" s="260"/>
      <c r="AQ123" s="260"/>
      <c r="AR123" s="260"/>
      <c r="AS123" s="260"/>
      <c r="AT123" s="260"/>
      <c r="AU123" s="260"/>
      <c r="AV123" s="260"/>
      <c r="AW123" s="260"/>
      <c r="AX123" s="260"/>
      <c r="AY123" s="260"/>
      <c r="AZ123" s="260"/>
      <c r="BA123" s="260"/>
      <c r="BB123" s="260"/>
      <c r="BC123" s="260"/>
      <c r="BD123" s="260"/>
      <c r="BE123" s="260"/>
      <c r="BF123" s="260"/>
      <c r="BG123" s="260"/>
      <c r="BH123" s="260"/>
      <c r="BI123" s="260"/>
      <c r="BJ123" s="260"/>
      <c r="BK123" s="260"/>
      <c r="BL123" s="260"/>
      <c r="BM123" s="260"/>
      <c r="BN123" s="260"/>
      <c r="BO123" s="260"/>
      <c r="BP123" s="260"/>
      <c r="BQ123" s="260"/>
      <c r="BR123" s="260"/>
      <c r="BS123" s="260"/>
      <c r="BT123" s="260"/>
      <c r="BU123" s="260"/>
      <c r="BV123" s="260"/>
      <c r="BW123" s="260"/>
      <c r="BX123" s="260"/>
      <c r="BY123" s="260"/>
      <c r="BZ123" s="260"/>
      <c r="CA123" s="260"/>
      <c r="CB123" s="260"/>
      <c r="CC123" s="260"/>
      <c r="CD123" s="260"/>
      <c r="CE123" s="260"/>
      <c r="CF123" s="260"/>
      <c r="CG123" s="260"/>
      <c r="CH123" s="260"/>
      <c r="CI123" s="260"/>
      <c r="CJ123" s="260"/>
      <c r="CK123" s="260"/>
      <c r="CL123" s="260"/>
      <c r="CM123" s="260"/>
      <c r="CN123" s="260"/>
      <c r="CO123" s="260"/>
      <c r="CP123" s="260"/>
      <c r="CQ123" s="260"/>
      <c r="CR123" s="260"/>
      <c r="CS123" s="260"/>
      <c r="CT123" s="260"/>
      <c r="CU123" s="260"/>
      <c r="CV123" s="260"/>
      <c r="CW123" s="260"/>
      <c r="CX123" s="260"/>
      <c r="CY123" s="260"/>
      <c r="CZ123" s="260"/>
      <c r="DA123" s="260"/>
      <c r="DB123" s="260"/>
      <c r="DC123" s="260"/>
      <c r="DD123" s="260"/>
      <c r="DE123" s="260"/>
      <c r="DF123" s="260"/>
      <c r="DG123" s="260"/>
      <c r="DH123" s="260"/>
      <c r="DI123" s="260"/>
      <c r="DJ123" s="260"/>
      <c r="DK123" s="260"/>
      <c r="DL123" s="260"/>
      <c r="DM123" s="260"/>
      <c r="DN123" s="260"/>
      <c r="DO123" s="260"/>
      <c r="DP123" s="260"/>
      <c r="DQ123" s="260"/>
      <c r="DR123" s="260"/>
      <c r="DS123" s="260"/>
      <c r="DT123" s="260"/>
      <c r="DU123" s="260"/>
      <c r="DV123" s="260"/>
      <c r="DW123" s="260"/>
      <c r="DX123" s="260"/>
      <c r="DY123" s="260"/>
      <c r="DZ123" s="260"/>
      <c r="EA123" s="260"/>
      <c r="EB123" s="260"/>
      <c r="EC123" s="260"/>
      <c r="ED123" s="260"/>
      <c r="EE123" s="260"/>
      <c r="EF123" s="260"/>
      <c r="EG123" s="260"/>
      <c r="EH123" s="260"/>
      <c r="EI123" s="260"/>
      <c r="EJ123" s="260"/>
      <c r="EK123" s="260"/>
      <c r="EL123" s="260"/>
      <c r="EM123" s="260"/>
      <c r="EN123" s="260"/>
      <c r="EO123" s="260"/>
      <c r="EP123" s="260"/>
      <c r="EQ123" s="260"/>
      <c r="ER123" s="260"/>
      <c r="ES123" s="260"/>
      <c r="ET123" s="260"/>
      <c r="EU123" s="260"/>
      <c r="EV123" s="260"/>
      <c r="EW123" s="260"/>
      <c r="EX123" s="260"/>
      <c r="EY123" s="260"/>
      <c r="EZ123" s="260"/>
      <c r="FA123" s="260"/>
      <c r="FB123" s="260"/>
      <c r="FC123" s="260"/>
      <c r="FD123" s="260"/>
      <c r="FE123" s="260"/>
      <c r="FF123" s="260"/>
      <c r="FG123" s="260"/>
      <c r="FH123" s="260"/>
      <c r="FI123" s="260"/>
      <c r="FJ123" s="260"/>
      <c r="FK123" s="260"/>
      <c r="FL123" s="260"/>
      <c r="FM123" s="260"/>
      <c r="FN123" s="260"/>
      <c r="FO123" s="260"/>
      <c r="FP123" s="260"/>
      <c r="FQ123" s="260"/>
      <c r="FR123" s="260"/>
      <c r="FS123" s="260"/>
      <c r="FT123" s="260"/>
      <c r="FU123" s="260"/>
      <c r="FV123" s="260"/>
      <c r="FW123" s="260"/>
      <c r="FX123" s="260"/>
      <c r="FY123" s="260"/>
      <c r="FZ123" s="260"/>
      <c r="GA123" s="260"/>
      <c r="GB123" s="260"/>
      <c r="GC123" s="260"/>
      <c r="GD123" s="260"/>
      <c r="GE123" s="260"/>
      <c r="GF123" s="260"/>
      <c r="GG123" s="260"/>
      <c r="GH123" s="260"/>
      <c r="GI123" s="260"/>
      <c r="GJ123" s="260"/>
      <c r="GK123" s="260"/>
      <c r="GL123" s="260"/>
      <c r="GM123" s="260"/>
      <c r="GN123" s="260"/>
      <c r="GO123" s="260"/>
      <c r="GP123" s="260"/>
      <c r="GQ123" s="260"/>
      <c r="GR123" s="260"/>
      <c r="GS123" s="260"/>
      <c r="GT123" s="260"/>
      <c r="GU123" s="260"/>
      <c r="GV123" s="260"/>
      <c r="GW123" s="260"/>
      <c r="GX123" s="260"/>
      <c r="GY123" s="260"/>
      <c r="GZ123" s="260"/>
      <c r="HA123" s="260"/>
      <c r="HB123" s="260"/>
      <c r="HC123" s="260"/>
      <c r="HD123" s="260"/>
      <c r="HE123" s="260"/>
      <c r="HF123" s="260"/>
      <c r="HG123" s="260"/>
      <c r="HH123" s="260"/>
      <c r="HI123" s="260"/>
      <c r="HJ123" s="260"/>
      <c r="HK123" s="260"/>
      <c r="HL123" s="260"/>
      <c r="HM123" s="260"/>
      <c r="HN123" s="260"/>
      <c r="HO123" s="260"/>
      <c r="HP123" s="260"/>
      <c r="HQ123" s="260"/>
      <c r="HR123" s="260"/>
      <c r="HS123" s="260"/>
      <c r="HT123" s="260"/>
      <c r="HU123" s="260"/>
      <c r="HV123" s="260"/>
      <c r="HW123" s="260"/>
      <c r="HX123" s="260"/>
      <c r="HY123" s="260"/>
      <c r="HZ123" s="260"/>
      <c r="IA123" s="260"/>
      <c r="IB123" s="260"/>
      <c r="IC123" s="260"/>
      <c r="ID123" s="260"/>
      <c r="IE123" s="260"/>
      <c r="IF123" s="260"/>
      <c r="IG123" s="260"/>
      <c r="IH123" s="260"/>
      <c r="II123" s="260"/>
      <c r="IJ123" s="260"/>
      <c r="IK123" s="260"/>
      <c r="IL123" s="260"/>
      <c r="IM123" s="260"/>
      <c r="IN123" s="260"/>
      <c r="IO123" s="260"/>
      <c r="IP123" s="260"/>
      <c r="IQ123" s="260"/>
    </row>
    <row r="124" spans="1:251" s="261" customFormat="1">
      <c r="A124" s="257"/>
      <c r="B124" s="263" t="s">
        <v>132</v>
      </c>
      <c r="C124" s="256">
        <v>165774822</v>
      </c>
      <c r="D124" s="256">
        <v>165497532</v>
      </c>
      <c r="E124" s="262">
        <v>223754763</v>
      </c>
      <c r="F124" s="262">
        <v>0</v>
      </c>
      <c r="G124" s="260" t="s">
        <v>312</v>
      </c>
      <c r="H124" s="260"/>
      <c r="I124" s="260"/>
      <c r="J124" s="260"/>
      <c r="K124" s="260"/>
      <c r="L124" s="260"/>
      <c r="M124" s="260"/>
      <c r="N124" s="260"/>
      <c r="O124" s="260"/>
      <c r="P124" s="260"/>
      <c r="Q124" s="260"/>
      <c r="R124" s="260"/>
      <c r="S124" s="260"/>
      <c r="T124" s="260"/>
      <c r="U124" s="260"/>
      <c r="V124" s="260"/>
      <c r="W124" s="260"/>
      <c r="X124" s="260"/>
      <c r="Y124" s="260"/>
      <c r="Z124" s="260"/>
      <c r="AA124" s="260"/>
      <c r="AB124" s="260"/>
      <c r="AC124" s="260"/>
      <c r="AD124" s="260"/>
      <c r="AE124" s="260"/>
      <c r="AF124" s="260"/>
      <c r="AG124" s="260"/>
      <c r="AH124" s="260"/>
      <c r="AI124" s="260"/>
      <c r="AJ124" s="260"/>
      <c r="AK124" s="260"/>
      <c r="AL124" s="260"/>
      <c r="AM124" s="260"/>
      <c r="AN124" s="260"/>
      <c r="AO124" s="260"/>
      <c r="AP124" s="260"/>
      <c r="AQ124" s="260"/>
      <c r="AR124" s="260"/>
      <c r="AS124" s="260"/>
      <c r="AT124" s="260"/>
      <c r="AU124" s="260"/>
      <c r="AV124" s="260"/>
      <c r="AW124" s="260"/>
      <c r="AX124" s="260"/>
      <c r="AY124" s="260"/>
      <c r="AZ124" s="260"/>
      <c r="BA124" s="260"/>
      <c r="BB124" s="260"/>
      <c r="BC124" s="260"/>
      <c r="BD124" s="260"/>
      <c r="BE124" s="260"/>
      <c r="BF124" s="260"/>
      <c r="BG124" s="260"/>
      <c r="BH124" s="260"/>
      <c r="BI124" s="260"/>
      <c r="BJ124" s="260"/>
      <c r="BK124" s="260"/>
      <c r="BL124" s="260"/>
      <c r="BM124" s="260"/>
      <c r="BN124" s="260"/>
      <c r="BO124" s="260"/>
      <c r="BP124" s="260"/>
      <c r="BQ124" s="260"/>
      <c r="BR124" s="260"/>
      <c r="BS124" s="260"/>
      <c r="BT124" s="260"/>
      <c r="BU124" s="260"/>
      <c r="BV124" s="260"/>
      <c r="BW124" s="260"/>
      <c r="BX124" s="260"/>
      <c r="BY124" s="260"/>
      <c r="BZ124" s="260"/>
      <c r="CA124" s="260"/>
      <c r="CB124" s="260"/>
      <c r="CC124" s="260"/>
      <c r="CD124" s="260"/>
      <c r="CE124" s="260"/>
      <c r="CF124" s="260"/>
      <c r="CG124" s="260"/>
      <c r="CH124" s="260"/>
      <c r="CI124" s="260"/>
      <c r="CJ124" s="260"/>
      <c r="CK124" s="260"/>
      <c r="CL124" s="260"/>
      <c r="CM124" s="260"/>
      <c r="CN124" s="260"/>
      <c r="CO124" s="260"/>
      <c r="CP124" s="260"/>
      <c r="CQ124" s="260"/>
      <c r="CR124" s="260"/>
      <c r="CS124" s="260"/>
      <c r="CT124" s="260"/>
      <c r="CU124" s="260"/>
      <c r="CV124" s="260"/>
      <c r="CW124" s="260"/>
      <c r="CX124" s="260"/>
      <c r="CY124" s="260"/>
      <c r="CZ124" s="260"/>
      <c r="DA124" s="260"/>
      <c r="DB124" s="260"/>
      <c r="DC124" s="260"/>
      <c r="DD124" s="260"/>
      <c r="DE124" s="260"/>
      <c r="DF124" s="260"/>
      <c r="DG124" s="260"/>
      <c r="DH124" s="260"/>
      <c r="DI124" s="260"/>
      <c r="DJ124" s="260"/>
      <c r="DK124" s="260"/>
      <c r="DL124" s="260"/>
      <c r="DM124" s="260"/>
      <c r="DN124" s="260"/>
      <c r="DO124" s="260"/>
      <c r="DP124" s="260"/>
      <c r="DQ124" s="260"/>
      <c r="DR124" s="260"/>
      <c r="DS124" s="260"/>
      <c r="DT124" s="260"/>
      <c r="DU124" s="260"/>
      <c r="DV124" s="260"/>
      <c r="DW124" s="260"/>
      <c r="DX124" s="260"/>
      <c r="DY124" s="260"/>
      <c r="DZ124" s="260"/>
      <c r="EA124" s="260"/>
      <c r="EB124" s="260"/>
      <c r="EC124" s="260"/>
      <c r="ED124" s="260"/>
      <c r="EE124" s="260"/>
      <c r="EF124" s="260"/>
      <c r="EG124" s="260"/>
      <c r="EH124" s="260"/>
      <c r="EI124" s="260"/>
      <c r="EJ124" s="260"/>
      <c r="EK124" s="260"/>
      <c r="EL124" s="260"/>
      <c r="EM124" s="260"/>
      <c r="EN124" s="260"/>
      <c r="EO124" s="260"/>
      <c r="EP124" s="260"/>
      <c r="EQ124" s="260"/>
      <c r="ER124" s="260"/>
      <c r="ES124" s="260"/>
      <c r="ET124" s="260"/>
      <c r="EU124" s="260"/>
      <c r="EV124" s="260"/>
      <c r="EW124" s="260"/>
      <c r="EX124" s="260"/>
      <c r="EY124" s="260"/>
      <c r="EZ124" s="260"/>
      <c r="FA124" s="260"/>
      <c r="FB124" s="260"/>
      <c r="FC124" s="260"/>
      <c r="FD124" s="260"/>
      <c r="FE124" s="260"/>
      <c r="FF124" s="260"/>
      <c r="FG124" s="260"/>
      <c r="FH124" s="260"/>
      <c r="FI124" s="260"/>
      <c r="FJ124" s="260"/>
      <c r="FK124" s="260"/>
      <c r="FL124" s="260"/>
      <c r="FM124" s="260"/>
      <c r="FN124" s="260"/>
      <c r="FO124" s="260"/>
      <c r="FP124" s="260"/>
      <c r="FQ124" s="260"/>
      <c r="FR124" s="260"/>
      <c r="FS124" s="260"/>
      <c r="FT124" s="260"/>
      <c r="FU124" s="260"/>
      <c r="FV124" s="260"/>
      <c r="FW124" s="260"/>
      <c r="FX124" s="260"/>
      <c r="FY124" s="260"/>
      <c r="FZ124" s="260"/>
      <c r="GA124" s="260"/>
      <c r="GB124" s="260"/>
      <c r="GC124" s="260"/>
      <c r="GD124" s="260"/>
      <c r="GE124" s="260"/>
      <c r="GF124" s="260"/>
      <c r="GG124" s="260"/>
      <c r="GH124" s="260"/>
      <c r="GI124" s="260"/>
      <c r="GJ124" s="260"/>
      <c r="GK124" s="260"/>
      <c r="GL124" s="260"/>
      <c r="GM124" s="260"/>
      <c r="GN124" s="260"/>
      <c r="GO124" s="260"/>
      <c r="GP124" s="260"/>
      <c r="GQ124" s="260"/>
      <c r="GR124" s="260"/>
      <c r="GS124" s="260"/>
      <c r="GT124" s="260"/>
      <c r="GU124" s="260"/>
      <c r="GV124" s="260"/>
      <c r="GW124" s="260"/>
      <c r="GX124" s="260"/>
      <c r="GY124" s="260"/>
      <c r="GZ124" s="260"/>
      <c r="HA124" s="260"/>
      <c r="HB124" s="260"/>
      <c r="HC124" s="260"/>
      <c r="HD124" s="260"/>
      <c r="HE124" s="260"/>
      <c r="HF124" s="260"/>
      <c r="HG124" s="260"/>
      <c r="HH124" s="260"/>
      <c r="HI124" s="260"/>
      <c r="HJ124" s="260"/>
      <c r="HK124" s="260"/>
      <c r="HL124" s="260"/>
      <c r="HM124" s="260"/>
      <c r="HN124" s="260"/>
      <c r="HO124" s="260"/>
      <c r="HP124" s="260"/>
      <c r="HQ124" s="260"/>
      <c r="HR124" s="260"/>
      <c r="HS124" s="260"/>
      <c r="HT124" s="260"/>
      <c r="HU124" s="260"/>
      <c r="HV124" s="260"/>
      <c r="HW124" s="260"/>
      <c r="HX124" s="260"/>
      <c r="HY124" s="260"/>
      <c r="HZ124" s="260"/>
      <c r="IA124" s="260"/>
      <c r="IB124" s="260"/>
      <c r="IC124" s="260"/>
      <c r="ID124" s="260"/>
      <c r="IE124" s="260"/>
      <c r="IF124" s="260"/>
      <c r="IG124" s="260"/>
      <c r="IH124" s="260"/>
      <c r="II124" s="260"/>
      <c r="IJ124" s="260"/>
      <c r="IK124" s="260"/>
      <c r="IL124" s="260"/>
      <c r="IM124" s="260"/>
      <c r="IN124" s="260"/>
      <c r="IO124" s="260"/>
      <c r="IP124" s="260"/>
      <c r="IQ124" s="260"/>
    </row>
    <row r="125" spans="1:251" s="261" customFormat="1" ht="14.25" customHeight="1">
      <c r="A125" s="257">
        <v>21</v>
      </c>
      <c r="B125" s="263" t="s">
        <v>133</v>
      </c>
      <c r="C125" s="256">
        <v>122050727</v>
      </c>
      <c r="D125" s="256">
        <v>0</v>
      </c>
      <c r="E125" s="262">
        <v>0</v>
      </c>
      <c r="F125" s="262">
        <v>1133509378</v>
      </c>
      <c r="G125" s="260"/>
      <c r="H125" s="260"/>
      <c r="I125" s="260"/>
      <c r="J125" s="260"/>
      <c r="K125" s="260"/>
      <c r="L125" s="260"/>
      <c r="M125" s="260"/>
      <c r="N125" s="260"/>
      <c r="O125" s="260"/>
      <c r="P125" s="260"/>
      <c r="Q125" s="260"/>
      <c r="R125" s="260"/>
      <c r="S125" s="260"/>
      <c r="T125" s="260"/>
      <c r="U125" s="260"/>
      <c r="V125" s="260"/>
      <c r="W125" s="260"/>
      <c r="X125" s="260"/>
      <c r="Y125" s="260"/>
      <c r="Z125" s="260"/>
      <c r="AA125" s="260"/>
      <c r="AB125" s="260"/>
      <c r="AC125" s="260"/>
      <c r="AD125" s="260"/>
      <c r="AE125" s="260"/>
      <c r="AF125" s="260"/>
      <c r="AG125" s="260"/>
      <c r="AH125" s="260"/>
      <c r="AI125" s="260"/>
      <c r="AJ125" s="260"/>
      <c r="AK125" s="260"/>
      <c r="AL125" s="260"/>
      <c r="AM125" s="260"/>
      <c r="AN125" s="260"/>
      <c r="AO125" s="260"/>
      <c r="AP125" s="260"/>
      <c r="AQ125" s="260"/>
      <c r="AR125" s="260"/>
      <c r="AS125" s="260"/>
      <c r="AT125" s="260"/>
      <c r="AU125" s="260"/>
      <c r="AV125" s="260"/>
      <c r="AW125" s="260"/>
      <c r="AX125" s="260"/>
      <c r="AY125" s="260"/>
      <c r="AZ125" s="260"/>
      <c r="BA125" s="260"/>
      <c r="BB125" s="260"/>
      <c r="BC125" s="260"/>
      <c r="BD125" s="260"/>
      <c r="BE125" s="260"/>
      <c r="BF125" s="260"/>
      <c r="BG125" s="260"/>
      <c r="BH125" s="260"/>
      <c r="BI125" s="260"/>
      <c r="BJ125" s="260"/>
      <c r="BK125" s="260"/>
      <c r="BL125" s="260"/>
      <c r="BM125" s="260"/>
      <c r="BN125" s="260"/>
      <c r="BO125" s="260"/>
      <c r="BP125" s="260"/>
      <c r="BQ125" s="260"/>
      <c r="BR125" s="260"/>
      <c r="BS125" s="260"/>
      <c r="BT125" s="260"/>
      <c r="BU125" s="260"/>
      <c r="BV125" s="260"/>
      <c r="BW125" s="260"/>
      <c r="BX125" s="260"/>
      <c r="BY125" s="260"/>
      <c r="BZ125" s="260"/>
      <c r="CA125" s="260"/>
      <c r="CB125" s="260"/>
      <c r="CC125" s="260"/>
      <c r="CD125" s="260"/>
      <c r="CE125" s="260"/>
      <c r="CF125" s="260"/>
      <c r="CG125" s="260"/>
      <c r="CH125" s="260"/>
      <c r="CI125" s="260"/>
      <c r="CJ125" s="260"/>
      <c r="CK125" s="260"/>
      <c r="CL125" s="260"/>
      <c r="CM125" s="260"/>
      <c r="CN125" s="260"/>
      <c r="CO125" s="260"/>
      <c r="CP125" s="260"/>
      <c r="CQ125" s="260"/>
      <c r="CR125" s="260"/>
      <c r="CS125" s="260"/>
      <c r="CT125" s="260"/>
      <c r="CU125" s="260"/>
      <c r="CV125" s="260"/>
      <c r="CW125" s="260"/>
      <c r="CX125" s="260"/>
      <c r="CY125" s="260"/>
      <c r="CZ125" s="260"/>
      <c r="DA125" s="260"/>
      <c r="DB125" s="260"/>
      <c r="DC125" s="260"/>
      <c r="DD125" s="260"/>
      <c r="DE125" s="260"/>
      <c r="DF125" s="260"/>
      <c r="DG125" s="260"/>
      <c r="DH125" s="260"/>
      <c r="DI125" s="260"/>
      <c r="DJ125" s="260"/>
      <c r="DK125" s="260"/>
      <c r="DL125" s="260"/>
      <c r="DM125" s="260"/>
      <c r="DN125" s="260"/>
      <c r="DO125" s="260"/>
      <c r="DP125" s="260"/>
      <c r="DQ125" s="260"/>
      <c r="DR125" s="260"/>
      <c r="DS125" s="260"/>
      <c r="DT125" s="260"/>
      <c r="DU125" s="260"/>
      <c r="DV125" s="260"/>
      <c r="DW125" s="260"/>
      <c r="DX125" s="260"/>
      <c r="DY125" s="260"/>
      <c r="DZ125" s="260"/>
      <c r="EA125" s="260"/>
      <c r="EB125" s="260"/>
      <c r="EC125" s="260"/>
      <c r="ED125" s="260"/>
      <c r="EE125" s="260"/>
      <c r="EF125" s="260"/>
      <c r="EG125" s="260"/>
      <c r="EH125" s="260"/>
      <c r="EI125" s="260"/>
      <c r="EJ125" s="260"/>
      <c r="EK125" s="260"/>
      <c r="EL125" s="260"/>
      <c r="EM125" s="260"/>
      <c r="EN125" s="260"/>
      <c r="EO125" s="260"/>
      <c r="EP125" s="260"/>
      <c r="EQ125" s="260"/>
      <c r="ER125" s="260"/>
      <c r="ES125" s="260"/>
      <c r="ET125" s="260"/>
      <c r="EU125" s="260"/>
      <c r="EV125" s="260"/>
      <c r="EW125" s="260"/>
      <c r="EX125" s="260"/>
      <c r="EY125" s="260"/>
      <c r="EZ125" s="260"/>
      <c r="FA125" s="260"/>
      <c r="FB125" s="260"/>
      <c r="FC125" s="260"/>
      <c r="FD125" s="260"/>
      <c r="FE125" s="260"/>
      <c r="FF125" s="260"/>
      <c r="FG125" s="260"/>
      <c r="FH125" s="260"/>
      <c r="FI125" s="260"/>
      <c r="FJ125" s="260"/>
      <c r="FK125" s="260"/>
      <c r="FL125" s="260"/>
      <c r="FM125" s="260"/>
      <c r="FN125" s="260"/>
      <c r="FO125" s="260"/>
      <c r="FP125" s="260"/>
      <c r="FQ125" s="260"/>
      <c r="FR125" s="260"/>
      <c r="FS125" s="260"/>
      <c r="FT125" s="260"/>
      <c r="FU125" s="260"/>
      <c r="FV125" s="260"/>
      <c r="FW125" s="260"/>
      <c r="FX125" s="260"/>
      <c r="FY125" s="260"/>
      <c r="FZ125" s="260"/>
      <c r="GA125" s="260"/>
      <c r="GB125" s="260"/>
      <c r="GC125" s="260"/>
      <c r="GD125" s="260"/>
      <c r="GE125" s="260"/>
      <c r="GF125" s="260"/>
      <c r="GG125" s="260"/>
      <c r="GH125" s="260"/>
      <c r="GI125" s="260"/>
      <c r="GJ125" s="260"/>
      <c r="GK125" s="260"/>
      <c r="GL125" s="260"/>
      <c r="GM125" s="260"/>
      <c r="GN125" s="260"/>
      <c r="GO125" s="260"/>
      <c r="GP125" s="260"/>
      <c r="GQ125" s="260"/>
      <c r="GR125" s="260"/>
      <c r="GS125" s="260"/>
      <c r="GT125" s="260"/>
      <c r="GU125" s="260"/>
      <c r="GV125" s="260"/>
      <c r="GW125" s="260"/>
      <c r="GX125" s="260"/>
      <c r="GY125" s="260"/>
      <c r="GZ125" s="260"/>
      <c r="HA125" s="260"/>
      <c r="HB125" s="260"/>
      <c r="HC125" s="260"/>
      <c r="HD125" s="260"/>
      <c r="HE125" s="260"/>
      <c r="HF125" s="260"/>
      <c r="HG125" s="260"/>
      <c r="HH125" s="260"/>
      <c r="HI125" s="260"/>
      <c r="HJ125" s="260"/>
      <c r="HK125" s="260"/>
      <c r="HL125" s="260"/>
      <c r="HM125" s="260"/>
      <c r="HN125" s="260"/>
      <c r="HO125" s="260"/>
      <c r="HP125" s="260"/>
      <c r="HQ125" s="260"/>
      <c r="HR125" s="260"/>
      <c r="HS125" s="260"/>
      <c r="HT125" s="260"/>
      <c r="HU125" s="260"/>
      <c r="HV125" s="260"/>
      <c r="HW125" s="260"/>
      <c r="HX125" s="260"/>
      <c r="HY125" s="260"/>
      <c r="HZ125" s="260"/>
      <c r="IA125" s="260"/>
      <c r="IB125" s="260"/>
      <c r="IC125" s="260"/>
      <c r="ID125" s="260"/>
      <c r="IE125" s="260"/>
      <c r="IF125" s="260"/>
      <c r="IG125" s="260"/>
      <c r="IH125" s="260"/>
      <c r="II125" s="260"/>
      <c r="IJ125" s="260"/>
      <c r="IK125" s="260"/>
      <c r="IL125" s="260"/>
      <c r="IM125" s="260"/>
      <c r="IN125" s="260"/>
      <c r="IO125" s="260"/>
      <c r="IP125" s="260"/>
      <c r="IQ125" s="260"/>
    </row>
    <row r="126" spans="1:251" s="261" customFormat="1" ht="14.25" hidden="1" customHeight="1">
      <c r="A126" s="257"/>
      <c r="B126" s="263" t="s">
        <v>369</v>
      </c>
      <c r="C126" s="256">
        <v>0</v>
      </c>
      <c r="D126" s="256">
        <v>0</v>
      </c>
      <c r="E126" s="262"/>
      <c r="F126" s="262"/>
      <c r="G126" s="260"/>
      <c r="H126" s="260"/>
      <c r="I126" s="260"/>
      <c r="J126" s="260"/>
      <c r="K126" s="260"/>
      <c r="L126" s="260"/>
      <c r="M126" s="260"/>
      <c r="N126" s="260"/>
      <c r="O126" s="260"/>
      <c r="P126" s="260"/>
      <c r="Q126" s="260"/>
      <c r="R126" s="260"/>
      <c r="S126" s="260"/>
      <c r="T126" s="260"/>
      <c r="U126" s="260"/>
      <c r="V126" s="260"/>
      <c r="W126" s="260"/>
      <c r="X126" s="260"/>
      <c r="Y126" s="260"/>
      <c r="Z126" s="260"/>
      <c r="AA126" s="260"/>
      <c r="AB126" s="260"/>
      <c r="AC126" s="260"/>
      <c r="AD126" s="260"/>
      <c r="AE126" s="260"/>
      <c r="AF126" s="260"/>
      <c r="AG126" s="260"/>
      <c r="AH126" s="260"/>
      <c r="AI126" s="260"/>
      <c r="AJ126" s="260"/>
      <c r="AK126" s="260"/>
      <c r="AL126" s="260"/>
      <c r="AM126" s="260"/>
      <c r="AN126" s="260"/>
      <c r="AO126" s="260"/>
      <c r="AP126" s="260"/>
      <c r="AQ126" s="260"/>
      <c r="AR126" s="260"/>
      <c r="AS126" s="260"/>
      <c r="AT126" s="260"/>
      <c r="AU126" s="260"/>
      <c r="AV126" s="260"/>
      <c r="AW126" s="260"/>
      <c r="AX126" s="260"/>
      <c r="AY126" s="260"/>
      <c r="AZ126" s="260"/>
      <c r="BA126" s="260"/>
      <c r="BB126" s="260"/>
      <c r="BC126" s="260"/>
      <c r="BD126" s="260"/>
      <c r="BE126" s="260"/>
      <c r="BF126" s="260"/>
      <c r="BG126" s="260"/>
      <c r="BH126" s="260"/>
      <c r="BI126" s="260"/>
      <c r="BJ126" s="260"/>
      <c r="BK126" s="260"/>
      <c r="BL126" s="260"/>
      <c r="BM126" s="260"/>
      <c r="BN126" s="260"/>
      <c r="BO126" s="260"/>
      <c r="BP126" s="260"/>
      <c r="BQ126" s="260"/>
      <c r="BR126" s="260"/>
      <c r="BS126" s="260"/>
      <c r="BT126" s="260"/>
      <c r="BU126" s="260"/>
      <c r="BV126" s="260"/>
      <c r="BW126" s="260"/>
      <c r="BX126" s="260"/>
      <c r="BY126" s="260"/>
      <c r="BZ126" s="260"/>
      <c r="CA126" s="260"/>
      <c r="CB126" s="260"/>
      <c r="CC126" s="260"/>
      <c r="CD126" s="260"/>
      <c r="CE126" s="260"/>
      <c r="CF126" s="260"/>
      <c r="CG126" s="260"/>
      <c r="CH126" s="260"/>
      <c r="CI126" s="260"/>
      <c r="CJ126" s="260"/>
      <c r="CK126" s="260"/>
      <c r="CL126" s="260"/>
      <c r="CM126" s="260"/>
      <c r="CN126" s="260"/>
      <c r="CO126" s="260"/>
      <c r="CP126" s="260"/>
      <c r="CQ126" s="260"/>
      <c r="CR126" s="260"/>
      <c r="CS126" s="260"/>
      <c r="CT126" s="260"/>
      <c r="CU126" s="260"/>
      <c r="CV126" s="260"/>
      <c r="CW126" s="260"/>
      <c r="CX126" s="260"/>
      <c r="CY126" s="260"/>
      <c r="CZ126" s="260"/>
      <c r="DA126" s="260"/>
      <c r="DB126" s="260"/>
      <c r="DC126" s="260"/>
      <c r="DD126" s="260"/>
      <c r="DE126" s="260"/>
      <c r="DF126" s="260"/>
      <c r="DG126" s="260"/>
      <c r="DH126" s="260"/>
      <c r="DI126" s="260"/>
      <c r="DJ126" s="260"/>
      <c r="DK126" s="260"/>
      <c r="DL126" s="260"/>
      <c r="DM126" s="260"/>
      <c r="DN126" s="260"/>
      <c r="DO126" s="260"/>
      <c r="DP126" s="260"/>
      <c r="DQ126" s="260"/>
      <c r="DR126" s="260"/>
      <c r="DS126" s="260"/>
      <c r="DT126" s="260"/>
      <c r="DU126" s="260"/>
      <c r="DV126" s="260"/>
      <c r="DW126" s="260"/>
      <c r="DX126" s="260"/>
      <c r="DY126" s="260"/>
      <c r="DZ126" s="260"/>
      <c r="EA126" s="260"/>
      <c r="EB126" s="260"/>
      <c r="EC126" s="260"/>
      <c r="ED126" s="260"/>
      <c r="EE126" s="260"/>
      <c r="EF126" s="260"/>
      <c r="EG126" s="260"/>
      <c r="EH126" s="260"/>
      <c r="EI126" s="260"/>
      <c r="EJ126" s="260"/>
      <c r="EK126" s="260"/>
      <c r="EL126" s="260"/>
      <c r="EM126" s="260"/>
      <c r="EN126" s="260"/>
      <c r="EO126" s="260"/>
      <c r="EP126" s="260"/>
      <c r="EQ126" s="260"/>
      <c r="ER126" s="260"/>
      <c r="ES126" s="260"/>
      <c r="ET126" s="260"/>
      <c r="EU126" s="260"/>
      <c r="EV126" s="260"/>
      <c r="EW126" s="260"/>
      <c r="EX126" s="260"/>
      <c r="EY126" s="260"/>
      <c r="EZ126" s="260"/>
      <c r="FA126" s="260"/>
      <c r="FB126" s="260"/>
      <c r="FC126" s="260"/>
      <c r="FD126" s="260"/>
      <c r="FE126" s="260"/>
      <c r="FF126" s="260"/>
      <c r="FG126" s="260"/>
      <c r="FH126" s="260"/>
      <c r="FI126" s="260"/>
      <c r="FJ126" s="260"/>
      <c r="FK126" s="260"/>
      <c r="FL126" s="260"/>
      <c r="FM126" s="260"/>
      <c r="FN126" s="260"/>
      <c r="FO126" s="260"/>
      <c r="FP126" s="260"/>
      <c r="FQ126" s="260"/>
      <c r="FR126" s="260"/>
      <c r="FS126" s="260"/>
      <c r="FT126" s="260"/>
      <c r="FU126" s="260"/>
      <c r="FV126" s="260"/>
      <c r="FW126" s="260"/>
      <c r="FX126" s="260"/>
      <c r="FY126" s="260"/>
      <c r="FZ126" s="260"/>
      <c r="GA126" s="260"/>
      <c r="GB126" s="260"/>
      <c r="GC126" s="260"/>
      <c r="GD126" s="260"/>
      <c r="GE126" s="260"/>
      <c r="GF126" s="260"/>
      <c r="GG126" s="260"/>
      <c r="GH126" s="260"/>
      <c r="GI126" s="260"/>
      <c r="GJ126" s="260"/>
      <c r="GK126" s="260"/>
      <c r="GL126" s="260"/>
      <c r="GM126" s="260"/>
      <c r="GN126" s="260"/>
      <c r="GO126" s="260"/>
      <c r="GP126" s="260"/>
      <c r="GQ126" s="260"/>
      <c r="GR126" s="260"/>
      <c r="GS126" s="260"/>
      <c r="GT126" s="260"/>
      <c r="GU126" s="260"/>
      <c r="GV126" s="260"/>
      <c r="GW126" s="260"/>
      <c r="GX126" s="260"/>
      <c r="GY126" s="260"/>
      <c r="GZ126" s="260"/>
      <c r="HA126" s="260"/>
      <c r="HB126" s="260"/>
      <c r="HC126" s="260"/>
      <c r="HD126" s="260"/>
      <c r="HE126" s="260"/>
      <c r="HF126" s="260"/>
      <c r="HG126" s="260"/>
      <c r="HH126" s="260"/>
      <c r="HI126" s="260"/>
      <c r="HJ126" s="260"/>
      <c r="HK126" s="260"/>
      <c r="HL126" s="260"/>
      <c r="HM126" s="260"/>
      <c r="HN126" s="260"/>
      <c r="HO126" s="260"/>
      <c r="HP126" s="260"/>
      <c r="HQ126" s="260"/>
      <c r="HR126" s="260"/>
      <c r="HS126" s="260"/>
      <c r="HT126" s="260"/>
      <c r="HU126" s="260"/>
      <c r="HV126" s="260"/>
      <c r="HW126" s="260"/>
      <c r="HX126" s="260"/>
      <c r="HY126" s="260"/>
      <c r="HZ126" s="260"/>
      <c r="IA126" s="260"/>
      <c r="IB126" s="260"/>
      <c r="IC126" s="260"/>
      <c r="ID126" s="260"/>
      <c r="IE126" s="260"/>
      <c r="IF126" s="260"/>
      <c r="IG126" s="260"/>
      <c r="IH126" s="260"/>
      <c r="II126" s="260"/>
      <c r="IJ126" s="260"/>
      <c r="IK126" s="260"/>
      <c r="IL126" s="260"/>
      <c r="IM126" s="260"/>
      <c r="IN126" s="260"/>
      <c r="IO126" s="260"/>
      <c r="IP126" s="260"/>
      <c r="IQ126" s="260"/>
    </row>
    <row r="127" spans="1:251" s="261" customFormat="1" ht="15.75" customHeight="1">
      <c r="A127" s="257"/>
      <c r="B127" s="263" t="s">
        <v>346</v>
      </c>
      <c r="C127" s="256">
        <v>56792035</v>
      </c>
      <c r="D127" s="256">
        <v>138226962</v>
      </c>
      <c r="E127" s="262"/>
      <c r="F127" s="262"/>
      <c r="G127" s="260"/>
      <c r="H127" s="260"/>
      <c r="I127" s="260"/>
      <c r="J127" s="260"/>
      <c r="K127" s="260"/>
      <c r="L127" s="260"/>
      <c r="M127" s="260"/>
      <c r="N127" s="260"/>
      <c r="O127" s="260"/>
      <c r="P127" s="260"/>
      <c r="Q127" s="260"/>
      <c r="R127" s="260"/>
      <c r="S127" s="260"/>
      <c r="T127" s="260"/>
      <c r="U127" s="260"/>
      <c r="V127" s="260"/>
      <c r="W127" s="260"/>
      <c r="X127" s="260"/>
      <c r="Y127" s="260"/>
      <c r="Z127" s="260"/>
      <c r="AA127" s="260"/>
      <c r="AB127" s="260"/>
      <c r="AC127" s="260"/>
      <c r="AD127" s="260"/>
      <c r="AE127" s="260"/>
      <c r="AF127" s="260"/>
      <c r="AG127" s="260"/>
      <c r="AH127" s="260"/>
      <c r="AI127" s="260"/>
      <c r="AJ127" s="260"/>
      <c r="AK127" s="260"/>
      <c r="AL127" s="260"/>
      <c r="AM127" s="260"/>
      <c r="AN127" s="260"/>
      <c r="AO127" s="260"/>
      <c r="AP127" s="260"/>
      <c r="AQ127" s="260"/>
      <c r="AR127" s="260"/>
      <c r="AS127" s="260"/>
      <c r="AT127" s="260"/>
      <c r="AU127" s="260"/>
      <c r="AV127" s="260"/>
      <c r="AW127" s="260"/>
      <c r="AX127" s="260"/>
      <c r="AY127" s="260"/>
      <c r="AZ127" s="260"/>
      <c r="BA127" s="260"/>
      <c r="BB127" s="260"/>
      <c r="BC127" s="260"/>
      <c r="BD127" s="260"/>
      <c r="BE127" s="260"/>
      <c r="BF127" s="260"/>
      <c r="BG127" s="260"/>
      <c r="BH127" s="260"/>
      <c r="BI127" s="260"/>
      <c r="BJ127" s="260"/>
      <c r="BK127" s="260"/>
      <c r="BL127" s="260"/>
      <c r="BM127" s="260"/>
      <c r="BN127" s="260"/>
      <c r="BO127" s="260"/>
      <c r="BP127" s="260"/>
      <c r="BQ127" s="260"/>
      <c r="BR127" s="260"/>
      <c r="BS127" s="260"/>
      <c r="BT127" s="260"/>
      <c r="BU127" s="260"/>
      <c r="BV127" s="260"/>
      <c r="BW127" s="260"/>
      <c r="BX127" s="260"/>
      <c r="BY127" s="260"/>
      <c r="BZ127" s="260"/>
      <c r="CA127" s="260"/>
      <c r="CB127" s="260"/>
      <c r="CC127" s="260"/>
      <c r="CD127" s="260"/>
      <c r="CE127" s="260"/>
      <c r="CF127" s="260"/>
      <c r="CG127" s="260"/>
      <c r="CH127" s="260"/>
      <c r="CI127" s="260"/>
      <c r="CJ127" s="260"/>
      <c r="CK127" s="260"/>
      <c r="CL127" s="260"/>
      <c r="CM127" s="260"/>
      <c r="CN127" s="260"/>
      <c r="CO127" s="260"/>
      <c r="CP127" s="260"/>
      <c r="CQ127" s="260"/>
      <c r="CR127" s="260"/>
      <c r="CS127" s="260"/>
      <c r="CT127" s="260"/>
      <c r="CU127" s="260"/>
      <c r="CV127" s="260"/>
      <c r="CW127" s="260"/>
      <c r="CX127" s="260"/>
      <c r="CY127" s="260"/>
      <c r="CZ127" s="260"/>
      <c r="DA127" s="260"/>
      <c r="DB127" s="260"/>
      <c r="DC127" s="260"/>
      <c r="DD127" s="260"/>
      <c r="DE127" s="260"/>
      <c r="DF127" s="260"/>
      <c r="DG127" s="260"/>
      <c r="DH127" s="260"/>
      <c r="DI127" s="260"/>
      <c r="DJ127" s="260"/>
      <c r="DK127" s="260"/>
      <c r="DL127" s="260"/>
      <c r="DM127" s="260"/>
      <c r="DN127" s="260"/>
      <c r="DO127" s="260"/>
      <c r="DP127" s="260"/>
      <c r="DQ127" s="260"/>
      <c r="DR127" s="260"/>
      <c r="DS127" s="260"/>
      <c r="DT127" s="260"/>
      <c r="DU127" s="260"/>
      <c r="DV127" s="260"/>
      <c r="DW127" s="260"/>
      <c r="DX127" s="260"/>
      <c r="DY127" s="260"/>
      <c r="DZ127" s="260"/>
      <c r="EA127" s="260"/>
      <c r="EB127" s="260"/>
      <c r="EC127" s="260"/>
      <c r="ED127" s="260"/>
      <c r="EE127" s="260"/>
      <c r="EF127" s="260"/>
      <c r="EG127" s="260"/>
      <c r="EH127" s="260"/>
      <c r="EI127" s="260"/>
      <c r="EJ127" s="260"/>
      <c r="EK127" s="260"/>
      <c r="EL127" s="260"/>
      <c r="EM127" s="260"/>
      <c r="EN127" s="260"/>
      <c r="EO127" s="260"/>
      <c r="EP127" s="260"/>
      <c r="EQ127" s="260"/>
      <c r="ER127" s="260"/>
      <c r="ES127" s="260"/>
      <c r="ET127" s="260"/>
      <c r="EU127" s="260"/>
      <c r="EV127" s="260"/>
      <c r="EW127" s="260"/>
      <c r="EX127" s="260"/>
      <c r="EY127" s="260"/>
      <c r="EZ127" s="260"/>
      <c r="FA127" s="260"/>
      <c r="FB127" s="260"/>
      <c r="FC127" s="260"/>
      <c r="FD127" s="260"/>
      <c r="FE127" s="260"/>
      <c r="FF127" s="260"/>
      <c r="FG127" s="260"/>
      <c r="FH127" s="260"/>
      <c r="FI127" s="260"/>
      <c r="FJ127" s="260"/>
      <c r="FK127" s="260"/>
      <c r="FL127" s="260"/>
      <c r="FM127" s="260"/>
      <c r="FN127" s="260"/>
      <c r="FO127" s="260"/>
      <c r="FP127" s="260"/>
      <c r="FQ127" s="260"/>
      <c r="FR127" s="260"/>
      <c r="FS127" s="260"/>
      <c r="FT127" s="260"/>
      <c r="FU127" s="260"/>
      <c r="FV127" s="260"/>
      <c r="FW127" s="260"/>
      <c r="FX127" s="260"/>
      <c r="FY127" s="260"/>
      <c r="FZ127" s="260"/>
      <c r="GA127" s="260"/>
      <c r="GB127" s="260"/>
      <c r="GC127" s="260"/>
      <c r="GD127" s="260"/>
      <c r="GE127" s="260"/>
      <c r="GF127" s="260"/>
      <c r="GG127" s="260"/>
      <c r="GH127" s="260"/>
      <c r="GI127" s="260"/>
      <c r="GJ127" s="260"/>
      <c r="GK127" s="260"/>
      <c r="GL127" s="260"/>
      <c r="GM127" s="260"/>
      <c r="GN127" s="260"/>
      <c r="GO127" s="260"/>
      <c r="GP127" s="260"/>
      <c r="GQ127" s="260"/>
      <c r="GR127" s="260"/>
      <c r="GS127" s="260"/>
      <c r="GT127" s="260"/>
      <c r="GU127" s="260"/>
      <c r="GV127" s="260"/>
      <c r="GW127" s="260"/>
      <c r="GX127" s="260"/>
      <c r="GY127" s="260"/>
      <c r="GZ127" s="260"/>
      <c r="HA127" s="260"/>
      <c r="HB127" s="260"/>
      <c r="HC127" s="260"/>
      <c r="HD127" s="260"/>
      <c r="HE127" s="260"/>
      <c r="HF127" s="260"/>
      <c r="HG127" s="260"/>
      <c r="HH127" s="260"/>
      <c r="HI127" s="260"/>
      <c r="HJ127" s="260"/>
      <c r="HK127" s="260"/>
      <c r="HL127" s="260"/>
      <c r="HM127" s="260"/>
      <c r="HN127" s="260"/>
      <c r="HO127" s="260"/>
      <c r="HP127" s="260"/>
      <c r="HQ127" s="260"/>
      <c r="HR127" s="260"/>
      <c r="HS127" s="260"/>
      <c r="HT127" s="260"/>
      <c r="HU127" s="260"/>
      <c r="HV127" s="260"/>
      <c r="HW127" s="260"/>
      <c r="HX127" s="260"/>
      <c r="HY127" s="260"/>
      <c r="HZ127" s="260"/>
      <c r="IA127" s="260"/>
      <c r="IB127" s="260"/>
      <c r="IC127" s="260"/>
      <c r="ID127" s="260"/>
      <c r="IE127" s="260"/>
      <c r="IF127" s="260"/>
      <c r="IG127" s="260"/>
      <c r="IH127" s="260"/>
      <c r="II127" s="260"/>
      <c r="IJ127" s="260"/>
      <c r="IK127" s="260"/>
      <c r="IL127" s="260"/>
      <c r="IM127" s="260"/>
      <c r="IN127" s="260"/>
      <c r="IO127" s="260"/>
      <c r="IP127" s="260"/>
      <c r="IQ127" s="260"/>
    </row>
    <row r="128" spans="1:251" s="261" customFormat="1" ht="15.75" customHeight="1">
      <c r="A128" s="257"/>
      <c r="B128" s="263" t="s">
        <v>367</v>
      </c>
      <c r="C128" s="256">
        <v>32477455</v>
      </c>
      <c r="D128" s="256">
        <v>0</v>
      </c>
      <c r="E128" s="262"/>
      <c r="F128" s="262"/>
      <c r="G128" s="260"/>
      <c r="H128" s="260"/>
      <c r="I128" s="260"/>
      <c r="J128" s="260"/>
      <c r="K128" s="260"/>
      <c r="L128" s="260"/>
      <c r="M128" s="260"/>
      <c r="N128" s="260"/>
      <c r="O128" s="260"/>
      <c r="P128" s="260"/>
      <c r="Q128" s="260"/>
      <c r="R128" s="260"/>
      <c r="S128" s="260"/>
      <c r="T128" s="260"/>
      <c r="U128" s="260"/>
      <c r="V128" s="260"/>
      <c r="W128" s="260"/>
      <c r="X128" s="260"/>
      <c r="Y128" s="260"/>
      <c r="Z128" s="260"/>
      <c r="AA128" s="260"/>
      <c r="AB128" s="260"/>
      <c r="AC128" s="260"/>
      <c r="AD128" s="260"/>
      <c r="AE128" s="260"/>
      <c r="AF128" s="260"/>
      <c r="AG128" s="260"/>
      <c r="AH128" s="260"/>
      <c r="AI128" s="260"/>
      <c r="AJ128" s="260"/>
      <c r="AK128" s="260"/>
      <c r="AL128" s="260"/>
      <c r="AM128" s="260"/>
      <c r="AN128" s="260"/>
      <c r="AO128" s="260"/>
      <c r="AP128" s="260"/>
      <c r="AQ128" s="260"/>
      <c r="AR128" s="260"/>
      <c r="AS128" s="260"/>
      <c r="AT128" s="260"/>
      <c r="AU128" s="260"/>
      <c r="AV128" s="260"/>
      <c r="AW128" s="260"/>
      <c r="AX128" s="260"/>
      <c r="AY128" s="260"/>
      <c r="AZ128" s="260"/>
      <c r="BA128" s="260"/>
      <c r="BB128" s="260"/>
      <c r="BC128" s="260"/>
      <c r="BD128" s="260"/>
      <c r="BE128" s="260"/>
      <c r="BF128" s="260"/>
      <c r="BG128" s="260"/>
      <c r="BH128" s="260"/>
      <c r="BI128" s="260"/>
      <c r="BJ128" s="260"/>
      <c r="BK128" s="260"/>
      <c r="BL128" s="260"/>
      <c r="BM128" s="260"/>
      <c r="BN128" s="260"/>
      <c r="BO128" s="260"/>
      <c r="BP128" s="260"/>
      <c r="BQ128" s="260"/>
      <c r="BR128" s="260"/>
      <c r="BS128" s="260"/>
      <c r="BT128" s="260"/>
      <c r="BU128" s="260"/>
      <c r="BV128" s="260"/>
      <c r="BW128" s="260"/>
      <c r="BX128" s="260"/>
      <c r="BY128" s="260"/>
      <c r="BZ128" s="260"/>
      <c r="CA128" s="260"/>
      <c r="CB128" s="260"/>
      <c r="CC128" s="260"/>
      <c r="CD128" s="260"/>
      <c r="CE128" s="260"/>
      <c r="CF128" s="260"/>
      <c r="CG128" s="260"/>
      <c r="CH128" s="260"/>
      <c r="CI128" s="260"/>
      <c r="CJ128" s="260"/>
      <c r="CK128" s="260"/>
      <c r="CL128" s="260"/>
      <c r="CM128" s="260"/>
      <c r="CN128" s="260"/>
      <c r="CO128" s="260"/>
      <c r="CP128" s="260"/>
      <c r="CQ128" s="260"/>
      <c r="CR128" s="260"/>
      <c r="CS128" s="260"/>
      <c r="CT128" s="260"/>
      <c r="CU128" s="260"/>
      <c r="CV128" s="260"/>
      <c r="CW128" s="260"/>
      <c r="CX128" s="260"/>
      <c r="CY128" s="260"/>
      <c r="CZ128" s="260"/>
      <c r="DA128" s="260"/>
      <c r="DB128" s="260"/>
      <c r="DC128" s="260"/>
      <c r="DD128" s="260"/>
      <c r="DE128" s="260"/>
      <c r="DF128" s="260"/>
      <c r="DG128" s="260"/>
      <c r="DH128" s="260"/>
      <c r="DI128" s="260"/>
      <c r="DJ128" s="260"/>
      <c r="DK128" s="260"/>
      <c r="DL128" s="260"/>
      <c r="DM128" s="260"/>
      <c r="DN128" s="260"/>
      <c r="DO128" s="260"/>
      <c r="DP128" s="260"/>
      <c r="DQ128" s="260"/>
      <c r="DR128" s="260"/>
      <c r="DS128" s="260"/>
      <c r="DT128" s="260"/>
      <c r="DU128" s="260"/>
      <c r="DV128" s="260"/>
      <c r="DW128" s="260"/>
      <c r="DX128" s="260"/>
      <c r="DY128" s="260"/>
      <c r="DZ128" s="260"/>
      <c r="EA128" s="260"/>
      <c r="EB128" s="260"/>
      <c r="EC128" s="260"/>
      <c r="ED128" s="260"/>
      <c r="EE128" s="260"/>
      <c r="EF128" s="260"/>
      <c r="EG128" s="260"/>
      <c r="EH128" s="260"/>
      <c r="EI128" s="260"/>
      <c r="EJ128" s="260"/>
      <c r="EK128" s="260"/>
      <c r="EL128" s="260"/>
      <c r="EM128" s="260"/>
      <c r="EN128" s="260"/>
      <c r="EO128" s="260"/>
      <c r="EP128" s="260"/>
      <c r="EQ128" s="260"/>
      <c r="ER128" s="260"/>
      <c r="ES128" s="260"/>
      <c r="ET128" s="260"/>
      <c r="EU128" s="260"/>
      <c r="EV128" s="260"/>
      <c r="EW128" s="260"/>
      <c r="EX128" s="260"/>
      <c r="EY128" s="260"/>
      <c r="EZ128" s="260"/>
      <c r="FA128" s="260"/>
      <c r="FB128" s="260"/>
      <c r="FC128" s="260"/>
      <c r="FD128" s="260"/>
      <c r="FE128" s="260"/>
      <c r="FF128" s="260"/>
      <c r="FG128" s="260"/>
      <c r="FH128" s="260"/>
      <c r="FI128" s="260"/>
      <c r="FJ128" s="260"/>
      <c r="FK128" s="260"/>
      <c r="FL128" s="260"/>
      <c r="FM128" s="260"/>
      <c r="FN128" s="260"/>
      <c r="FO128" s="260"/>
      <c r="FP128" s="260"/>
      <c r="FQ128" s="260"/>
      <c r="FR128" s="260"/>
      <c r="FS128" s="260"/>
      <c r="FT128" s="260"/>
      <c r="FU128" s="260"/>
      <c r="FV128" s="260"/>
      <c r="FW128" s="260"/>
      <c r="FX128" s="260"/>
      <c r="FY128" s="260"/>
      <c r="FZ128" s="260"/>
      <c r="GA128" s="260"/>
      <c r="GB128" s="260"/>
      <c r="GC128" s="260"/>
      <c r="GD128" s="260"/>
      <c r="GE128" s="260"/>
      <c r="GF128" s="260"/>
      <c r="GG128" s="260"/>
      <c r="GH128" s="260"/>
      <c r="GI128" s="260"/>
      <c r="GJ128" s="260"/>
      <c r="GK128" s="260"/>
      <c r="GL128" s="260"/>
      <c r="GM128" s="260"/>
      <c r="GN128" s="260"/>
      <c r="GO128" s="260"/>
      <c r="GP128" s="260"/>
      <c r="GQ128" s="260"/>
      <c r="GR128" s="260"/>
      <c r="GS128" s="260"/>
      <c r="GT128" s="260"/>
      <c r="GU128" s="260"/>
      <c r="GV128" s="260"/>
      <c r="GW128" s="260"/>
      <c r="GX128" s="260"/>
      <c r="GY128" s="260"/>
      <c r="GZ128" s="260"/>
      <c r="HA128" s="260"/>
      <c r="HB128" s="260"/>
      <c r="HC128" s="260"/>
      <c r="HD128" s="260"/>
      <c r="HE128" s="260"/>
      <c r="HF128" s="260"/>
      <c r="HG128" s="260"/>
      <c r="HH128" s="260"/>
      <c r="HI128" s="260"/>
      <c r="HJ128" s="260"/>
      <c r="HK128" s="260"/>
      <c r="HL128" s="260"/>
      <c r="HM128" s="260"/>
      <c r="HN128" s="260"/>
      <c r="HO128" s="260"/>
      <c r="HP128" s="260"/>
      <c r="HQ128" s="260"/>
      <c r="HR128" s="260"/>
      <c r="HS128" s="260"/>
      <c r="HT128" s="260"/>
      <c r="HU128" s="260"/>
      <c r="HV128" s="260"/>
      <c r="HW128" s="260"/>
      <c r="HX128" s="260"/>
      <c r="HY128" s="260"/>
      <c r="HZ128" s="260"/>
      <c r="IA128" s="260"/>
      <c r="IB128" s="260"/>
      <c r="IC128" s="260"/>
      <c r="ID128" s="260"/>
      <c r="IE128" s="260"/>
      <c r="IF128" s="260"/>
      <c r="IG128" s="260"/>
      <c r="IH128" s="260"/>
      <c r="II128" s="260"/>
      <c r="IJ128" s="260"/>
      <c r="IK128" s="260"/>
      <c r="IL128" s="260"/>
      <c r="IM128" s="260"/>
      <c r="IN128" s="260"/>
      <c r="IO128" s="260"/>
      <c r="IP128" s="260"/>
      <c r="IQ128" s="260"/>
    </row>
    <row r="129" spans="1:251" s="261" customFormat="1" ht="15.75" customHeight="1">
      <c r="A129" s="257"/>
      <c r="B129" s="263" t="s">
        <v>368</v>
      </c>
      <c r="C129" s="256">
        <v>26466800</v>
      </c>
      <c r="D129" s="256">
        <v>0</v>
      </c>
      <c r="E129" s="262"/>
      <c r="F129" s="262"/>
      <c r="G129" s="260"/>
      <c r="H129" s="260"/>
      <c r="I129" s="260"/>
      <c r="J129" s="260"/>
      <c r="K129" s="260"/>
      <c r="L129" s="260"/>
      <c r="M129" s="260"/>
      <c r="N129" s="260"/>
      <c r="O129" s="260"/>
      <c r="P129" s="260"/>
      <c r="Q129" s="260"/>
      <c r="R129" s="260"/>
      <c r="S129" s="260"/>
      <c r="T129" s="260"/>
      <c r="U129" s="260"/>
      <c r="V129" s="260"/>
      <c r="W129" s="260"/>
      <c r="X129" s="260"/>
      <c r="Y129" s="260"/>
      <c r="Z129" s="260"/>
      <c r="AA129" s="260"/>
      <c r="AB129" s="260"/>
      <c r="AC129" s="260"/>
      <c r="AD129" s="260"/>
      <c r="AE129" s="260"/>
      <c r="AF129" s="260"/>
      <c r="AG129" s="260"/>
      <c r="AH129" s="260"/>
      <c r="AI129" s="260"/>
      <c r="AJ129" s="260"/>
      <c r="AK129" s="260"/>
      <c r="AL129" s="260"/>
      <c r="AM129" s="260"/>
      <c r="AN129" s="260"/>
      <c r="AO129" s="260"/>
      <c r="AP129" s="260"/>
      <c r="AQ129" s="260"/>
      <c r="AR129" s="260"/>
      <c r="AS129" s="260"/>
      <c r="AT129" s="260"/>
      <c r="AU129" s="260"/>
      <c r="AV129" s="260"/>
      <c r="AW129" s="260"/>
      <c r="AX129" s="260"/>
      <c r="AY129" s="260"/>
      <c r="AZ129" s="260"/>
      <c r="BA129" s="260"/>
      <c r="BB129" s="260"/>
      <c r="BC129" s="260"/>
      <c r="BD129" s="260"/>
      <c r="BE129" s="260"/>
      <c r="BF129" s="260"/>
      <c r="BG129" s="260"/>
      <c r="BH129" s="260"/>
      <c r="BI129" s="260"/>
      <c r="BJ129" s="260"/>
      <c r="BK129" s="260"/>
      <c r="BL129" s="260"/>
      <c r="BM129" s="260"/>
      <c r="BN129" s="260"/>
      <c r="BO129" s="260"/>
      <c r="BP129" s="260"/>
      <c r="BQ129" s="260"/>
      <c r="BR129" s="260"/>
      <c r="BS129" s="260"/>
      <c r="BT129" s="260"/>
      <c r="BU129" s="260"/>
      <c r="BV129" s="260"/>
      <c r="BW129" s="260"/>
      <c r="BX129" s="260"/>
      <c r="BY129" s="260"/>
      <c r="BZ129" s="260"/>
      <c r="CA129" s="260"/>
      <c r="CB129" s="260"/>
      <c r="CC129" s="260"/>
      <c r="CD129" s="260"/>
      <c r="CE129" s="260"/>
      <c r="CF129" s="260"/>
      <c r="CG129" s="260"/>
      <c r="CH129" s="260"/>
      <c r="CI129" s="260"/>
      <c r="CJ129" s="260"/>
      <c r="CK129" s="260"/>
      <c r="CL129" s="260"/>
      <c r="CM129" s="260"/>
      <c r="CN129" s="260"/>
      <c r="CO129" s="260"/>
      <c r="CP129" s="260"/>
      <c r="CQ129" s="260"/>
      <c r="CR129" s="260"/>
      <c r="CS129" s="260"/>
      <c r="CT129" s="260"/>
      <c r="CU129" s="260"/>
      <c r="CV129" s="260"/>
      <c r="CW129" s="260"/>
      <c r="CX129" s="260"/>
      <c r="CY129" s="260"/>
      <c r="CZ129" s="260"/>
      <c r="DA129" s="260"/>
      <c r="DB129" s="260"/>
      <c r="DC129" s="260"/>
      <c r="DD129" s="260"/>
      <c r="DE129" s="260"/>
      <c r="DF129" s="260"/>
      <c r="DG129" s="260"/>
      <c r="DH129" s="260"/>
      <c r="DI129" s="260"/>
      <c r="DJ129" s="260"/>
      <c r="DK129" s="260"/>
      <c r="DL129" s="260"/>
      <c r="DM129" s="260"/>
      <c r="DN129" s="260"/>
      <c r="DO129" s="260"/>
      <c r="DP129" s="260"/>
      <c r="DQ129" s="260"/>
      <c r="DR129" s="260"/>
      <c r="DS129" s="260"/>
      <c r="DT129" s="260"/>
      <c r="DU129" s="260"/>
      <c r="DV129" s="260"/>
      <c r="DW129" s="260"/>
      <c r="DX129" s="260"/>
      <c r="DY129" s="260"/>
      <c r="DZ129" s="260"/>
      <c r="EA129" s="260"/>
      <c r="EB129" s="260"/>
      <c r="EC129" s="260"/>
      <c r="ED129" s="260"/>
      <c r="EE129" s="260"/>
      <c r="EF129" s="260"/>
      <c r="EG129" s="260"/>
      <c r="EH129" s="260"/>
      <c r="EI129" s="260"/>
      <c r="EJ129" s="260"/>
      <c r="EK129" s="260"/>
      <c r="EL129" s="260"/>
      <c r="EM129" s="260"/>
      <c r="EN129" s="260"/>
      <c r="EO129" s="260"/>
      <c r="EP129" s="260"/>
      <c r="EQ129" s="260"/>
      <c r="ER129" s="260"/>
      <c r="ES129" s="260"/>
      <c r="ET129" s="260"/>
      <c r="EU129" s="260"/>
      <c r="EV129" s="260"/>
      <c r="EW129" s="260"/>
      <c r="EX129" s="260"/>
      <c r="EY129" s="260"/>
      <c r="EZ129" s="260"/>
      <c r="FA129" s="260"/>
      <c r="FB129" s="260"/>
      <c r="FC129" s="260"/>
      <c r="FD129" s="260"/>
      <c r="FE129" s="260"/>
      <c r="FF129" s="260"/>
      <c r="FG129" s="260"/>
      <c r="FH129" s="260"/>
      <c r="FI129" s="260"/>
      <c r="FJ129" s="260"/>
      <c r="FK129" s="260"/>
      <c r="FL129" s="260"/>
      <c r="FM129" s="260"/>
      <c r="FN129" s="260"/>
      <c r="FO129" s="260"/>
      <c r="FP129" s="260"/>
      <c r="FQ129" s="260"/>
      <c r="FR129" s="260"/>
      <c r="FS129" s="260"/>
      <c r="FT129" s="260"/>
      <c r="FU129" s="260"/>
      <c r="FV129" s="260"/>
      <c r="FW129" s="260"/>
      <c r="FX129" s="260"/>
      <c r="FY129" s="260"/>
      <c r="FZ129" s="260"/>
      <c r="GA129" s="260"/>
      <c r="GB129" s="260"/>
      <c r="GC129" s="260"/>
      <c r="GD129" s="260"/>
      <c r="GE129" s="260"/>
      <c r="GF129" s="260"/>
      <c r="GG129" s="260"/>
      <c r="GH129" s="260"/>
      <c r="GI129" s="260"/>
      <c r="GJ129" s="260"/>
      <c r="GK129" s="260"/>
      <c r="GL129" s="260"/>
      <c r="GM129" s="260"/>
      <c r="GN129" s="260"/>
      <c r="GO129" s="260"/>
      <c r="GP129" s="260"/>
      <c r="GQ129" s="260"/>
      <c r="GR129" s="260"/>
      <c r="GS129" s="260"/>
      <c r="GT129" s="260"/>
      <c r="GU129" s="260"/>
      <c r="GV129" s="260"/>
      <c r="GW129" s="260"/>
      <c r="GX129" s="260"/>
      <c r="GY129" s="260"/>
      <c r="GZ129" s="260"/>
      <c r="HA129" s="260"/>
      <c r="HB129" s="260"/>
      <c r="HC129" s="260"/>
      <c r="HD129" s="260"/>
      <c r="HE129" s="260"/>
      <c r="HF129" s="260"/>
      <c r="HG129" s="260"/>
      <c r="HH129" s="260"/>
      <c r="HI129" s="260"/>
      <c r="HJ129" s="260"/>
      <c r="HK129" s="260"/>
      <c r="HL129" s="260"/>
      <c r="HM129" s="260"/>
      <c r="HN129" s="260"/>
      <c r="HO129" s="260"/>
      <c r="HP129" s="260"/>
      <c r="HQ129" s="260"/>
      <c r="HR129" s="260"/>
      <c r="HS129" s="260"/>
      <c r="HT129" s="260"/>
      <c r="HU129" s="260"/>
      <c r="HV129" s="260"/>
      <c r="HW129" s="260"/>
      <c r="HX129" s="260"/>
      <c r="HY129" s="260"/>
      <c r="HZ129" s="260"/>
      <c r="IA129" s="260"/>
      <c r="IB129" s="260"/>
      <c r="IC129" s="260"/>
      <c r="ID129" s="260"/>
      <c r="IE129" s="260"/>
      <c r="IF129" s="260"/>
      <c r="IG129" s="260"/>
      <c r="IH129" s="260"/>
      <c r="II129" s="260"/>
      <c r="IJ129" s="260"/>
      <c r="IK129" s="260"/>
      <c r="IL129" s="260"/>
      <c r="IM129" s="260"/>
      <c r="IN129" s="260"/>
      <c r="IO129" s="260"/>
      <c r="IP129" s="260"/>
      <c r="IQ129" s="260"/>
    </row>
    <row r="130" spans="1:251" s="261" customFormat="1" ht="15.75" customHeight="1">
      <c r="A130" s="257"/>
      <c r="B130" s="263" t="s">
        <v>350</v>
      </c>
      <c r="C130" s="256">
        <v>1133964885</v>
      </c>
      <c r="D130" s="256">
        <v>1605347302</v>
      </c>
      <c r="E130" s="262"/>
      <c r="F130" s="262"/>
      <c r="G130" s="260"/>
      <c r="H130" s="260"/>
      <c r="I130" s="260"/>
      <c r="J130" s="260"/>
      <c r="K130" s="260"/>
      <c r="L130" s="260"/>
      <c r="M130" s="260"/>
      <c r="N130" s="260"/>
      <c r="O130" s="260"/>
      <c r="P130" s="260"/>
      <c r="Q130" s="260"/>
      <c r="R130" s="260"/>
      <c r="S130" s="260"/>
      <c r="T130" s="260"/>
      <c r="U130" s="260"/>
      <c r="V130" s="260"/>
      <c r="W130" s="260"/>
      <c r="X130" s="260"/>
      <c r="Y130" s="260"/>
      <c r="Z130" s="260"/>
      <c r="AA130" s="260"/>
      <c r="AB130" s="260"/>
      <c r="AC130" s="260"/>
      <c r="AD130" s="260"/>
      <c r="AE130" s="260"/>
      <c r="AF130" s="260"/>
      <c r="AG130" s="260"/>
      <c r="AH130" s="260"/>
      <c r="AI130" s="260"/>
      <c r="AJ130" s="260"/>
      <c r="AK130" s="260"/>
      <c r="AL130" s="260"/>
      <c r="AM130" s="260"/>
      <c r="AN130" s="260"/>
      <c r="AO130" s="260"/>
      <c r="AP130" s="260"/>
      <c r="AQ130" s="260"/>
      <c r="AR130" s="260"/>
      <c r="AS130" s="260"/>
      <c r="AT130" s="260"/>
      <c r="AU130" s="260"/>
      <c r="AV130" s="260"/>
      <c r="AW130" s="260"/>
      <c r="AX130" s="260"/>
      <c r="AY130" s="260"/>
      <c r="AZ130" s="260"/>
      <c r="BA130" s="260"/>
      <c r="BB130" s="260"/>
      <c r="BC130" s="260"/>
      <c r="BD130" s="260"/>
      <c r="BE130" s="260"/>
      <c r="BF130" s="260"/>
      <c r="BG130" s="260"/>
      <c r="BH130" s="260"/>
      <c r="BI130" s="260"/>
      <c r="BJ130" s="260"/>
      <c r="BK130" s="260"/>
      <c r="BL130" s="260"/>
      <c r="BM130" s="260"/>
      <c r="BN130" s="260"/>
      <c r="BO130" s="260"/>
      <c r="BP130" s="260"/>
      <c r="BQ130" s="260"/>
      <c r="BR130" s="260"/>
      <c r="BS130" s="260"/>
      <c r="BT130" s="260"/>
      <c r="BU130" s="260"/>
      <c r="BV130" s="260"/>
      <c r="BW130" s="260"/>
      <c r="BX130" s="260"/>
      <c r="BY130" s="260"/>
      <c r="BZ130" s="260"/>
      <c r="CA130" s="260"/>
      <c r="CB130" s="260"/>
      <c r="CC130" s="260"/>
      <c r="CD130" s="260"/>
      <c r="CE130" s="260"/>
      <c r="CF130" s="260"/>
      <c r="CG130" s="260"/>
      <c r="CH130" s="260"/>
      <c r="CI130" s="260"/>
      <c r="CJ130" s="260"/>
      <c r="CK130" s="260"/>
      <c r="CL130" s="260"/>
      <c r="CM130" s="260"/>
      <c r="CN130" s="260"/>
      <c r="CO130" s="260"/>
      <c r="CP130" s="260"/>
      <c r="CQ130" s="260"/>
      <c r="CR130" s="260"/>
      <c r="CS130" s="260"/>
      <c r="CT130" s="260"/>
      <c r="CU130" s="260"/>
      <c r="CV130" s="260"/>
      <c r="CW130" s="260"/>
      <c r="CX130" s="260"/>
      <c r="CY130" s="260"/>
      <c r="CZ130" s="260"/>
      <c r="DA130" s="260"/>
      <c r="DB130" s="260"/>
      <c r="DC130" s="260"/>
      <c r="DD130" s="260"/>
      <c r="DE130" s="260"/>
      <c r="DF130" s="260"/>
      <c r="DG130" s="260"/>
      <c r="DH130" s="260"/>
      <c r="DI130" s="260"/>
      <c r="DJ130" s="260"/>
      <c r="DK130" s="260"/>
      <c r="DL130" s="260"/>
      <c r="DM130" s="260"/>
      <c r="DN130" s="260"/>
      <c r="DO130" s="260"/>
      <c r="DP130" s="260"/>
      <c r="DQ130" s="260"/>
      <c r="DR130" s="260"/>
      <c r="DS130" s="260"/>
      <c r="DT130" s="260"/>
      <c r="DU130" s="260"/>
      <c r="DV130" s="260"/>
      <c r="DW130" s="260"/>
      <c r="DX130" s="260"/>
      <c r="DY130" s="260"/>
      <c r="DZ130" s="260"/>
      <c r="EA130" s="260"/>
      <c r="EB130" s="260"/>
      <c r="EC130" s="260"/>
      <c r="ED130" s="260"/>
      <c r="EE130" s="260"/>
      <c r="EF130" s="260"/>
      <c r="EG130" s="260"/>
      <c r="EH130" s="260"/>
      <c r="EI130" s="260"/>
      <c r="EJ130" s="260"/>
      <c r="EK130" s="260"/>
      <c r="EL130" s="260"/>
      <c r="EM130" s="260"/>
      <c r="EN130" s="260"/>
      <c r="EO130" s="260"/>
      <c r="EP130" s="260"/>
      <c r="EQ130" s="260"/>
      <c r="ER130" s="260"/>
      <c r="ES130" s="260"/>
      <c r="ET130" s="260"/>
      <c r="EU130" s="260"/>
      <c r="EV130" s="260"/>
      <c r="EW130" s="260"/>
      <c r="EX130" s="260"/>
      <c r="EY130" s="260"/>
      <c r="EZ130" s="260"/>
      <c r="FA130" s="260"/>
      <c r="FB130" s="260"/>
      <c r="FC130" s="260"/>
      <c r="FD130" s="260"/>
      <c r="FE130" s="260"/>
      <c r="FF130" s="260"/>
      <c r="FG130" s="260"/>
      <c r="FH130" s="260"/>
      <c r="FI130" s="260"/>
      <c r="FJ130" s="260"/>
      <c r="FK130" s="260"/>
      <c r="FL130" s="260"/>
      <c r="FM130" s="260"/>
      <c r="FN130" s="260"/>
      <c r="FO130" s="260"/>
      <c r="FP130" s="260"/>
      <c r="FQ130" s="260"/>
      <c r="FR130" s="260"/>
      <c r="FS130" s="260"/>
      <c r="FT130" s="260"/>
      <c r="FU130" s="260"/>
      <c r="FV130" s="260"/>
      <c r="FW130" s="260"/>
      <c r="FX130" s="260"/>
      <c r="FY130" s="260"/>
      <c r="FZ130" s="260"/>
      <c r="GA130" s="260"/>
      <c r="GB130" s="260"/>
      <c r="GC130" s="260"/>
      <c r="GD130" s="260"/>
      <c r="GE130" s="260"/>
      <c r="GF130" s="260"/>
      <c r="GG130" s="260"/>
      <c r="GH130" s="260"/>
      <c r="GI130" s="260"/>
      <c r="GJ130" s="260"/>
      <c r="GK130" s="260"/>
      <c r="GL130" s="260"/>
      <c r="GM130" s="260"/>
      <c r="GN130" s="260"/>
      <c r="GO130" s="260"/>
      <c r="GP130" s="260"/>
      <c r="GQ130" s="260"/>
      <c r="GR130" s="260"/>
      <c r="GS130" s="260"/>
      <c r="GT130" s="260"/>
      <c r="GU130" s="260"/>
      <c r="GV130" s="260"/>
      <c r="GW130" s="260"/>
      <c r="GX130" s="260"/>
      <c r="GY130" s="260"/>
      <c r="GZ130" s="260"/>
      <c r="HA130" s="260"/>
      <c r="HB130" s="260"/>
      <c r="HC130" s="260"/>
      <c r="HD130" s="260"/>
      <c r="HE130" s="260"/>
      <c r="HF130" s="260"/>
      <c r="HG130" s="260"/>
      <c r="HH130" s="260"/>
      <c r="HI130" s="260"/>
      <c r="HJ130" s="260"/>
      <c r="HK130" s="260"/>
      <c r="HL130" s="260"/>
      <c r="HM130" s="260"/>
      <c r="HN130" s="260"/>
      <c r="HO130" s="260"/>
      <c r="HP130" s="260"/>
      <c r="HQ130" s="260"/>
      <c r="HR130" s="260"/>
      <c r="HS130" s="260"/>
      <c r="HT130" s="260"/>
      <c r="HU130" s="260"/>
      <c r="HV130" s="260"/>
      <c r="HW130" s="260"/>
      <c r="HX130" s="260"/>
      <c r="HY130" s="260"/>
      <c r="HZ130" s="260"/>
      <c r="IA130" s="260"/>
      <c r="IB130" s="260"/>
      <c r="IC130" s="260"/>
      <c r="ID130" s="260"/>
      <c r="IE130" s="260"/>
      <c r="IF130" s="260"/>
      <c r="IG130" s="260"/>
      <c r="IH130" s="260"/>
      <c r="II130" s="260"/>
      <c r="IJ130" s="260"/>
      <c r="IK130" s="260"/>
      <c r="IL130" s="260"/>
      <c r="IM130" s="260"/>
      <c r="IN130" s="260"/>
      <c r="IO130" s="260"/>
      <c r="IP130" s="260"/>
      <c r="IQ130" s="260"/>
    </row>
    <row r="131" spans="1:251" s="261" customFormat="1" ht="15.75" hidden="1" customHeight="1">
      <c r="A131" s="257"/>
      <c r="B131" s="263" t="s">
        <v>342</v>
      </c>
      <c r="C131" s="256">
        <v>0</v>
      </c>
      <c r="D131" s="256"/>
      <c r="E131" s="262"/>
      <c r="F131" s="262"/>
      <c r="G131" s="260"/>
      <c r="H131" s="260"/>
      <c r="I131" s="260"/>
      <c r="J131" s="260"/>
      <c r="K131" s="260"/>
      <c r="L131" s="260"/>
      <c r="M131" s="260"/>
      <c r="N131" s="260"/>
      <c r="O131" s="260"/>
      <c r="P131" s="260"/>
      <c r="Q131" s="260"/>
      <c r="R131" s="260"/>
      <c r="S131" s="260"/>
      <c r="T131" s="260"/>
      <c r="U131" s="260"/>
      <c r="V131" s="260"/>
      <c r="W131" s="260"/>
      <c r="X131" s="260"/>
      <c r="Y131" s="260"/>
      <c r="Z131" s="260"/>
      <c r="AA131" s="260"/>
      <c r="AB131" s="260"/>
      <c r="AC131" s="260"/>
      <c r="AD131" s="260"/>
      <c r="AE131" s="260"/>
      <c r="AF131" s="260"/>
      <c r="AG131" s="260"/>
      <c r="AH131" s="260"/>
      <c r="AI131" s="260"/>
      <c r="AJ131" s="260"/>
      <c r="AK131" s="260"/>
      <c r="AL131" s="260"/>
      <c r="AM131" s="260"/>
      <c r="AN131" s="260"/>
      <c r="AO131" s="260"/>
      <c r="AP131" s="260"/>
      <c r="AQ131" s="260"/>
      <c r="AR131" s="260"/>
      <c r="AS131" s="260"/>
      <c r="AT131" s="260"/>
      <c r="AU131" s="260"/>
      <c r="AV131" s="260"/>
      <c r="AW131" s="260"/>
      <c r="AX131" s="260"/>
      <c r="AY131" s="260"/>
      <c r="AZ131" s="260"/>
      <c r="BA131" s="260"/>
      <c r="BB131" s="260"/>
      <c r="BC131" s="260"/>
      <c r="BD131" s="260"/>
      <c r="BE131" s="260"/>
      <c r="BF131" s="260"/>
      <c r="BG131" s="260"/>
      <c r="BH131" s="260"/>
      <c r="BI131" s="260"/>
      <c r="BJ131" s="260"/>
      <c r="BK131" s="260"/>
      <c r="BL131" s="260"/>
      <c r="BM131" s="260"/>
      <c r="BN131" s="260"/>
      <c r="BO131" s="260"/>
      <c r="BP131" s="260"/>
      <c r="BQ131" s="260"/>
      <c r="BR131" s="260"/>
      <c r="BS131" s="260"/>
      <c r="BT131" s="260"/>
      <c r="BU131" s="260"/>
      <c r="BV131" s="260"/>
      <c r="BW131" s="260"/>
      <c r="BX131" s="260"/>
      <c r="BY131" s="260"/>
      <c r="BZ131" s="260"/>
      <c r="CA131" s="260"/>
      <c r="CB131" s="260"/>
      <c r="CC131" s="260"/>
      <c r="CD131" s="260"/>
      <c r="CE131" s="260"/>
      <c r="CF131" s="260"/>
      <c r="CG131" s="260"/>
      <c r="CH131" s="260"/>
      <c r="CI131" s="260"/>
      <c r="CJ131" s="260"/>
      <c r="CK131" s="260"/>
      <c r="CL131" s="260"/>
      <c r="CM131" s="260"/>
      <c r="CN131" s="260"/>
      <c r="CO131" s="260"/>
      <c r="CP131" s="260"/>
      <c r="CQ131" s="260"/>
      <c r="CR131" s="260"/>
      <c r="CS131" s="260"/>
      <c r="CT131" s="260"/>
      <c r="CU131" s="260"/>
      <c r="CV131" s="260"/>
      <c r="CW131" s="260"/>
      <c r="CX131" s="260"/>
      <c r="CY131" s="260"/>
      <c r="CZ131" s="260"/>
      <c r="DA131" s="260"/>
      <c r="DB131" s="260"/>
      <c r="DC131" s="260"/>
      <c r="DD131" s="260"/>
      <c r="DE131" s="260"/>
      <c r="DF131" s="260"/>
      <c r="DG131" s="260"/>
      <c r="DH131" s="260"/>
      <c r="DI131" s="260"/>
      <c r="DJ131" s="260"/>
      <c r="DK131" s="260"/>
      <c r="DL131" s="260"/>
      <c r="DM131" s="260"/>
      <c r="DN131" s="260"/>
      <c r="DO131" s="260"/>
      <c r="DP131" s="260"/>
      <c r="DQ131" s="260"/>
      <c r="DR131" s="260"/>
      <c r="DS131" s="260"/>
      <c r="DT131" s="260"/>
      <c r="DU131" s="260"/>
      <c r="DV131" s="260"/>
      <c r="DW131" s="260"/>
      <c r="DX131" s="260"/>
      <c r="DY131" s="260"/>
      <c r="DZ131" s="260"/>
      <c r="EA131" s="260"/>
      <c r="EB131" s="260"/>
      <c r="EC131" s="260"/>
      <c r="ED131" s="260"/>
      <c r="EE131" s="260"/>
      <c r="EF131" s="260"/>
      <c r="EG131" s="260"/>
      <c r="EH131" s="260"/>
      <c r="EI131" s="260"/>
      <c r="EJ131" s="260"/>
      <c r="EK131" s="260"/>
      <c r="EL131" s="260"/>
      <c r="EM131" s="260"/>
      <c r="EN131" s="260"/>
      <c r="EO131" s="260"/>
      <c r="EP131" s="260"/>
      <c r="EQ131" s="260"/>
      <c r="ER131" s="260"/>
      <c r="ES131" s="260"/>
      <c r="ET131" s="260"/>
      <c r="EU131" s="260"/>
      <c r="EV131" s="260"/>
      <c r="EW131" s="260"/>
      <c r="EX131" s="260"/>
      <c r="EY131" s="260"/>
      <c r="EZ131" s="260"/>
      <c r="FA131" s="260"/>
      <c r="FB131" s="260"/>
      <c r="FC131" s="260"/>
      <c r="FD131" s="260"/>
      <c r="FE131" s="260"/>
      <c r="FF131" s="260"/>
      <c r="FG131" s="260"/>
      <c r="FH131" s="260"/>
      <c r="FI131" s="260"/>
      <c r="FJ131" s="260"/>
      <c r="FK131" s="260"/>
      <c r="FL131" s="260"/>
      <c r="FM131" s="260"/>
      <c r="FN131" s="260"/>
      <c r="FO131" s="260"/>
      <c r="FP131" s="260"/>
      <c r="FQ131" s="260"/>
      <c r="FR131" s="260"/>
      <c r="FS131" s="260"/>
      <c r="FT131" s="260"/>
      <c r="FU131" s="260"/>
      <c r="FV131" s="260"/>
      <c r="FW131" s="260"/>
      <c r="FX131" s="260"/>
      <c r="FY131" s="260"/>
      <c r="FZ131" s="260"/>
      <c r="GA131" s="260"/>
      <c r="GB131" s="260"/>
      <c r="GC131" s="260"/>
      <c r="GD131" s="260"/>
      <c r="GE131" s="260"/>
      <c r="GF131" s="260"/>
      <c r="GG131" s="260"/>
      <c r="GH131" s="260"/>
      <c r="GI131" s="260"/>
      <c r="GJ131" s="260"/>
      <c r="GK131" s="260"/>
      <c r="GL131" s="260"/>
      <c r="GM131" s="260"/>
      <c r="GN131" s="260"/>
      <c r="GO131" s="260"/>
      <c r="GP131" s="260"/>
      <c r="GQ131" s="260"/>
      <c r="GR131" s="260"/>
      <c r="GS131" s="260"/>
      <c r="GT131" s="260"/>
      <c r="GU131" s="260"/>
      <c r="GV131" s="260"/>
      <c r="GW131" s="260"/>
      <c r="GX131" s="260"/>
      <c r="GY131" s="260"/>
      <c r="GZ131" s="260"/>
      <c r="HA131" s="260"/>
      <c r="HB131" s="260"/>
      <c r="HC131" s="260"/>
      <c r="HD131" s="260"/>
      <c r="HE131" s="260"/>
      <c r="HF131" s="260"/>
      <c r="HG131" s="260"/>
      <c r="HH131" s="260"/>
      <c r="HI131" s="260"/>
      <c r="HJ131" s="260"/>
      <c r="HK131" s="260"/>
      <c r="HL131" s="260"/>
      <c r="HM131" s="260"/>
      <c r="HN131" s="260"/>
      <c r="HO131" s="260"/>
      <c r="HP131" s="260"/>
      <c r="HQ131" s="260"/>
      <c r="HR131" s="260"/>
      <c r="HS131" s="260"/>
      <c r="HT131" s="260"/>
      <c r="HU131" s="260"/>
      <c r="HV131" s="260"/>
      <c r="HW131" s="260"/>
      <c r="HX131" s="260"/>
      <c r="HY131" s="260"/>
      <c r="HZ131" s="260"/>
      <c r="IA131" s="260"/>
      <c r="IB131" s="260"/>
      <c r="IC131" s="260"/>
      <c r="ID131" s="260"/>
      <c r="IE131" s="260"/>
      <c r="IF131" s="260"/>
      <c r="IG131" s="260"/>
      <c r="IH131" s="260"/>
      <c r="II131" s="260"/>
      <c r="IJ131" s="260"/>
      <c r="IK131" s="260"/>
      <c r="IL131" s="260"/>
      <c r="IM131" s="260"/>
      <c r="IN131" s="260"/>
      <c r="IO131" s="260"/>
      <c r="IP131" s="260"/>
      <c r="IQ131" s="260"/>
    </row>
    <row r="132" spans="1:251" s="261" customFormat="1" ht="15.75" hidden="1" customHeight="1">
      <c r="A132" s="257"/>
      <c r="B132" s="263" t="s">
        <v>347</v>
      </c>
      <c r="C132" s="256">
        <v>0</v>
      </c>
      <c r="D132" s="256"/>
      <c r="E132" s="262"/>
      <c r="F132" s="262"/>
      <c r="G132" s="260"/>
      <c r="H132" s="260"/>
      <c r="I132" s="260"/>
      <c r="J132" s="260"/>
      <c r="K132" s="260"/>
      <c r="L132" s="260"/>
      <c r="M132" s="260"/>
      <c r="N132" s="260"/>
      <c r="O132" s="260"/>
      <c r="P132" s="260"/>
      <c r="Q132" s="260"/>
      <c r="R132" s="260"/>
      <c r="S132" s="260"/>
      <c r="T132" s="260"/>
      <c r="U132" s="260"/>
      <c r="V132" s="260"/>
      <c r="W132" s="260"/>
      <c r="X132" s="260"/>
      <c r="Y132" s="260"/>
      <c r="Z132" s="260"/>
      <c r="AA132" s="260"/>
      <c r="AB132" s="260"/>
      <c r="AC132" s="260"/>
      <c r="AD132" s="260"/>
      <c r="AE132" s="260"/>
      <c r="AF132" s="260"/>
      <c r="AG132" s="260"/>
      <c r="AH132" s="260"/>
      <c r="AI132" s="260"/>
      <c r="AJ132" s="260"/>
      <c r="AK132" s="260"/>
      <c r="AL132" s="260"/>
      <c r="AM132" s="260"/>
      <c r="AN132" s="260"/>
      <c r="AO132" s="260"/>
      <c r="AP132" s="260"/>
      <c r="AQ132" s="260"/>
      <c r="AR132" s="260"/>
      <c r="AS132" s="260"/>
      <c r="AT132" s="260"/>
      <c r="AU132" s="260"/>
      <c r="AV132" s="260"/>
      <c r="AW132" s="260"/>
      <c r="AX132" s="260"/>
      <c r="AY132" s="260"/>
      <c r="AZ132" s="260"/>
      <c r="BA132" s="260"/>
      <c r="BB132" s="260"/>
      <c r="BC132" s="260"/>
      <c r="BD132" s="260"/>
      <c r="BE132" s="260"/>
      <c r="BF132" s="260"/>
      <c r="BG132" s="260"/>
      <c r="BH132" s="260"/>
      <c r="BI132" s="260"/>
      <c r="BJ132" s="260"/>
      <c r="BK132" s="260"/>
      <c r="BL132" s="260"/>
      <c r="BM132" s="260"/>
      <c r="BN132" s="260"/>
      <c r="BO132" s="260"/>
      <c r="BP132" s="260"/>
      <c r="BQ132" s="260"/>
      <c r="BR132" s="260"/>
      <c r="BS132" s="260"/>
      <c r="BT132" s="260"/>
      <c r="BU132" s="260"/>
      <c r="BV132" s="260"/>
      <c r="BW132" s="260"/>
      <c r="BX132" s="260"/>
      <c r="BY132" s="260"/>
      <c r="BZ132" s="260"/>
      <c r="CA132" s="260"/>
      <c r="CB132" s="260"/>
      <c r="CC132" s="260"/>
      <c r="CD132" s="260"/>
      <c r="CE132" s="260"/>
      <c r="CF132" s="260"/>
      <c r="CG132" s="260"/>
      <c r="CH132" s="260"/>
      <c r="CI132" s="260"/>
      <c r="CJ132" s="260"/>
      <c r="CK132" s="260"/>
      <c r="CL132" s="260"/>
      <c r="CM132" s="260"/>
      <c r="CN132" s="260"/>
      <c r="CO132" s="260"/>
      <c r="CP132" s="260"/>
      <c r="CQ132" s="260"/>
      <c r="CR132" s="260"/>
      <c r="CS132" s="260"/>
      <c r="CT132" s="260"/>
      <c r="CU132" s="260"/>
      <c r="CV132" s="260"/>
      <c r="CW132" s="260"/>
      <c r="CX132" s="260"/>
      <c r="CY132" s="260"/>
      <c r="CZ132" s="260"/>
      <c r="DA132" s="260"/>
      <c r="DB132" s="260"/>
      <c r="DC132" s="260"/>
      <c r="DD132" s="260"/>
      <c r="DE132" s="260"/>
      <c r="DF132" s="260"/>
      <c r="DG132" s="260"/>
      <c r="DH132" s="260"/>
      <c r="DI132" s="260"/>
      <c r="DJ132" s="260"/>
      <c r="DK132" s="260"/>
      <c r="DL132" s="260"/>
      <c r="DM132" s="260"/>
      <c r="DN132" s="260"/>
      <c r="DO132" s="260"/>
      <c r="DP132" s="260"/>
      <c r="DQ132" s="260"/>
      <c r="DR132" s="260"/>
      <c r="DS132" s="260"/>
      <c r="DT132" s="260"/>
      <c r="DU132" s="260"/>
      <c r="DV132" s="260"/>
      <c r="DW132" s="260"/>
      <c r="DX132" s="260"/>
      <c r="DY132" s="260"/>
      <c r="DZ132" s="260"/>
      <c r="EA132" s="260"/>
      <c r="EB132" s="260"/>
      <c r="EC132" s="260"/>
      <c r="ED132" s="260"/>
      <c r="EE132" s="260"/>
      <c r="EF132" s="260"/>
      <c r="EG132" s="260"/>
      <c r="EH132" s="260"/>
      <c r="EI132" s="260"/>
      <c r="EJ132" s="260"/>
      <c r="EK132" s="260"/>
      <c r="EL132" s="260"/>
      <c r="EM132" s="260"/>
      <c r="EN132" s="260"/>
      <c r="EO132" s="260"/>
      <c r="EP132" s="260"/>
      <c r="EQ132" s="260"/>
      <c r="ER132" s="260"/>
      <c r="ES132" s="260"/>
      <c r="ET132" s="260"/>
      <c r="EU132" s="260"/>
      <c r="EV132" s="260"/>
      <c r="EW132" s="260"/>
      <c r="EX132" s="260"/>
      <c r="EY132" s="260"/>
      <c r="EZ132" s="260"/>
      <c r="FA132" s="260"/>
      <c r="FB132" s="260"/>
      <c r="FC132" s="260"/>
      <c r="FD132" s="260"/>
      <c r="FE132" s="260"/>
      <c r="FF132" s="260"/>
      <c r="FG132" s="260"/>
      <c r="FH132" s="260"/>
      <c r="FI132" s="260"/>
      <c r="FJ132" s="260"/>
      <c r="FK132" s="260"/>
      <c r="FL132" s="260"/>
      <c r="FM132" s="260"/>
      <c r="FN132" s="260"/>
      <c r="FO132" s="260"/>
      <c r="FP132" s="260"/>
      <c r="FQ132" s="260"/>
      <c r="FR132" s="260"/>
      <c r="FS132" s="260"/>
      <c r="FT132" s="260"/>
      <c r="FU132" s="260"/>
      <c r="FV132" s="260"/>
      <c r="FW132" s="260"/>
      <c r="FX132" s="260"/>
      <c r="FY132" s="260"/>
      <c r="FZ132" s="260"/>
      <c r="GA132" s="260"/>
      <c r="GB132" s="260"/>
      <c r="GC132" s="260"/>
      <c r="GD132" s="260"/>
      <c r="GE132" s="260"/>
      <c r="GF132" s="260"/>
      <c r="GG132" s="260"/>
      <c r="GH132" s="260"/>
      <c r="GI132" s="260"/>
      <c r="GJ132" s="260"/>
      <c r="GK132" s="260"/>
      <c r="GL132" s="260"/>
      <c r="GM132" s="260"/>
      <c r="GN132" s="260"/>
      <c r="GO132" s="260"/>
      <c r="GP132" s="260"/>
      <c r="GQ132" s="260"/>
      <c r="GR132" s="260"/>
      <c r="GS132" s="260"/>
      <c r="GT132" s="260"/>
      <c r="GU132" s="260"/>
      <c r="GV132" s="260"/>
      <c r="GW132" s="260"/>
      <c r="GX132" s="260"/>
      <c r="GY132" s="260"/>
      <c r="GZ132" s="260"/>
      <c r="HA132" s="260"/>
      <c r="HB132" s="260"/>
      <c r="HC132" s="260"/>
      <c r="HD132" s="260"/>
      <c r="HE132" s="260"/>
      <c r="HF132" s="260"/>
      <c r="HG132" s="260"/>
      <c r="HH132" s="260"/>
      <c r="HI132" s="260"/>
      <c r="HJ132" s="260"/>
      <c r="HK132" s="260"/>
      <c r="HL132" s="260"/>
      <c r="HM132" s="260"/>
      <c r="HN132" s="260"/>
      <c r="HO132" s="260"/>
      <c r="HP132" s="260"/>
      <c r="HQ132" s="260"/>
      <c r="HR132" s="260"/>
      <c r="HS132" s="260"/>
      <c r="HT132" s="260"/>
      <c r="HU132" s="260"/>
      <c r="HV132" s="260"/>
      <c r="HW132" s="260"/>
      <c r="HX132" s="260"/>
      <c r="HY132" s="260"/>
      <c r="HZ132" s="260"/>
      <c r="IA132" s="260"/>
      <c r="IB132" s="260"/>
      <c r="IC132" s="260"/>
      <c r="ID132" s="260"/>
      <c r="IE132" s="260"/>
      <c r="IF132" s="260"/>
      <c r="IG132" s="260"/>
      <c r="IH132" s="260"/>
      <c r="II132" s="260"/>
      <c r="IJ132" s="260"/>
      <c r="IK132" s="260"/>
      <c r="IL132" s="260"/>
      <c r="IM132" s="260"/>
      <c r="IN132" s="260"/>
      <c r="IO132" s="260"/>
      <c r="IP132" s="260"/>
      <c r="IQ132" s="260"/>
    </row>
    <row r="133" spans="1:251" s="261" customFormat="1" ht="15.75" hidden="1" customHeight="1">
      <c r="A133" s="257"/>
      <c r="B133" s="263" t="s">
        <v>343</v>
      </c>
      <c r="C133" s="256">
        <v>0</v>
      </c>
      <c r="D133" s="256"/>
      <c r="E133" s="262"/>
      <c r="F133" s="262"/>
      <c r="G133" s="260"/>
      <c r="H133" s="260"/>
      <c r="I133" s="260"/>
      <c r="J133" s="260"/>
      <c r="K133" s="260"/>
      <c r="L133" s="260"/>
      <c r="M133" s="260"/>
      <c r="N133" s="260"/>
      <c r="O133" s="260"/>
      <c r="P133" s="260"/>
      <c r="Q133" s="260"/>
      <c r="R133" s="260"/>
      <c r="S133" s="260"/>
      <c r="T133" s="260"/>
      <c r="U133" s="260"/>
      <c r="V133" s="260"/>
      <c r="W133" s="260"/>
      <c r="X133" s="260"/>
      <c r="Y133" s="260"/>
      <c r="Z133" s="260"/>
      <c r="AA133" s="260"/>
      <c r="AB133" s="260"/>
      <c r="AC133" s="260"/>
      <c r="AD133" s="260"/>
      <c r="AE133" s="260"/>
      <c r="AF133" s="260"/>
      <c r="AG133" s="260"/>
      <c r="AH133" s="260"/>
      <c r="AI133" s="260"/>
      <c r="AJ133" s="260"/>
      <c r="AK133" s="260"/>
      <c r="AL133" s="260"/>
      <c r="AM133" s="260"/>
      <c r="AN133" s="260"/>
      <c r="AO133" s="260"/>
      <c r="AP133" s="260"/>
      <c r="AQ133" s="260"/>
      <c r="AR133" s="260"/>
      <c r="AS133" s="260"/>
      <c r="AT133" s="260"/>
      <c r="AU133" s="260"/>
      <c r="AV133" s="260"/>
      <c r="AW133" s="260"/>
      <c r="AX133" s="260"/>
      <c r="AY133" s="260"/>
      <c r="AZ133" s="260"/>
      <c r="BA133" s="260"/>
      <c r="BB133" s="260"/>
      <c r="BC133" s="260"/>
      <c r="BD133" s="260"/>
      <c r="BE133" s="260"/>
      <c r="BF133" s="260"/>
      <c r="BG133" s="260"/>
      <c r="BH133" s="260"/>
      <c r="BI133" s="260"/>
      <c r="BJ133" s="260"/>
      <c r="BK133" s="260"/>
      <c r="BL133" s="260"/>
      <c r="BM133" s="260"/>
      <c r="BN133" s="260"/>
      <c r="BO133" s="260"/>
      <c r="BP133" s="260"/>
      <c r="BQ133" s="260"/>
      <c r="BR133" s="260"/>
      <c r="BS133" s="260"/>
      <c r="BT133" s="260"/>
      <c r="BU133" s="260"/>
      <c r="BV133" s="260"/>
      <c r="BW133" s="260"/>
      <c r="BX133" s="260"/>
      <c r="BY133" s="260"/>
      <c r="BZ133" s="260"/>
      <c r="CA133" s="260"/>
      <c r="CB133" s="260"/>
      <c r="CC133" s="260"/>
      <c r="CD133" s="260"/>
      <c r="CE133" s="260"/>
      <c r="CF133" s="260"/>
      <c r="CG133" s="260"/>
      <c r="CH133" s="260"/>
      <c r="CI133" s="260"/>
      <c r="CJ133" s="260"/>
      <c r="CK133" s="260"/>
      <c r="CL133" s="260"/>
      <c r="CM133" s="260"/>
      <c r="CN133" s="260"/>
      <c r="CO133" s="260"/>
      <c r="CP133" s="260"/>
      <c r="CQ133" s="260"/>
      <c r="CR133" s="260"/>
      <c r="CS133" s="260"/>
      <c r="CT133" s="260"/>
      <c r="CU133" s="260"/>
      <c r="CV133" s="260"/>
      <c r="CW133" s="260"/>
      <c r="CX133" s="260"/>
      <c r="CY133" s="260"/>
      <c r="CZ133" s="260"/>
      <c r="DA133" s="260"/>
      <c r="DB133" s="260"/>
      <c r="DC133" s="260"/>
      <c r="DD133" s="260"/>
      <c r="DE133" s="260"/>
      <c r="DF133" s="260"/>
      <c r="DG133" s="260"/>
      <c r="DH133" s="260"/>
      <c r="DI133" s="260"/>
      <c r="DJ133" s="260"/>
      <c r="DK133" s="260"/>
      <c r="DL133" s="260"/>
      <c r="DM133" s="260"/>
      <c r="DN133" s="260"/>
      <c r="DO133" s="260"/>
      <c r="DP133" s="260"/>
      <c r="DQ133" s="260"/>
      <c r="DR133" s="260"/>
      <c r="DS133" s="260"/>
      <c r="DT133" s="260"/>
      <c r="DU133" s="260"/>
      <c r="DV133" s="260"/>
      <c r="DW133" s="260"/>
      <c r="DX133" s="260"/>
      <c r="DY133" s="260"/>
      <c r="DZ133" s="260"/>
      <c r="EA133" s="260"/>
      <c r="EB133" s="260"/>
      <c r="EC133" s="260"/>
      <c r="ED133" s="260"/>
      <c r="EE133" s="260"/>
      <c r="EF133" s="260"/>
      <c r="EG133" s="260"/>
      <c r="EH133" s="260"/>
      <c r="EI133" s="260"/>
      <c r="EJ133" s="260"/>
      <c r="EK133" s="260"/>
      <c r="EL133" s="260"/>
      <c r="EM133" s="260"/>
      <c r="EN133" s="260"/>
      <c r="EO133" s="260"/>
      <c r="EP133" s="260"/>
      <c r="EQ133" s="260"/>
      <c r="ER133" s="260"/>
      <c r="ES133" s="260"/>
      <c r="ET133" s="260"/>
      <c r="EU133" s="260"/>
      <c r="EV133" s="260"/>
      <c r="EW133" s="260"/>
      <c r="EX133" s="260"/>
      <c r="EY133" s="260"/>
      <c r="EZ133" s="260"/>
      <c r="FA133" s="260"/>
      <c r="FB133" s="260"/>
      <c r="FC133" s="260"/>
      <c r="FD133" s="260"/>
      <c r="FE133" s="260"/>
      <c r="FF133" s="260"/>
      <c r="FG133" s="260"/>
      <c r="FH133" s="260"/>
      <c r="FI133" s="260"/>
      <c r="FJ133" s="260"/>
      <c r="FK133" s="260"/>
      <c r="FL133" s="260"/>
      <c r="FM133" s="260"/>
      <c r="FN133" s="260"/>
      <c r="FO133" s="260"/>
      <c r="FP133" s="260"/>
      <c r="FQ133" s="260"/>
      <c r="FR133" s="260"/>
      <c r="FS133" s="260"/>
      <c r="FT133" s="260"/>
      <c r="FU133" s="260"/>
      <c r="FV133" s="260"/>
      <c r="FW133" s="260"/>
      <c r="FX133" s="260"/>
      <c r="FY133" s="260"/>
      <c r="FZ133" s="260"/>
      <c r="GA133" s="260"/>
      <c r="GB133" s="260"/>
      <c r="GC133" s="260"/>
      <c r="GD133" s="260"/>
      <c r="GE133" s="260"/>
      <c r="GF133" s="260"/>
      <c r="GG133" s="260"/>
      <c r="GH133" s="260"/>
      <c r="GI133" s="260"/>
      <c r="GJ133" s="260"/>
      <c r="GK133" s="260"/>
      <c r="GL133" s="260"/>
      <c r="GM133" s="260"/>
      <c r="GN133" s="260"/>
      <c r="GO133" s="260"/>
      <c r="GP133" s="260"/>
      <c r="GQ133" s="260"/>
      <c r="GR133" s="260"/>
      <c r="GS133" s="260"/>
      <c r="GT133" s="260"/>
      <c r="GU133" s="260"/>
      <c r="GV133" s="260"/>
      <c r="GW133" s="260"/>
      <c r="GX133" s="260"/>
      <c r="GY133" s="260"/>
      <c r="GZ133" s="260"/>
      <c r="HA133" s="260"/>
      <c r="HB133" s="260"/>
      <c r="HC133" s="260"/>
      <c r="HD133" s="260"/>
      <c r="HE133" s="260"/>
      <c r="HF133" s="260"/>
      <c r="HG133" s="260"/>
      <c r="HH133" s="260"/>
      <c r="HI133" s="260"/>
      <c r="HJ133" s="260"/>
      <c r="HK133" s="260"/>
      <c r="HL133" s="260"/>
      <c r="HM133" s="260"/>
      <c r="HN133" s="260"/>
      <c r="HO133" s="260"/>
      <c r="HP133" s="260"/>
      <c r="HQ133" s="260"/>
      <c r="HR133" s="260"/>
      <c r="HS133" s="260"/>
      <c r="HT133" s="260"/>
      <c r="HU133" s="260"/>
      <c r="HV133" s="260"/>
      <c r="HW133" s="260"/>
      <c r="HX133" s="260"/>
      <c r="HY133" s="260"/>
      <c r="HZ133" s="260"/>
      <c r="IA133" s="260"/>
      <c r="IB133" s="260"/>
      <c r="IC133" s="260"/>
      <c r="ID133" s="260"/>
      <c r="IE133" s="260"/>
      <c r="IF133" s="260"/>
      <c r="IG133" s="260"/>
      <c r="IH133" s="260"/>
      <c r="II133" s="260"/>
      <c r="IJ133" s="260"/>
      <c r="IK133" s="260"/>
      <c r="IL133" s="260"/>
      <c r="IM133" s="260"/>
      <c r="IN133" s="260"/>
      <c r="IO133" s="260"/>
      <c r="IP133" s="260"/>
      <c r="IQ133" s="260"/>
    </row>
    <row r="134" spans="1:251" s="261" customFormat="1" ht="14.25" hidden="1" customHeight="1">
      <c r="A134" s="257"/>
      <c r="B134" s="263" t="s">
        <v>344</v>
      </c>
      <c r="C134" s="256">
        <v>0</v>
      </c>
      <c r="D134" s="256"/>
      <c r="E134" s="262"/>
      <c r="F134" s="262"/>
      <c r="G134" s="260"/>
      <c r="H134" s="260"/>
      <c r="I134" s="260"/>
      <c r="J134" s="260"/>
      <c r="K134" s="260"/>
      <c r="L134" s="260"/>
      <c r="M134" s="260"/>
      <c r="N134" s="260"/>
      <c r="O134" s="260"/>
      <c r="P134" s="260"/>
      <c r="Q134" s="260"/>
      <c r="R134" s="260"/>
      <c r="S134" s="260"/>
      <c r="T134" s="260"/>
      <c r="U134" s="260"/>
      <c r="V134" s="260"/>
      <c r="W134" s="260"/>
      <c r="X134" s="260"/>
      <c r="Y134" s="260"/>
      <c r="Z134" s="260"/>
      <c r="AA134" s="260"/>
      <c r="AB134" s="260"/>
      <c r="AC134" s="260"/>
      <c r="AD134" s="260"/>
      <c r="AE134" s="260"/>
      <c r="AF134" s="260"/>
      <c r="AG134" s="260"/>
      <c r="AH134" s="260"/>
      <c r="AI134" s="260"/>
      <c r="AJ134" s="260"/>
      <c r="AK134" s="260"/>
      <c r="AL134" s="260"/>
      <c r="AM134" s="260"/>
      <c r="AN134" s="260"/>
      <c r="AO134" s="260"/>
      <c r="AP134" s="260"/>
      <c r="AQ134" s="260"/>
      <c r="AR134" s="260"/>
      <c r="AS134" s="260"/>
      <c r="AT134" s="260"/>
      <c r="AU134" s="260"/>
      <c r="AV134" s="260"/>
      <c r="AW134" s="260"/>
      <c r="AX134" s="260"/>
      <c r="AY134" s="260"/>
      <c r="AZ134" s="260"/>
      <c r="BA134" s="260"/>
      <c r="BB134" s="260"/>
      <c r="BC134" s="260"/>
      <c r="BD134" s="260"/>
      <c r="BE134" s="260"/>
      <c r="BF134" s="260"/>
      <c r="BG134" s="260"/>
      <c r="BH134" s="260"/>
      <c r="BI134" s="260"/>
      <c r="BJ134" s="260"/>
      <c r="BK134" s="260"/>
      <c r="BL134" s="260"/>
      <c r="BM134" s="260"/>
      <c r="BN134" s="260"/>
      <c r="BO134" s="260"/>
      <c r="BP134" s="260"/>
      <c r="BQ134" s="260"/>
      <c r="BR134" s="260"/>
      <c r="BS134" s="260"/>
      <c r="BT134" s="260"/>
      <c r="BU134" s="260"/>
      <c r="BV134" s="260"/>
      <c r="BW134" s="260"/>
      <c r="BX134" s="260"/>
      <c r="BY134" s="260"/>
      <c r="BZ134" s="260"/>
      <c r="CA134" s="260"/>
      <c r="CB134" s="260"/>
      <c r="CC134" s="260"/>
      <c r="CD134" s="260"/>
      <c r="CE134" s="260"/>
      <c r="CF134" s="260"/>
      <c r="CG134" s="260"/>
      <c r="CH134" s="260"/>
      <c r="CI134" s="260"/>
      <c r="CJ134" s="260"/>
      <c r="CK134" s="260"/>
      <c r="CL134" s="260"/>
      <c r="CM134" s="260"/>
      <c r="CN134" s="260"/>
      <c r="CO134" s="260"/>
      <c r="CP134" s="260"/>
      <c r="CQ134" s="260"/>
      <c r="CR134" s="260"/>
      <c r="CS134" s="260"/>
      <c r="CT134" s="260"/>
      <c r="CU134" s="260"/>
      <c r="CV134" s="260"/>
      <c r="CW134" s="260"/>
      <c r="CX134" s="260"/>
      <c r="CY134" s="260"/>
      <c r="CZ134" s="260"/>
      <c r="DA134" s="260"/>
      <c r="DB134" s="260"/>
      <c r="DC134" s="260"/>
      <c r="DD134" s="260"/>
      <c r="DE134" s="260"/>
      <c r="DF134" s="260"/>
      <c r="DG134" s="260"/>
      <c r="DH134" s="260"/>
      <c r="DI134" s="260"/>
      <c r="DJ134" s="260"/>
      <c r="DK134" s="260"/>
      <c r="DL134" s="260"/>
      <c r="DM134" s="260"/>
      <c r="DN134" s="260"/>
      <c r="DO134" s="260"/>
      <c r="DP134" s="260"/>
      <c r="DQ134" s="260"/>
      <c r="DR134" s="260"/>
      <c r="DS134" s="260"/>
      <c r="DT134" s="260"/>
      <c r="DU134" s="260"/>
      <c r="DV134" s="260"/>
      <c r="DW134" s="260"/>
      <c r="DX134" s="260"/>
      <c r="DY134" s="260"/>
      <c r="DZ134" s="260"/>
      <c r="EA134" s="260"/>
      <c r="EB134" s="260"/>
      <c r="EC134" s="260"/>
      <c r="ED134" s="260"/>
      <c r="EE134" s="260"/>
      <c r="EF134" s="260"/>
      <c r="EG134" s="260"/>
      <c r="EH134" s="260"/>
      <c r="EI134" s="260"/>
      <c r="EJ134" s="260"/>
      <c r="EK134" s="260"/>
      <c r="EL134" s="260"/>
      <c r="EM134" s="260"/>
      <c r="EN134" s="260"/>
      <c r="EO134" s="260"/>
      <c r="EP134" s="260"/>
      <c r="EQ134" s="260"/>
      <c r="ER134" s="260"/>
      <c r="ES134" s="260"/>
      <c r="ET134" s="260"/>
      <c r="EU134" s="260"/>
      <c r="EV134" s="260"/>
      <c r="EW134" s="260"/>
      <c r="EX134" s="260"/>
      <c r="EY134" s="260"/>
      <c r="EZ134" s="260"/>
      <c r="FA134" s="260"/>
      <c r="FB134" s="260"/>
      <c r="FC134" s="260"/>
      <c r="FD134" s="260"/>
      <c r="FE134" s="260"/>
      <c r="FF134" s="260"/>
      <c r="FG134" s="260"/>
      <c r="FH134" s="260"/>
      <c r="FI134" s="260"/>
      <c r="FJ134" s="260"/>
      <c r="FK134" s="260"/>
      <c r="FL134" s="260"/>
      <c r="FM134" s="260"/>
      <c r="FN134" s="260"/>
      <c r="FO134" s="260"/>
      <c r="FP134" s="260"/>
      <c r="FQ134" s="260"/>
      <c r="FR134" s="260"/>
      <c r="FS134" s="260"/>
      <c r="FT134" s="260"/>
      <c r="FU134" s="260"/>
      <c r="FV134" s="260"/>
      <c r="FW134" s="260"/>
      <c r="FX134" s="260"/>
      <c r="FY134" s="260"/>
      <c r="FZ134" s="260"/>
      <c r="GA134" s="260"/>
      <c r="GB134" s="260"/>
      <c r="GC134" s="260"/>
      <c r="GD134" s="260"/>
      <c r="GE134" s="260"/>
      <c r="GF134" s="260"/>
      <c r="GG134" s="260"/>
      <c r="GH134" s="260"/>
      <c r="GI134" s="260"/>
      <c r="GJ134" s="260"/>
      <c r="GK134" s="260"/>
      <c r="GL134" s="260"/>
      <c r="GM134" s="260"/>
      <c r="GN134" s="260"/>
      <c r="GO134" s="260"/>
      <c r="GP134" s="260"/>
      <c r="GQ134" s="260"/>
      <c r="GR134" s="260"/>
      <c r="GS134" s="260"/>
      <c r="GT134" s="260"/>
      <c r="GU134" s="260"/>
      <c r="GV134" s="260"/>
      <c r="GW134" s="260"/>
      <c r="GX134" s="260"/>
      <c r="GY134" s="260"/>
      <c r="GZ134" s="260"/>
      <c r="HA134" s="260"/>
      <c r="HB134" s="260"/>
      <c r="HC134" s="260"/>
      <c r="HD134" s="260"/>
      <c r="HE134" s="260"/>
      <c r="HF134" s="260"/>
      <c r="HG134" s="260"/>
      <c r="HH134" s="260"/>
      <c r="HI134" s="260"/>
      <c r="HJ134" s="260"/>
      <c r="HK134" s="260"/>
      <c r="HL134" s="260"/>
      <c r="HM134" s="260"/>
      <c r="HN134" s="260"/>
      <c r="HO134" s="260"/>
      <c r="HP134" s="260"/>
      <c r="HQ134" s="260"/>
      <c r="HR134" s="260"/>
      <c r="HS134" s="260"/>
      <c r="HT134" s="260"/>
      <c r="HU134" s="260"/>
      <c r="HV134" s="260"/>
      <c r="HW134" s="260"/>
      <c r="HX134" s="260"/>
      <c r="HY134" s="260"/>
      <c r="HZ134" s="260"/>
      <c r="IA134" s="260"/>
      <c r="IB134" s="260"/>
      <c r="IC134" s="260"/>
      <c r="ID134" s="260"/>
      <c r="IE134" s="260"/>
      <c r="IF134" s="260"/>
      <c r="IG134" s="260"/>
      <c r="IH134" s="260"/>
      <c r="II134" s="260"/>
      <c r="IJ134" s="260"/>
      <c r="IK134" s="260"/>
      <c r="IL134" s="260"/>
      <c r="IM134" s="260"/>
      <c r="IN134" s="260"/>
      <c r="IO134" s="260"/>
      <c r="IP134" s="260"/>
      <c r="IQ134" s="260"/>
    </row>
    <row r="135" spans="1:251" s="261" customFormat="1" ht="15.75" customHeight="1">
      <c r="A135" s="257"/>
      <c r="B135" s="263" t="s">
        <v>356</v>
      </c>
      <c r="C135" s="256">
        <v>812919348</v>
      </c>
      <c r="D135" s="256">
        <v>15579496568</v>
      </c>
      <c r="E135" s="262"/>
      <c r="F135" s="262"/>
      <c r="G135" s="260"/>
      <c r="H135" s="260"/>
      <c r="I135" s="260"/>
      <c r="J135" s="260"/>
      <c r="K135" s="260"/>
      <c r="L135" s="260"/>
      <c r="M135" s="260"/>
      <c r="N135" s="260"/>
      <c r="O135" s="260"/>
      <c r="P135" s="260"/>
      <c r="Q135" s="260"/>
      <c r="R135" s="260"/>
      <c r="S135" s="260"/>
      <c r="T135" s="260"/>
      <c r="U135" s="260"/>
      <c r="V135" s="260"/>
      <c r="W135" s="260"/>
      <c r="X135" s="260"/>
      <c r="Y135" s="260"/>
      <c r="Z135" s="260"/>
      <c r="AA135" s="260"/>
      <c r="AB135" s="260"/>
      <c r="AC135" s="260"/>
      <c r="AD135" s="260"/>
      <c r="AE135" s="260"/>
      <c r="AF135" s="260"/>
      <c r="AG135" s="260"/>
      <c r="AH135" s="260"/>
      <c r="AI135" s="260"/>
      <c r="AJ135" s="260"/>
      <c r="AK135" s="260"/>
      <c r="AL135" s="260"/>
      <c r="AM135" s="260"/>
      <c r="AN135" s="260"/>
      <c r="AO135" s="260"/>
      <c r="AP135" s="260"/>
      <c r="AQ135" s="260"/>
      <c r="AR135" s="260"/>
      <c r="AS135" s="260"/>
      <c r="AT135" s="260"/>
      <c r="AU135" s="260"/>
      <c r="AV135" s="260"/>
      <c r="AW135" s="260"/>
      <c r="AX135" s="260"/>
      <c r="AY135" s="260"/>
      <c r="AZ135" s="260"/>
      <c r="BA135" s="260"/>
      <c r="BB135" s="260"/>
      <c r="BC135" s="260"/>
      <c r="BD135" s="260"/>
      <c r="BE135" s="260"/>
      <c r="BF135" s="260"/>
      <c r="BG135" s="260"/>
      <c r="BH135" s="260"/>
      <c r="BI135" s="260"/>
      <c r="BJ135" s="260"/>
      <c r="BK135" s="260"/>
      <c r="BL135" s="260"/>
      <c r="BM135" s="260"/>
      <c r="BN135" s="260"/>
      <c r="BO135" s="260"/>
      <c r="BP135" s="260"/>
      <c r="BQ135" s="260"/>
      <c r="BR135" s="260"/>
      <c r="BS135" s="260"/>
      <c r="BT135" s="260"/>
      <c r="BU135" s="260"/>
      <c r="BV135" s="260"/>
      <c r="BW135" s="260"/>
      <c r="BX135" s="260"/>
      <c r="BY135" s="260"/>
      <c r="BZ135" s="260"/>
      <c r="CA135" s="260"/>
      <c r="CB135" s="260"/>
      <c r="CC135" s="260"/>
      <c r="CD135" s="260"/>
      <c r="CE135" s="260"/>
      <c r="CF135" s="260"/>
      <c r="CG135" s="260"/>
      <c r="CH135" s="260"/>
      <c r="CI135" s="260"/>
      <c r="CJ135" s="260"/>
      <c r="CK135" s="260"/>
      <c r="CL135" s="260"/>
      <c r="CM135" s="260"/>
      <c r="CN135" s="260"/>
      <c r="CO135" s="260"/>
      <c r="CP135" s="260"/>
      <c r="CQ135" s="260"/>
      <c r="CR135" s="260"/>
      <c r="CS135" s="260"/>
      <c r="CT135" s="260"/>
      <c r="CU135" s="260"/>
      <c r="CV135" s="260"/>
      <c r="CW135" s="260"/>
      <c r="CX135" s="260"/>
      <c r="CY135" s="260"/>
      <c r="CZ135" s="260"/>
      <c r="DA135" s="260"/>
      <c r="DB135" s="260"/>
      <c r="DC135" s="260"/>
      <c r="DD135" s="260"/>
      <c r="DE135" s="260"/>
      <c r="DF135" s="260"/>
      <c r="DG135" s="260"/>
      <c r="DH135" s="260"/>
      <c r="DI135" s="260"/>
      <c r="DJ135" s="260"/>
      <c r="DK135" s="260"/>
      <c r="DL135" s="260"/>
      <c r="DM135" s="260"/>
      <c r="DN135" s="260"/>
      <c r="DO135" s="260"/>
      <c r="DP135" s="260"/>
      <c r="DQ135" s="260"/>
      <c r="DR135" s="260"/>
      <c r="DS135" s="260"/>
      <c r="DT135" s="260"/>
      <c r="DU135" s="260"/>
      <c r="DV135" s="260"/>
      <c r="DW135" s="260"/>
      <c r="DX135" s="260"/>
      <c r="DY135" s="260"/>
      <c r="DZ135" s="260"/>
      <c r="EA135" s="260"/>
      <c r="EB135" s="260"/>
      <c r="EC135" s="260"/>
      <c r="ED135" s="260"/>
      <c r="EE135" s="260"/>
      <c r="EF135" s="260"/>
      <c r="EG135" s="260"/>
      <c r="EH135" s="260"/>
      <c r="EI135" s="260"/>
      <c r="EJ135" s="260"/>
      <c r="EK135" s="260"/>
      <c r="EL135" s="260"/>
      <c r="EM135" s="260"/>
      <c r="EN135" s="260"/>
      <c r="EO135" s="260"/>
      <c r="EP135" s="260"/>
      <c r="EQ135" s="260"/>
      <c r="ER135" s="260"/>
      <c r="ES135" s="260"/>
      <c r="ET135" s="260"/>
      <c r="EU135" s="260"/>
      <c r="EV135" s="260"/>
      <c r="EW135" s="260"/>
      <c r="EX135" s="260"/>
      <c r="EY135" s="260"/>
      <c r="EZ135" s="260"/>
      <c r="FA135" s="260"/>
      <c r="FB135" s="260"/>
      <c r="FC135" s="260"/>
      <c r="FD135" s="260"/>
      <c r="FE135" s="260"/>
      <c r="FF135" s="260"/>
      <c r="FG135" s="260"/>
      <c r="FH135" s="260"/>
      <c r="FI135" s="260"/>
      <c r="FJ135" s="260"/>
      <c r="FK135" s="260"/>
      <c r="FL135" s="260"/>
      <c r="FM135" s="260"/>
      <c r="FN135" s="260"/>
      <c r="FO135" s="260"/>
      <c r="FP135" s="260"/>
      <c r="FQ135" s="260"/>
      <c r="FR135" s="260"/>
      <c r="FS135" s="260"/>
      <c r="FT135" s="260"/>
      <c r="FU135" s="260"/>
      <c r="FV135" s="260"/>
      <c r="FW135" s="260"/>
      <c r="FX135" s="260"/>
      <c r="FY135" s="260"/>
      <c r="FZ135" s="260"/>
      <c r="GA135" s="260"/>
      <c r="GB135" s="260"/>
      <c r="GC135" s="260"/>
      <c r="GD135" s="260"/>
      <c r="GE135" s="260"/>
      <c r="GF135" s="260"/>
      <c r="GG135" s="260"/>
      <c r="GH135" s="260"/>
      <c r="GI135" s="260"/>
      <c r="GJ135" s="260"/>
      <c r="GK135" s="260"/>
      <c r="GL135" s="260"/>
      <c r="GM135" s="260"/>
      <c r="GN135" s="260"/>
      <c r="GO135" s="260"/>
      <c r="GP135" s="260"/>
      <c r="GQ135" s="260"/>
      <c r="GR135" s="260"/>
      <c r="GS135" s="260"/>
      <c r="GT135" s="260"/>
      <c r="GU135" s="260"/>
      <c r="GV135" s="260"/>
      <c r="GW135" s="260"/>
      <c r="GX135" s="260"/>
      <c r="GY135" s="260"/>
      <c r="GZ135" s="260"/>
      <c r="HA135" s="260"/>
      <c r="HB135" s="260"/>
      <c r="HC135" s="260"/>
      <c r="HD135" s="260"/>
      <c r="HE135" s="260"/>
      <c r="HF135" s="260"/>
      <c r="HG135" s="260"/>
      <c r="HH135" s="260"/>
      <c r="HI135" s="260"/>
      <c r="HJ135" s="260"/>
      <c r="HK135" s="260"/>
      <c r="HL135" s="260"/>
      <c r="HM135" s="260"/>
      <c r="HN135" s="260"/>
      <c r="HO135" s="260"/>
      <c r="HP135" s="260"/>
      <c r="HQ135" s="260"/>
      <c r="HR135" s="260"/>
      <c r="HS135" s="260"/>
      <c r="HT135" s="260"/>
      <c r="HU135" s="260"/>
      <c r="HV135" s="260"/>
      <c r="HW135" s="260"/>
      <c r="HX135" s="260"/>
      <c r="HY135" s="260"/>
      <c r="HZ135" s="260"/>
      <c r="IA135" s="260"/>
      <c r="IB135" s="260"/>
      <c r="IC135" s="260"/>
      <c r="ID135" s="260"/>
      <c r="IE135" s="260"/>
      <c r="IF135" s="260"/>
      <c r="IG135" s="260"/>
      <c r="IH135" s="260"/>
      <c r="II135" s="260"/>
      <c r="IJ135" s="260"/>
      <c r="IK135" s="260"/>
      <c r="IL135" s="260"/>
      <c r="IM135" s="260"/>
      <c r="IN135" s="260"/>
      <c r="IO135" s="260"/>
      <c r="IP135" s="260"/>
      <c r="IQ135" s="260"/>
    </row>
    <row r="136" spans="1:251" s="261" customFormat="1" ht="15.75" customHeight="1">
      <c r="A136" s="257"/>
      <c r="B136" s="263" t="s">
        <v>345</v>
      </c>
      <c r="C136" s="256">
        <v>-812919348</v>
      </c>
      <c r="D136" s="256">
        <v>-15579496568</v>
      </c>
      <c r="E136" s="262"/>
      <c r="F136" s="262"/>
      <c r="G136" s="260"/>
      <c r="H136" s="260"/>
      <c r="I136" s="260"/>
      <c r="J136" s="260"/>
      <c r="K136" s="260"/>
      <c r="L136" s="260"/>
      <c r="M136" s="260"/>
      <c r="N136" s="260"/>
      <c r="O136" s="260"/>
      <c r="P136" s="260"/>
      <c r="Q136" s="260"/>
      <c r="R136" s="260"/>
      <c r="S136" s="260"/>
      <c r="T136" s="260"/>
      <c r="U136" s="260"/>
      <c r="V136" s="260"/>
      <c r="W136" s="260"/>
      <c r="X136" s="260"/>
      <c r="Y136" s="260"/>
      <c r="Z136" s="260"/>
      <c r="AA136" s="260"/>
      <c r="AB136" s="260"/>
      <c r="AC136" s="260"/>
      <c r="AD136" s="260"/>
      <c r="AE136" s="260"/>
      <c r="AF136" s="260"/>
      <c r="AG136" s="260"/>
      <c r="AH136" s="260"/>
      <c r="AI136" s="260"/>
      <c r="AJ136" s="260"/>
      <c r="AK136" s="260"/>
      <c r="AL136" s="260"/>
      <c r="AM136" s="260"/>
      <c r="AN136" s="260"/>
      <c r="AO136" s="260"/>
      <c r="AP136" s="260"/>
      <c r="AQ136" s="260"/>
      <c r="AR136" s="260"/>
      <c r="AS136" s="260"/>
      <c r="AT136" s="260"/>
      <c r="AU136" s="260"/>
      <c r="AV136" s="260"/>
      <c r="AW136" s="260"/>
      <c r="AX136" s="260"/>
      <c r="AY136" s="260"/>
      <c r="AZ136" s="260"/>
      <c r="BA136" s="260"/>
      <c r="BB136" s="260"/>
      <c r="BC136" s="260"/>
      <c r="BD136" s="260"/>
      <c r="BE136" s="260"/>
      <c r="BF136" s="260"/>
      <c r="BG136" s="260"/>
      <c r="BH136" s="260"/>
      <c r="BI136" s="260"/>
      <c r="BJ136" s="260"/>
      <c r="BK136" s="260"/>
      <c r="BL136" s="260"/>
      <c r="BM136" s="260"/>
      <c r="BN136" s="260"/>
      <c r="BO136" s="260"/>
      <c r="BP136" s="260"/>
      <c r="BQ136" s="260"/>
      <c r="BR136" s="260"/>
      <c r="BS136" s="260"/>
      <c r="BT136" s="260"/>
      <c r="BU136" s="260"/>
      <c r="BV136" s="260"/>
      <c r="BW136" s="260"/>
      <c r="BX136" s="260"/>
      <c r="BY136" s="260"/>
      <c r="BZ136" s="260"/>
      <c r="CA136" s="260"/>
      <c r="CB136" s="260"/>
      <c r="CC136" s="260"/>
      <c r="CD136" s="260"/>
      <c r="CE136" s="260"/>
      <c r="CF136" s="260"/>
      <c r="CG136" s="260"/>
      <c r="CH136" s="260"/>
      <c r="CI136" s="260"/>
      <c r="CJ136" s="260"/>
      <c r="CK136" s="260"/>
      <c r="CL136" s="260"/>
      <c r="CM136" s="260"/>
      <c r="CN136" s="260"/>
      <c r="CO136" s="260"/>
      <c r="CP136" s="260"/>
      <c r="CQ136" s="260"/>
      <c r="CR136" s="260"/>
      <c r="CS136" s="260"/>
      <c r="CT136" s="260"/>
      <c r="CU136" s="260"/>
      <c r="CV136" s="260"/>
      <c r="CW136" s="260"/>
      <c r="CX136" s="260"/>
      <c r="CY136" s="260"/>
      <c r="CZ136" s="260"/>
      <c r="DA136" s="260"/>
      <c r="DB136" s="260"/>
      <c r="DC136" s="260"/>
      <c r="DD136" s="260"/>
      <c r="DE136" s="260"/>
      <c r="DF136" s="260"/>
      <c r="DG136" s="260"/>
      <c r="DH136" s="260"/>
      <c r="DI136" s="260"/>
      <c r="DJ136" s="260"/>
      <c r="DK136" s="260"/>
      <c r="DL136" s="260"/>
      <c r="DM136" s="260"/>
      <c r="DN136" s="260"/>
      <c r="DO136" s="260"/>
      <c r="DP136" s="260"/>
      <c r="DQ136" s="260"/>
      <c r="DR136" s="260"/>
      <c r="DS136" s="260"/>
      <c r="DT136" s="260"/>
      <c r="DU136" s="260"/>
      <c r="DV136" s="260"/>
      <c r="DW136" s="260"/>
      <c r="DX136" s="260"/>
      <c r="DY136" s="260"/>
      <c r="DZ136" s="260"/>
      <c r="EA136" s="260"/>
      <c r="EB136" s="260"/>
      <c r="EC136" s="260"/>
      <c r="ED136" s="260"/>
      <c r="EE136" s="260"/>
      <c r="EF136" s="260"/>
      <c r="EG136" s="260"/>
      <c r="EH136" s="260"/>
      <c r="EI136" s="260"/>
      <c r="EJ136" s="260"/>
      <c r="EK136" s="260"/>
      <c r="EL136" s="260"/>
      <c r="EM136" s="260"/>
      <c r="EN136" s="260"/>
      <c r="EO136" s="260"/>
      <c r="EP136" s="260"/>
      <c r="EQ136" s="260"/>
      <c r="ER136" s="260"/>
      <c r="ES136" s="260"/>
      <c r="ET136" s="260"/>
      <c r="EU136" s="260"/>
      <c r="EV136" s="260"/>
      <c r="EW136" s="260"/>
      <c r="EX136" s="260"/>
      <c r="EY136" s="260"/>
      <c r="EZ136" s="260"/>
      <c r="FA136" s="260"/>
      <c r="FB136" s="260"/>
      <c r="FC136" s="260"/>
      <c r="FD136" s="260"/>
      <c r="FE136" s="260"/>
      <c r="FF136" s="260"/>
      <c r="FG136" s="260"/>
      <c r="FH136" s="260"/>
      <c r="FI136" s="260"/>
      <c r="FJ136" s="260"/>
      <c r="FK136" s="260"/>
      <c r="FL136" s="260"/>
      <c r="FM136" s="260"/>
      <c r="FN136" s="260"/>
      <c r="FO136" s="260"/>
      <c r="FP136" s="260"/>
      <c r="FQ136" s="260"/>
      <c r="FR136" s="260"/>
      <c r="FS136" s="260"/>
      <c r="FT136" s="260"/>
      <c r="FU136" s="260"/>
      <c r="FV136" s="260"/>
      <c r="FW136" s="260"/>
      <c r="FX136" s="260"/>
      <c r="FY136" s="260"/>
      <c r="FZ136" s="260"/>
      <c r="GA136" s="260"/>
      <c r="GB136" s="260"/>
      <c r="GC136" s="260"/>
      <c r="GD136" s="260"/>
      <c r="GE136" s="260"/>
      <c r="GF136" s="260"/>
      <c r="GG136" s="260"/>
      <c r="GH136" s="260"/>
      <c r="GI136" s="260"/>
      <c r="GJ136" s="260"/>
      <c r="GK136" s="260"/>
      <c r="GL136" s="260"/>
      <c r="GM136" s="260"/>
      <c r="GN136" s="260"/>
      <c r="GO136" s="260"/>
      <c r="GP136" s="260"/>
      <c r="GQ136" s="260"/>
      <c r="GR136" s="260"/>
      <c r="GS136" s="260"/>
      <c r="GT136" s="260"/>
      <c r="GU136" s="260"/>
      <c r="GV136" s="260"/>
      <c r="GW136" s="260"/>
      <c r="GX136" s="260"/>
      <c r="GY136" s="260"/>
      <c r="GZ136" s="260"/>
      <c r="HA136" s="260"/>
      <c r="HB136" s="260"/>
      <c r="HC136" s="260"/>
      <c r="HD136" s="260"/>
      <c r="HE136" s="260"/>
      <c r="HF136" s="260"/>
      <c r="HG136" s="260"/>
      <c r="HH136" s="260"/>
      <c r="HI136" s="260"/>
      <c r="HJ136" s="260"/>
      <c r="HK136" s="260"/>
      <c r="HL136" s="260"/>
      <c r="HM136" s="260"/>
      <c r="HN136" s="260"/>
      <c r="HO136" s="260"/>
      <c r="HP136" s="260"/>
      <c r="HQ136" s="260"/>
      <c r="HR136" s="260"/>
      <c r="HS136" s="260"/>
      <c r="HT136" s="260"/>
      <c r="HU136" s="260"/>
      <c r="HV136" s="260"/>
      <c r="HW136" s="260"/>
      <c r="HX136" s="260"/>
      <c r="HY136" s="260"/>
      <c r="HZ136" s="260"/>
      <c r="IA136" s="260"/>
      <c r="IB136" s="260"/>
      <c r="IC136" s="260"/>
      <c r="ID136" s="260"/>
      <c r="IE136" s="260"/>
      <c r="IF136" s="260"/>
      <c r="IG136" s="260"/>
      <c r="IH136" s="260"/>
      <c r="II136" s="260"/>
      <c r="IJ136" s="260"/>
      <c r="IK136" s="260"/>
      <c r="IL136" s="260"/>
      <c r="IM136" s="260"/>
      <c r="IN136" s="260"/>
      <c r="IO136" s="260"/>
      <c r="IP136" s="260"/>
      <c r="IQ136" s="260"/>
    </row>
    <row r="137" spans="1:251" ht="13.5" thickBot="1">
      <c r="B137" s="67" t="s">
        <v>68</v>
      </c>
      <c r="C137" s="61">
        <v>3382719123</v>
      </c>
      <c r="D137" s="61">
        <v>7499137779</v>
      </c>
      <c r="E137" s="61">
        <v>9502411697</v>
      </c>
      <c r="F137" s="61">
        <v>2819228501</v>
      </c>
    </row>
    <row r="138" spans="1:251" ht="9.75" customHeight="1" thickTop="1">
      <c r="B138" s="62"/>
    </row>
    <row r="139" spans="1:251">
      <c r="B139" s="62" t="s">
        <v>86</v>
      </c>
      <c r="C139" s="49">
        <v>3382719123</v>
      </c>
      <c r="D139" s="49">
        <v>7499137779</v>
      </c>
      <c r="E139" s="49">
        <v>9502411697</v>
      </c>
      <c r="F139" s="49">
        <v>2819228501</v>
      </c>
      <c r="H139" s="1"/>
      <c r="I139" s="1"/>
      <c r="J139" s="1"/>
      <c r="K139" s="1"/>
      <c r="L139" s="1"/>
      <c r="M139" s="1"/>
      <c r="N139" s="138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</row>
    <row r="140" spans="1:251">
      <c r="B140" s="62" t="s">
        <v>87</v>
      </c>
      <c r="C140" s="49">
        <v>0</v>
      </c>
      <c r="D140" s="49">
        <v>0</v>
      </c>
      <c r="E140" s="49">
        <v>0</v>
      </c>
      <c r="F140" s="49">
        <v>0</v>
      </c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</row>
    <row r="141" spans="1:251" ht="9.75" customHeight="1">
      <c r="B141" s="6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</row>
    <row r="142" spans="1:251">
      <c r="B142" s="68" t="s">
        <v>134</v>
      </c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</row>
    <row r="143" spans="1:251" ht="8.25" customHeight="1">
      <c r="B143" s="6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</row>
    <row r="144" spans="1:251">
      <c r="B144" s="69" t="s">
        <v>58</v>
      </c>
      <c r="C144" s="52">
        <v>43738</v>
      </c>
      <c r="D144" s="52">
        <v>43373</v>
      </c>
      <c r="E144" s="52">
        <v>42643</v>
      </c>
      <c r="F144" s="52">
        <v>42460</v>
      </c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</row>
    <row r="145" spans="1:251">
      <c r="A145" s="732">
        <v>22</v>
      </c>
      <c r="B145" s="70" t="s">
        <v>135</v>
      </c>
      <c r="C145" s="56">
        <v>19730941897</v>
      </c>
      <c r="D145" s="56">
        <v>19513318182</v>
      </c>
      <c r="E145" s="56">
        <v>15099988856</v>
      </c>
      <c r="F145" s="56">
        <v>23220005390</v>
      </c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</row>
    <row r="146" spans="1:251">
      <c r="A146" s="732"/>
      <c r="B146" s="74" t="s">
        <v>136</v>
      </c>
      <c r="C146" s="56">
        <v>91964183</v>
      </c>
      <c r="D146" s="56">
        <v>142691518</v>
      </c>
      <c r="E146" s="56">
        <v>565123352</v>
      </c>
      <c r="F146" s="56">
        <v>561684628</v>
      </c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</row>
    <row r="147" spans="1:251">
      <c r="A147" s="732"/>
      <c r="B147" s="74" t="s">
        <v>137</v>
      </c>
      <c r="C147" s="56">
        <v>10860031</v>
      </c>
      <c r="D147" s="56">
        <v>21184043</v>
      </c>
      <c r="E147" s="56">
        <v>2671273811</v>
      </c>
      <c r="F147" s="56">
        <v>117294545</v>
      </c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</row>
    <row r="148" spans="1:251">
      <c r="A148" s="732"/>
      <c r="B148" s="74" t="s">
        <v>138</v>
      </c>
      <c r="C148" s="56">
        <v>194070900</v>
      </c>
      <c r="D148" s="56">
        <v>325267367</v>
      </c>
      <c r="E148" s="56">
        <v>534208569</v>
      </c>
      <c r="F148" s="56">
        <v>655981780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</row>
    <row r="149" spans="1:251" hidden="1">
      <c r="A149" s="102"/>
      <c r="B149" s="74" t="s">
        <v>139</v>
      </c>
      <c r="C149" s="56">
        <v>0</v>
      </c>
      <c r="D149" s="56">
        <v>0</v>
      </c>
      <c r="E149" s="56">
        <v>-135000000</v>
      </c>
      <c r="F149" s="56">
        <v>-45000000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</row>
    <row r="150" spans="1:251" ht="13.5" thickBot="1">
      <c r="B150" s="64" t="s">
        <v>68</v>
      </c>
      <c r="C150" s="61">
        <v>20027837011</v>
      </c>
      <c r="D150" s="61">
        <v>20002461110</v>
      </c>
      <c r="E150" s="61">
        <v>18735594588</v>
      </c>
      <c r="F150" s="61">
        <v>24509966343</v>
      </c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</row>
    <row r="151" spans="1:251" ht="13.5" hidden="1" thickTop="1">
      <c r="B151" s="62"/>
      <c r="C151" s="141"/>
      <c r="D151" s="141"/>
      <c r="E151" s="141"/>
      <c r="F151" s="14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</row>
    <row r="152" spans="1:251" s="49" customFormat="1" ht="12" hidden="1" thickTop="1">
      <c r="A152" s="48"/>
      <c r="B152" s="75"/>
      <c r="C152" s="152"/>
      <c r="D152" s="152"/>
      <c r="E152" s="152"/>
      <c r="F152" s="152"/>
    </row>
    <row r="153" spans="1:251" s="49" customFormat="1" ht="10.5" customHeight="1" thickTop="1">
      <c r="A153" s="48"/>
      <c r="B153" s="75"/>
      <c r="C153" s="152"/>
      <c r="D153" s="152"/>
      <c r="E153" s="152"/>
      <c r="F153" s="152"/>
    </row>
    <row r="154" spans="1:251" s="49" customFormat="1" ht="11.25">
      <c r="A154" s="48"/>
      <c r="B154" s="68" t="s">
        <v>140</v>
      </c>
      <c r="C154" s="141"/>
      <c r="D154" s="141"/>
      <c r="E154" s="141"/>
      <c r="F154" s="141"/>
    </row>
    <row r="155" spans="1:251" s="49" customFormat="1" ht="6.75" customHeight="1">
      <c r="A155" s="48"/>
      <c r="B155" s="62"/>
    </row>
    <row r="156" spans="1:251" s="49" customFormat="1" ht="11.25">
      <c r="A156" s="48"/>
      <c r="B156" s="69" t="s">
        <v>58</v>
      </c>
      <c r="C156" s="52">
        <v>43738</v>
      </c>
      <c r="D156" s="52">
        <v>43373</v>
      </c>
      <c r="E156" s="52">
        <v>42643</v>
      </c>
      <c r="F156" s="52">
        <v>42460</v>
      </c>
    </row>
    <row r="157" spans="1:251" s="49" customFormat="1" ht="11.25" hidden="1">
      <c r="A157" s="48"/>
      <c r="B157" s="76" t="s">
        <v>141</v>
      </c>
      <c r="C157" s="56">
        <v>4165345</v>
      </c>
      <c r="D157" s="56"/>
      <c r="E157" s="56">
        <v>4165345</v>
      </c>
      <c r="F157" s="56">
        <v>4165345</v>
      </c>
    </row>
    <row r="158" spans="1:251" s="49" customFormat="1" ht="11.25" hidden="1">
      <c r="A158" s="48"/>
      <c r="B158" s="74" t="s">
        <v>142</v>
      </c>
      <c r="C158" s="56">
        <v>-4165345</v>
      </c>
      <c r="D158" s="56"/>
      <c r="E158" s="56">
        <v>-4165345</v>
      </c>
      <c r="F158" s="56">
        <v>-4165345</v>
      </c>
    </row>
    <row r="159" spans="1:251" s="49" customFormat="1" ht="11.25" hidden="1">
      <c r="A159" s="48"/>
      <c r="B159" s="74" t="s">
        <v>143</v>
      </c>
      <c r="C159" s="56">
        <v>0</v>
      </c>
      <c r="D159" s="56"/>
      <c r="E159" s="56">
        <v>21818180</v>
      </c>
      <c r="F159" s="56">
        <v>21818180</v>
      </c>
    </row>
    <row r="160" spans="1:251" s="49" customFormat="1" ht="11.25" hidden="1">
      <c r="A160" s="48"/>
      <c r="B160" s="74" t="s">
        <v>144</v>
      </c>
      <c r="C160" s="56">
        <v>0</v>
      </c>
      <c r="D160" s="56"/>
      <c r="E160" s="56">
        <v>-21818180</v>
      </c>
      <c r="F160" s="56">
        <v>-21818180</v>
      </c>
    </row>
    <row r="161" spans="1:251" s="49" customFormat="1" ht="11.25">
      <c r="A161" s="48"/>
      <c r="B161" s="74" t="s">
        <v>145</v>
      </c>
      <c r="C161" s="56">
        <v>1215100101</v>
      </c>
      <c r="D161" s="56">
        <v>240249986</v>
      </c>
      <c r="E161" s="56">
        <v>240249986</v>
      </c>
      <c r="F161" s="56">
        <v>240249986</v>
      </c>
    </row>
    <row r="162" spans="1:251" s="49" customFormat="1" ht="11.25">
      <c r="A162" s="48"/>
      <c r="B162" s="72" t="s">
        <v>146</v>
      </c>
      <c r="C162" s="56">
        <v>-1112753381</v>
      </c>
      <c r="D162" s="56">
        <v>-177210765</v>
      </c>
      <c r="E162" s="56">
        <v>-82698357</v>
      </c>
      <c r="F162" s="56">
        <v>-59070255</v>
      </c>
    </row>
    <row r="163" spans="1:251" s="49" customFormat="1" ht="11.25">
      <c r="A163" s="48"/>
      <c r="B163" s="74" t="s">
        <v>147</v>
      </c>
      <c r="C163" s="63">
        <v>1079377563</v>
      </c>
      <c r="D163" s="63">
        <v>678462564</v>
      </c>
      <c r="E163" s="63">
        <v>544243873</v>
      </c>
      <c r="F163" s="63">
        <v>328673287</v>
      </c>
    </row>
    <row r="164" spans="1:251" s="49" customFormat="1" ht="11.25">
      <c r="A164" s="48"/>
      <c r="B164" s="72" t="s">
        <v>148</v>
      </c>
      <c r="C164" s="56">
        <v>-571458133</v>
      </c>
      <c r="D164" s="56">
        <v>-415739122</v>
      </c>
      <c r="E164" s="56">
        <v>-119442949</v>
      </c>
      <c r="F164" s="56">
        <v>-78609658</v>
      </c>
    </row>
    <row r="165" spans="1:251" s="49" customFormat="1" ht="11.25">
      <c r="A165" s="48"/>
      <c r="B165" s="72" t="s">
        <v>256</v>
      </c>
      <c r="C165" s="56">
        <v>636264750</v>
      </c>
      <c r="D165" s="56">
        <v>636264750</v>
      </c>
      <c r="E165" s="56">
        <v>348836400</v>
      </c>
      <c r="F165" s="56">
        <v>348836400</v>
      </c>
    </row>
    <row r="166" spans="1:251" s="49" customFormat="1" ht="11.25">
      <c r="A166" s="48"/>
      <c r="B166" s="72" t="s">
        <v>257</v>
      </c>
      <c r="C166" s="56">
        <v>-636264750</v>
      </c>
      <c r="D166" s="56">
        <v>-636264750</v>
      </c>
      <c r="E166" s="56">
        <v>-145348500</v>
      </c>
      <c r="F166" s="56">
        <v>-87209100</v>
      </c>
    </row>
    <row r="167" spans="1:251" s="49" customFormat="1" ht="11.25" hidden="1">
      <c r="A167" s="48"/>
      <c r="B167" s="72" t="s">
        <v>149</v>
      </c>
      <c r="C167" s="63">
        <v>544493523</v>
      </c>
      <c r="D167" s="63">
        <v>544493523</v>
      </c>
      <c r="E167" s="63">
        <v>300000000</v>
      </c>
      <c r="F167" s="63">
        <v>300000000</v>
      </c>
      <c r="G167" s="49">
        <v>45000000</v>
      </c>
      <c r="H167" s="49" t="s">
        <v>300</v>
      </c>
    </row>
    <row r="168" spans="1:251" s="49" customFormat="1" ht="11.25" hidden="1">
      <c r="A168" s="48"/>
      <c r="B168" s="72" t="s">
        <v>150</v>
      </c>
      <c r="C168" s="56">
        <v>-544493523</v>
      </c>
      <c r="D168" s="56">
        <v>-544493523</v>
      </c>
      <c r="E168" s="56">
        <v>-274999989</v>
      </c>
      <c r="F168" s="56">
        <v>-224999991</v>
      </c>
    </row>
    <row r="169" spans="1:251" s="49" customFormat="1" ht="11.25">
      <c r="A169" s="48"/>
      <c r="B169" s="72" t="s">
        <v>328</v>
      </c>
      <c r="C169" s="56">
        <v>3739120845</v>
      </c>
      <c r="D169" s="56">
        <v>3764642872</v>
      </c>
      <c r="E169" s="56"/>
      <c r="F169" s="56"/>
    </row>
    <row r="170" spans="1:251" s="49" customFormat="1" ht="11.25">
      <c r="A170" s="48"/>
      <c r="B170" s="72" t="s">
        <v>329</v>
      </c>
      <c r="C170" s="56">
        <v>-1096388849</v>
      </c>
      <c r="D170" s="56">
        <v>-343224059</v>
      </c>
      <c r="E170" s="56"/>
      <c r="F170" s="56"/>
    </row>
    <row r="171" spans="1:251" s="49" customFormat="1" ht="12" thickBot="1">
      <c r="A171" s="48"/>
      <c r="B171" s="64" t="s">
        <v>68</v>
      </c>
      <c r="C171" s="61">
        <v>3252998146</v>
      </c>
      <c r="D171" s="61">
        <v>3747181476</v>
      </c>
      <c r="E171" s="61">
        <v>810840464</v>
      </c>
      <c r="F171" s="61">
        <v>767870669</v>
      </c>
    </row>
    <row r="172" spans="1:251" s="49" customFormat="1" ht="12" thickTop="1">
      <c r="A172" s="48"/>
      <c r="B172" s="62"/>
    </row>
    <row r="173" spans="1:251" s="49" customFormat="1" ht="11.25">
      <c r="A173" s="48"/>
      <c r="B173" s="62" t="s">
        <v>86</v>
      </c>
      <c r="C173" s="49">
        <v>0</v>
      </c>
      <c r="D173" s="49">
        <v>0</v>
      </c>
      <c r="E173" s="49">
        <v>0</v>
      </c>
      <c r="F173" s="49">
        <v>0</v>
      </c>
    </row>
    <row r="174" spans="1:251">
      <c r="B174" s="62" t="s">
        <v>87</v>
      </c>
      <c r="C174" s="49">
        <v>3252998146</v>
      </c>
      <c r="D174" s="49">
        <v>3747181476</v>
      </c>
      <c r="E174" s="49">
        <v>810840464</v>
      </c>
      <c r="F174" s="49">
        <v>767870669</v>
      </c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</row>
    <row r="175" spans="1:251">
      <c r="B175" s="62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</row>
    <row r="176" spans="1:251">
      <c r="B176" s="68" t="s">
        <v>151</v>
      </c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</row>
    <row r="177" spans="1:254">
      <c r="B177" s="62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</row>
    <row r="178" spans="1:254">
      <c r="B178" s="51" t="s">
        <v>58</v>
      </c>
      <c r="C178" s="52">
        <v>43738</v>
      </c>
      <c r="D178" s="52">
        <v>43373</v>
      </c>
      <c r="E178" s="52">
        <v>42643</v>
      </c>
      <c r="F178" s="52">
        <v>42460</v>
      </c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</row>
    <row r="179" spans="1:254">
      <c r="A179" s="48">
        <v>24</v>
      </c>
      <c r="B179" s="58" t="s">
        <v>152</v>
      </c>
      <c r="C179" s="56">
        <v>12590129569</v>
      </c>
      <c r="D179" s="56">
        <v>17627963339</v>
      </c>
      <c r="E179" s="56">
        <v>8148274498</v>
      </c>
      <c r="F179" s="56">
        <v>14569206450</v>
      </c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</row>
    <row r="180" spans="1:254">
      <c r="B180" s="58" t="s">
        <v>159</v>
      </c>
      <c r="C180" s="56">
        <v>4853410</v>
      </c>
      <c r="D180" s="56">
        <v>4853410</v>
      </c>
      <c r="E180" s="56">
        <v>15063410</v>
      </c>
      <c r="F180" s="56">
        <v>15092910</v>
      </c>
      <c r="G180" s="1" t="s">
        <v>299</v>
      </c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</row>
    <row r="181" spans="1:254" hidden="1">
      <c r="A181" s="48">
        <v>25</v>
      </c>
      <c r="B181" s="58" t="s">
        <v>153</v>
      </c>
      <c r="C181" s="56">
        <v>0</v>
      </c>
      <c r="D181" s="56">
        <v>0</v>
      </c>
      <c r="E181" s="56">
        <v>0</v>
      </c>
      <c r="F181" s="56">
        <v>2303479</v>
      </c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</row>
    <row r="182" spans="1:254" hidden="1">
      <c r="B182" s="58" t="s">
        <v>285</v>
      </c>
      <c r="C182" s="56">
        <v>0</v>
      </c>
      <c r="D182" s="56">
        <v>0</v>
      </c>
      <c r="E182" s="56">
        <v>0</v>
      </c>
      <c r="F182" s="56">
        <v>0</v>
      </c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</row>
    <row r="183" spans="1:254">
      <c r="B183" s="58" t="s">
        <v>154</v>
      </c>
      <c r="C183" s="56">
        <v>8410909805</v>
      </c>
      <c r="D183" s="56">
        <v>15507676262</v>
      </c>
      <c r="E183" s="56">
        <v>15751067749</v>
      </c>
      <c r="F183" s="56">
        <v>5003428390</v>
      </c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</row>
    <row r="184" spans="1:254">
      <c r="B184" s="58" t="s">
        <v>119</v>
      </c>
      <c r="C184" s="71">
        <v>-1831202185</v>
      </c>
      <c r="D184" s="71">
        <v>-3434637392</v>
      </c>
      <c r="E184" s="210">
        <v>-3774052839</v>
      </c>
      <c r="F184" s="71">
        <v>6330494344</v>
      </c>
      <c r="G184" s="1" t="s">
        <v>307</v>
      </c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</row>
    <row r="185" spans="1:254" hidden="1">
      <c r="B185" s="58" t="s">
        <v>249</v>
      </c>
      <c r="C185" s="56">
        <v>0</v>
      </c>
      <c r="D185" s="56"/>
      <c r="E185" s="56">
        <v>177594255</v>
      </c>
      <c r="F185" s="56">
        <v>4124871939</v>
      </c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</row>
    <row r="186" spans="1:254">
      <c r="A186" s="48">
        <v>26</v>
      </c>
      <c r="B186" s="58" t="s">
        <v>155</v>
      </c>
      <c r="C186" s="56">
        <v>312122084</v>
      </c>
      <c r="D186" s="56">
        <v>51763061</v>
      </c>
      <c r="E186" s="56">
        <v>19736200</v>
      </c>
      <c r="F186" s="56">
        <v>6534260</v>
      </c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</row>
    <row r="187" spans="1:254" hidden="1">
      <c r="A187" s="48">
        <v>27</v>
      </c>
      <c r="B187" s="58" t="s">
        <v>156</v>
      </c>
      <c r="C187" s="56">
        <v>0</v>
      </c>
      <c r="D187" s="56"/>
      <c r="E187" s="56">
        <v>0</v>
      </c>
      <c r="F187" s="56">
        <v>0</v>
      </c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</row>
    <row r="188" spans="1:254">
      <c r="B188" s="58" t="s">
        <v>250</v>
      </c>
      <c r="C188" s="56">
        <v>198354999</v>
      </c>
      <c r="D188" s="56">
        <v>13162370</v>
      </c>
      <c r="E188" s="56">
        <v>374713279</v>
      </c>
      <c r="F188" s="56">
        <v>34085760</v>
      </c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</row>
    <row r="189" spans="1:254" hidden="1">
      <c r="A189" s="48">
        <v>28</v>
      </c>
      <c r="B189" s="58" t="s">
        <v>157</v>
      </c>
      <c r="C189" s="56">
        <v>0</v>
      </c>
      <c r="D189" s="56">
        <v>0</v>
      </c>
      <c r="E189" s="56">
        <v>286983042</v>
      </c>
      <c r="F189" s="56">
        <v>276897604</v>
      </c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</row>
    <row r="190" spans="1:254" hidden="1">
      <c r="B190" s="58" t="s">
        <v>158</v>
      </c>
      <c r="C190" s="56">
        <v>0</v>
      </c>
      <c r="D190" s="56"/>
      <c r="E190" s="56">
        <v>0</v>
      </c>
      <c r="F190" s="56">
        <v>0</v>
      </c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</row>
    <row r="191" spans="1:254" ht="13.5" thickBot="1">
      <c r="B191" s="64" t="s">
        <v>68</v>
      </c>
      <c r="C191" s="61">
        <v>19685167682</v>
      </c>
      <c r="D191" s="61">
        <v>29770781050</v>
      </c>
      <c r="E191" s="61">
        <v>20999379594</v>
      </c>
      <c r="F191" s="61">
        <v>30362915136</v>
      </c>
      <c r="H191" s="1"/>
      <c r="I191" s="1"/>
      <c r="J191" s="1"/>
      <c r="K191" s="1"/>
      <c r="L191" s="138"/>
      <c r="M191" s="1"/>
      <c r="N191" s="138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T191" s="61">
        <v>0</v>
      </c>
    </row>
    <row r="192" spans="1:254" ht="6.75" customHeight="1" thickTop="1">
      <c r="B192" s="77"/>
      <c r="C192" s="78"/>
      <c r="D192" s="78"/>
      <c r="E192" s="78"/>
      <c r="F192" s="78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</row>
    <row r="193" spans="1:251">
      <c r="B193" s="62" t="s">
        <v>160</v>
      </c>
      <c r="C193" s="49">
        <v>19174690599</v>
      </c>
      <c r="D193" s="49">
        <v>29705855619</v>
      </c>
      <c r="E193" s="49">
        <v>24091999912</v>
      </c>
      <c r="F193" s="49">
        <v>23714903168</v>
      </c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</row>
    <row r="194" spans="1:251">
      <c r="B194" s="62" t="s">
        <v>161</v>
      </c>
      <c r="C194" s="49">
        <v>510477083</v>
      </c>
      <c r="D194" s="49">
        <v>64925431</v>
      </c>
      <c r="E194" s="49">
        <v>681432521</v>
      </c>
      <c r="F194" s="49">
        <v>317517624</v>
      </c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</row>
    <row r="195" spans="1:251">
      <c r="B195" s="79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</row>
    <row r="196" spans="1:251">
      <c r="B196" s="68" t="s">
        <v>162</v>
      </c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</row>
    <row r="197" spans="1:251">
      <c r="B197" s="6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</row>
    <row r="198" spans="1:251">
      <c r="B198" s="69" t="s">
        <v>362</v>
      </c>
      <c r="C198" s="52">
        <v>43738</v>
      </c>
      <c r="D198" s="52">
        <v>43373</v>
      </c>
      <c r="E198" s="52">
        <v>42643</v>
      </c>
      <c r="F198" s="52">
        <v>42460</v>
      </c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</row>
    <row r="199" spans="1:251">
      <c r="A199" s="48">
        <v>29</v>
      </c>
      <c r="B199" s="70" t="s">
        <v>163</v>
      </c>
      <c r="C199" s="59">
        <v>2504214242</v>
      </c>
      <c r="D199" s="59">
        <v>2677596289</v>
      </c>
      <c r="E199" s="59">
        <v>2340430973</v>
      </c>
      <c r="F199" s="59">
        <v>5309251085</v>
      </c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</row>
    <row r="200" spans="1:251">
      <c r="B200" s="58" t="s">
        <v>228</v>
      </c>
      <c r="C200" s="56">
        <v>18522501</v>
      </c>
      <c r="D200" s="56">
        <v>43991351</v>
      </c>
      <c r="E200" s="56">
        <v>0</v>
      </c>
      <c r="F200" s="56">
        <v>0</v>
      </c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</row>
    <row r="201" spans="1:251" hidden="1">
      <c r="B201" s="66" t="s">
        <v>164</v>
      </c>
      <c r="C201" s="56">
        <v>0</v>
      </c>
      <c r="D201" s="56"/>
      <c r="E201" s="56">
        <v>0</v>
      </c>
      <c r="F201" s="56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</row>
    <row r="202" spans="1:251">
      <c r="B202" s="66" t="s">
        <v>251</v>
      </c>
      <c r="C202" s="56">
        <v>69073791</v>
      </c>
      <c r="D202" s="56">
        <v>79267692</v>
      </c>
      <c r="E202" s="56">
        <v>-34668283</v>
      </c>
      <c r="F202" s="56">
        <v>116167972</v>
      </c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</row>
    <row r="203" spans="1:251">
      <c r="A203" s="48">
        <v>31</v>
      </c>
      <c r="B203" s="66" t="s">
        <v>165</v>
      </c>
      <c r="C203" s="56">
        <v>246548194</v>
      </c>
      <c r="D203" s="56">
        <v>304381678</v>
      </c>
      <c r="E203" s="56">
        <v>580742256</v>
      </c>
      <c r="F203" s="56">
        <v>692325657</v>
      </c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</row>
    <row r="204" spans="1:251">
      <c r="B204" s="66" t="s">
        <v>245</v>
      </c>
      <c r="C204" s="56">
        <v>224337204</v>
      </c>
      <c r="D204" s="56">
        <v>103639526</v>
      </c>
      <c r="E204" s="56">
        <v>74759941</v>
      </c>
      <c r="F204" s="56">
        <v>65227251</v>
      </c>
      <c r="G204" s="49" t="s">
        <v>313</v>
      </c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</row>
    <row r="205" spans="1:251">
      <c r="B205" s="66" t="s">
        <v>119</v>
      </c>
      <c r="C205" s="56">
        <v>-2016618680</v>
      </c>
      <c r="D205" s="56">
        <v>-1912429649</v>
      </c>
      <c r="E205" s="56"/>
      <c r="F205" s="56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</row>
    <row r="206" spans="1:251" hidden="1">
      <c r="B206" s="66" t="s">
        <v>166</v>
      </c>
      <c r="C206" s="56">
        <v>0</v>
      </c>
      <c r="D206" s="56">
        <v>0</v>
      </c>
      <c r="E206" s="56">
        <v>171383869</v>
      </c>
      <c r="F206" s="56">
        <v>430089554</v>
      </c>
      <c r="G206" s="49" t="s">
        <v>314</v>
      </c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</row>
    <row r="207" spans="1:251">
      <c r="B207" s="66" t="s">
        <v>167</v>
      </c>
      <c r="C207" s="56">
        <v>976085</v>
      </c>
      <c r="D207" s="56">
        <v>976085</v>
      </c>
      <c r="E207" s="56">
        <v>19141757</v>
      </c>
      <c r="F207" s="56">
        <v>17213352</v>
      </c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</row>
    <row r="208" spans="1:251" hidden="1">
      <c r="B208" s="66" t="s">
        <v>168</v>
      </c>
      <c r="C208" s="56">
        <v>0</v>
      </c>
      <c r="D208" s="56"/>
      <c r="E208" s="56">
        <v>0</v>
      </c>
      <c r="F208" s="56">
        <v>0</v>
      </c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</row>
    <row r="209" spans="1:251">
      <c r="B209" s="66" t="s">
        <v>252</v>
      </c>
      <c r="C209" s="56">
        <v>17670387</v>
      </c>
      <c r="D209" s="56">
        <v>247329910</v>
      </c>
      <c r="E209" s="56">
        <v>866067</v>
      </c>
      <c r="F209" s="56">
        <v>112773400</v>
      </c>
      <c r="G209" s="49" t="s">
        <v>315</v>
      </c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</row>
    <row r="210" spans="1:251" ht="13.5" thickBot="1">
      <c r="B210" s="80" t="s">
        <v>68</v>
      </c>
      <c r="C210" s="61">
        <v>1064723724</v>
      </c>
      <c r="D210" s="61">
        <v>1544752882</v>
      </c>
      <c r="E210" s="61">
        <v>3152656580</v>
      </c>
      <c r="F210" s="61">
        <v>6743048271</v>
      </c>
      <c r="H210" s="1"/>
      <c r="I210" s="1"/>
      <c r="J210" s="1"/>
      <c r="K210" s="1"/>
      <c r="L210" s="97"/>
      <c r="M210" s="1"/>
      <c r="N210" s="138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</row>
    <row r="211" spans="1:251" ht="11.25" customHeight="1" thickTop="1">
      <c r="B211" s="77"/>
      <c r="C211" s="78"/>
      <c r="D211" s="78"/>
      <c r="E211" s="78"/>
      <c r="F211" s="78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</row>
    <row r="212" spans="1:251">
      <c r="B212" s="49" t="s">
        <v>330</v>
      </c>
      <c r="C212" s="49">
        <v>1064723724</v>
      </c>
      <c r="D212" s="49">
        <v>1544752882</v>
      </c>
      <c r="E212" s="49">
        <v>2981272711</v>
      </c>
      <c r="F212" s="49">
        <v>6312958717</v>
      </c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</row>
    <row r="213" spans="1:251">
      <c r="B213" s="49" t="s">
        <v>331</v>
      </c>
      <c r="C213" s="49">
        <v>0</v>
      </c>
      <c r="D213" s="49">
        <v>0</v>
      </c>
      <c r="E213" s="49">
        <v>171383869</v>
      </c>
      <c r="F213" s="49">
        <v>430089554</v>
      </c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</row>
    <row r="214" spans="1:251"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</row>
    <row r="215" spans="1:251">
      <c r="B215" s="68" t="s">
        <v>169</v>
      </c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</row>
    <row r="216" spans="1:251">
      <c r="B216" s="6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</row>
    <row r="217" spans="1:251">
      <c r="B217" s="51" t="s">
        <v>58</v>
      </c>
      <c r="C217" s="52">
        <v>43738</v>
      </c>
      <c r="D217" s="52">
        <v>43373</v>
      </c>
      <c r="E217" s="52">
        <v>42643</v>
      </c>
      <c r="F217" s="52">
        <v>42460</v>
      </c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</row>
    <row r="218" spans="1:251">
      <c r="A218" s="102">
        <v>32</v>
      </c>
      <c r="B218" s="58" t="s">
        <v>170</v>
      </c>
      <c r="C218" s="59">
        <v>58232375057</v>
      </c>
      <c r="D218" s="59">
        <v>63347273627</v>
      </c>
      <c r="E218" s="59">
        <v>47975765111</v>
      </c>
      <c r="F218" s="59">
        <v>44191624714</v>
      </c>
      <c r="H218" s="1"/>
      <c r="I218" s="1"/>
      <c r="J218" s="1"/>
      <c r="K218" s="1"/>
      <c r="L218" s="1"/>
      <c r="M218" s="1"/>
      <c r="N218" s="138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</row>
    <row r="219" spans="1:251" hidden="1">
      <c r="A219" s="102"/>
      <c r="B219" s="58" t="s">
        <v>290</v>
      </c>
      <c r="C219" s="56">
        <v>0</v>
      </c>
      <c r="D219" s="56"/>
      <c r="E219" s="56">
        <v>0</v>
      </c>
      <c r="F219" s="56">
        <v>1509493151</v>
      </c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</row>
    <row r="220" spans="1:251">
      <c r="A220" s="102"/>
      <c r="B220" s="58" t="s">
        <v>171</v>
      </c>
      <c r="C220" s="56">
        <v>5613150903</v>
      </c>
      <c r="D220" s="56">
        <v>5082237623</v>
      </c>
      <c r="E220" s="56">
        <v>5642126379</v>
      </c>
      <c r="F220" s="56">
        <v>5455921086</v>
      </c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</row>
    <row r="221" spans="1:251">
      <c r="A221" s="102">
        <v>33</v>
      </c>
      <c r="B221" s="58" t="s">
        <v>172</v>
      </c>
      <c r="C221" s="56">
        <v>-6472748838</v>
      </c>
      <c r="D221" s="56">
        <v>-5242865804</v>
      </c>
      <c r="E221" s="56">
        <v>-5806437220</v>
      </c>
      <c r="F221" s="56">
        <v>-5381096120</v>
      </c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</row>
    <row r="222" spans="1:251">
      <c r="A222" s="102"/>
      <c r="B222" s="58" t="s">
        <v>173</v>
      </c>
      <c r="C222" s="56">
        <v>0</v>
      </c>
      <c r="D222" s="56">
        <v>7995219745</v>
      </c>
      <c r="E222" s="56">
        <v>7415086687</v>
      </c>
      <c r="F222" s="56">
        <v>7519166360</v>
      </c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</row>
    <row r="223" spans="1:251">
      <c r="A223" s="102"/>
      <c r="B223" s="58" t="s">
        <v>174</v>
      </c>
      <c r="C223" s="56">
        <v>0</v>
      </c>
      <c r="D223" s="56">
        <v>724255695</v>
      </c>
      <c r="E223" s="56">
        <v>1770728448</v>
      </c>
      <c r="F223" s="56">
        <v>2075243363</v>
      </c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</row>
    <row r="224" spans="1:251">
      <c r="A224" s="102"/>
      <c r="B224" s="58" t="s">
        <v>175</v>
      </c>
      <c r="C224" s="56">
        <v>0</v>
      </c>
      <c r="D224" s="56">
        <v>-1684970558</v>
      </c>
      <c r="E224" s="56">
        <v>-1587805417</v>
      </c>
      <c r="F224" s="56">
        <v>-1610092179</v>
      </c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</row>
    <row r="225" spans="1:251" hidden="1">
      <c r="A225" s="102"/>
      <c r="B225" s="56" t="s">
        <v>119</v>
      </c>
      <c r="C225" s="56">
        <v>0</v>
      </c>
      <c r="D225" s="56">
        <v>0</v>
      </c>
      <c r="E225" s="56"/>
      <c r="F225" s="56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</row>
    <row r="226" spans="1:251">
      <c r="A226" s="265"/>
      <c r="B226" s="56" t="s">
        <v>70</v>
      </c>
      <c r="C226" s="56">
        <v>0</v>
      </c>
      <c r="D226" s="56">
        <v>-2617726271</v>
      </c>
      <c r="E226" s="56"/>
      <c r="F226" s="56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</row>
    <row r="227" spans="1:251">
      <c r="A227" s="265"/>
      <c r="B227" s="56" t="s">
        <v>71</v>
      </c>
      <c r="C227" s="56">
        <v>0</v>
      </c>
      <c r="D227" s="56">
        <v>-908397735</v>
      </c>
      <c r="E227" s="56"/>
      <c r="F227" s="56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</row>
    <row r="228" spans="1:251">
      <c r="A228" s="265"/>
      <c r="B228" s="56" t="s">
        <v>72</v>
      </c>
      <c r="C228" s="56">
        <v>0</v>
      </c>
      <c r="D228" s="56">
        <v>166096312</v>
      </c>
      <c r="E228" s="56"/>
      <c r="F228" s="56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  <c r="FV228" s="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  <c r="HB228" s="1"/>
      <c r="HC228" s="1"/>
      <c r="HD228" s="1"/>
      <c r="HE228" s="1"/>
      <c r="HF228" s="1"/>
      <c r="HG228" s="1"/>
      <c r="HH228" s="1"/>
      <c r="HI228" s="1"/>
      <c r="HJ228" s="1"/>
      <c r="HK228" s="1"/>
      <c r="HL228" s="1"/>
      <c r="HM228" s="1"/>
      <c r="HN228" s="1"/>
      <c r="HO228" s="1"/>
      <c r="HP228" s="1"/>
      <c r="HQ228" s="1"/>
      <c r="HR228" s="1"/>
      <c r="HS228" s="1"/>
      <c r="HT228" s="1"/>
      <c r="HU228" s="1"/>
      <c r="HV228" s="1"/>
      <c r="HW228" s="1"/>
      <c r="HX228" s="1"/>
      <c r="HY228" s="1"/>
      <c r="HZ228" s="1"/>
      <c r="IA228" s="1"/>
      <c r="IB228" s="1"/>
      <c r="IC228" s="1"/>
      <c r="ID228" s="1"/>
      <c r="IE228" s="1"/>
      <c r="IF228" s="1"/>
      <c r="IG228" s="1"/>
      <c r="IH228" s="1"/>
      <c r="II228" s="1"/>
      <c r="IJ228" s="1"/>
      <c r="IK228" s="1"/>
      <c r="IL228" s="1"/>
      <c r="IM228" s="1"/>
      <c r="IN228" s="1"/>
      <c r="IO228" s="1"/>
      <c r="IP228" s="1"/>
      <c r="IQ228" s="1"/>
    </row>
    <row r="229" spans="1:251">
      <c r="A229" s="265"/>
      <c r="B229" s="56" t="s">
        <v>78</v>
      </c>
      <c r="C229" s="56">
        <v>0</v>
      </c>
      <c r="D229" s="56">
        <v>-6871534407</v>
      </c>
      <c r="E229" s="56"/>
      <c r="F229" s="56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 s="1"/>
      <c r="IG229" s="1"/>
      <c r="IH229" s="1"/>
      <c r="II229" s="1"/>
      <c r="IJ229" s="1"/>
      <c r="IK229" s="1"/>
      <c r="IL229" s="1"/>
      <c r="IM229" s="1"/>
      <c r="IN229" s="1"/>
      <c r="IO229" s="1"/>
      <c r="IP229" s="1"/>
      <c r="IQ229" s="1"/>
    </row>
    <row r="230" spans="1:251">
      <c r="A230" s="265"/>
      <c r="B230" s="56" t="s">
        <v>79</v>
      </c>
      <c r="C230" s="56">
        <v>0</v>
      </c>
      <c r="D230" s="56">
        <v>-418222948</v>
      </c>
      <c r="E230" s="56"/>
      <c r="F230" s="56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  <c r="FV230" s="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  <c r="HB230" s="1"/>
      <c r="HC230" s="1"/>
      <c r="HD230" s="1"/>
      <c r="HE230" s="1"/>
      <c r="HF230" s="1"/>
      <c r="HG230" s="1"/>
      <c r="HH230" s="1"/>
      <c r="HI230" s="1"/>
      <c r="HJ230" s="1"/>
      <c r="HK230" s="1"/>
      <c r="HL230" s="1"/>
      <c r="HM230" s="1"/>
      <c r="HN230" s="1"/>
      <c r="HO230" s="1"/>
      <c r="HP230" s="1"/>
      <c r="HQ230" s="1"/>
      <c r="HR230" s="1"/>
      <c r="HS230" s="1"/>
      <c r="HT230" s="1"/>
      <c r="HU230" s="1"/>
      <c r="HV230" s="1"/>
      <c r="HW230" s="1"/>
      <c r="HX230" s="1"/>
      <c r="HY230" s="1"/>
      <c r="HZ230" s="1"/>
      <c r="IA230" s="1"/>
      <c r="IB230" s="1"/>
      <c r="IC230" s="1"/>
      <c r="ID230" s="1"/>
      <c r="IE230" s="1"/>
      <c r="IF230" s="1"/>
      <c r="IG230" s="1"/>
      <c r="IH230" s="1"/>
      <c r="II230" s="1"/>
      <c r="IJ230" s="1"/>
      <c r="IK230" s="1"/>
      <c r="IL230" s="1"/>
      <c r="IM230" s="1"/>
      <c r="IN230" s="1"/>
      <c r="IO230" s="1"/>
      <c r="IP230" s="1"/>
      <c r="IQ230" s="1"/>
    </row>
    <row r="231" spans="1:251">
      <c r="A231" s="265"/>
      <c r="B231" s="56" t="s">
        <v>80</v>
      </c>
      <c r="C231" s="56">
        <v>0</v>
      </c>
      <c r="D231" s="56">
        <v>329973077</v>
      </c>
      <c r="E231" s="56"/>
      <c r="F231" s="56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 s="1"/>
      <c r="IG231" s="1"/>
      <c r="IH231" s="1"/>
      <c r="II231" s="1"/>
      <c r="IJ231" s="1"/>
      <c r="IK231" s="1"/>
      <c r="IL231" s="1"/>
      <c r="IM231" s="1"/>
      <c r="IN231" s="1"/>
      <c r="IO231" s="1"/>
      <c r="IP231" s="1"/>
      <c r="IQ231" s="1"/>
    </row>
    <row r="232" spans="1:251">
      <c r="A232" s="265"/>
      <c r="B232" s="56" t="s">
        <v>75</v>
      </c>
      <c r="C232" s="56">
        <v>0</v>
      </c>
      <c r="D232" s="56">
        <v>-1308863136</v>
      </c>
      <c r="E232" s="56"/>
      <c r="F232" s="56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  <c r="FV232" s="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  <c r="HI232" s="1"/>
      <c r="HJ232" s="1"/>
      <c r="HK232" s="1"/>
      <c r="HL232" s="1"/>
      <c r="HM232" s="1"/>
      <c r="HN232" s="1"/>
      <c r="HO232" s="1"/>
      <c r="HP232" s="1"/>
      <c r="HQ232" s="1"/>
      <c r="HR232" s="1"/>
      <c r="HS232" s="1"/>
      <c r="HT232" s="1"/>
      <c r="HU232" s="1"/>
      <c r="HV232" s="1"/>
      <c r="HW232" s="1"/>
      <c r="HX232" s="1"/>
      <c r="HY232" s="1"/>
      <c r="HZ232" s="1"/>
      <c r="IA232" s="1"/>
      <c r="IB232" s="1"/>
      <c r="IC232" s="1"/>
      <c r="ID232" s="1"/>
      <c r="IE232" s="1"/>
      <c r="IF232" s="1"/>
      <c r="IG232" s="1"/>
      <c r="IH232" s="1"/>
      <c r="II232" s="1"/>
      <c r="IJ232" s="1"/>
      <c r="IK232" s="1"/>
      <c r="IL232" s="1"/>
      <c r="IM232" s="1"/>
      <c r="IN232" s="1"/>
      <c r="IO232" s="1"/>
      <c r="IP232" s="1"/>
      <c r="IQ232" s="1"/>
    </row>
    <row r="233" spans="1:251">
      <c r="A233" s="265"/>
      <c r="B233" s="56" t="s">
        <v>76</v>
      </c>
      <c r="C233" s="56">
        <v>0</v>
      </c>
      <c r="D233" s="56">
        <v>-421046031</v>
      </c>
      <c r="E233" s="56"/>
      <c r="F233" s="56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Q233" s="1"/>
      <c r="HR233" s="1"/>
      <c r="HS233" s="1"/>
      <c r="HT233" s="1"/>
      <c r="HU233" s="1"/>
      <c r="HV233" s="1"/>
      <c r="HW233" s="1"/>
      <c r="HX233" s="1"/>
      <c r="HY233" s="1"/>
      <c r="HZ233" s="1"/>
      <c r="IA233" s="1"/>
      <c r="IB233" s="1"/>
      <c r="IC233" s="1"/>
      <c r="ID233" s="1"/>
      <c r="IE233" s="1"/>
      <c r="IF233" s="1"/>
      <c r="IG233" s="1"/>
      <c r="IH233" s="1"/>
      <c r="II233" s="1"/>
      <c r="IJ233" s="1"/>
      <c r="IK233" s="1"/>
      <c r="IL233" s="1"/>
      <c r="IM233" s="1"/>
      <c r="IN233" s="1"/>
      <c r="IO233" s="1"/>
      <c r="IP233" s="1"/>
      <c r="IQ233" s="1"/>
    </row>
    <row r="234" spans="1:251">
      <c r="A234" s="265"/>
      <c r="B234" s="56" t="s">
        <v>77</v>
      </c>
      <c r="C234" s="56">
        <v>0</v>
      </c>
      <c r="D234" s="56">
        <v>76729835</v>
      </c>
      <c r="E234" s="56"/>
      <c r="F234" s="56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  <c r="FV234" s="1"/>
      <c r="FW234" s="1"/>
      <c r="FX234" s="1"/>
      <c r="FY234" s="1"/>
      <c r="FZ234" s="1"/>
      <c r="GA234" s="1"/>
      <c r="GB234" s="1"/>
      <c r="GC234" s="1"/>
      <c r="GD234" s="1"/>
      <c r="GE234" s="1"/>
      <c r="GF234" s="1"/>
      <c r="GG234" s="1"/>
      <c r="GH234" s="1"/>
      <c r="GI234" s="1"/>
      <c r="GJ234" s="1"/>
      <c r="GK234" s="1"/>
      <c r="GL234" s="1"/>
      <c r="GM234" s="1"/>
      <c r="GN234" s="1"/>
      <c r="GO234" s="1"/>
      <c r="GP234" s="1"/>
      <c r="GQ234" s="1"/>
      <c r="GR234" s="1"/>
      <c r="GS234" s="1"/>
      <c r="GT234" s="1"/>
      <c r="GU234" s="1"/>
      <c r="GV234" s="1"/>
      <c r="GW234" s="1"/>
      <c r="GX234" s="1"/>
      <c r="GY234" s="1"/>
      <c r="GZ234" s="1"/>
      <c r="HA234" s="1"/>
      <c r="HB234" s="1"/>
      <c r="HC234" s="1"/>
      <c r="HD234" s="1"/>
      <c r="HE234" s="1"/>
      <c r="HF234" s="1"/>
      <c r="HG234" s="1"/>
      <c r="HH234" s="1"/>
      <c r="HI234" s="1"/>
      <c r="HJ234" s="1"/>
      <c r="HK234" s="1"/>
      <c r="HL234" s="1"/>
      <c r="HM234" s="1"/>
      <c r="HN234" s="1"/>
      <c r="HO234" s="1"/>
      <c r="HP234" s="1"/>
      <c r="HQ234" s="1"/>
      <c r="HR234" s="1"/>
      <c r="HS234" s="1"/>
      <c r="HT234" s="1"/>
      <c r="HU234" s="1"/>
      <c r="HV234" s="1"/>
      <c r="HW234" s="1"/>
      <c r="HX234" s="1"/>
      <c r="HY234" s="1"/>
      <c r="HZ234" s="1"/>
      <c r="IA234" s="1"/>
      <c r="IB234" s="1"/>
      <c r="IC234" s="1"/>
      <c r="ID234" s="1"/>
      <c r="IE234" s="1"/>
      <c r="IF234" s="1"/>
      <c r="IG234" s="1"/>
      <c r="IH234" s="1"/>
      <c r="II234" s="1"/>
      <c r="IJ234" s="1"/>
      <c r="IK234" s="1"/>
      <c r="IL234" s="1"/>
      <c r="IM234" s="1"/>
      <c r="IN234" s="1"/>
      <c r="IO234" s="1"/>
      <c r="IP234" s="1"/>
      <c r="IQ234" s="1"/>
    </row>
    <row r="235" spans="1:251" ht="14.25" customHeight="1">
      <c r="A235" s="102">
        <v>32</v>
      </c>
      <c r="B235" s="58" t="s">
        <v>176</v>
      </c>
      <c r="C235" s="56">
        <v>15410396096</v>
      </c>
      <c r="D235" s="56">
        <v>14213771887</v>
      </c>
      <c r="E235" s="56">
        <v>31596139166</v>
      </c>
      <c r="F235" s="56">
        <v>35330466196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  <c r="HI235" s="1"/>
      <c r="HJ235" s="1"/>
      <c r="HK235" s="1"/>
      <c r="HL235" s="1"/>
      <c r="HM235" s="1"/>
      <c r="HN235" s="1"/>
      <c r="HO235" s="1"/>
      <c r="HP235" s="1"/>
      <c r="HQ235" s="1"/>
      <c r="HR235" s="1"/>
      <c r="HS235" s="1"/>
      <c r="HT235" s="1"/>
      <c r="HU235" s="1"/>
      <c r="HV235" s="1"/>
      <c r="HW235" s="1"/>
      <c r="HX235" s="1"/>
      <c r="HY235" s="1"/>
      <c r="HZ235" s="1"/>
      <c r="IA235" s="1"/>
      <c r="IB235" s="1"/>
      <c r="IC235" s="1"/>
      <c r="ID235" s="1"/>
      <c r="IE235" s="1"/>
      <c r="IF235" s="1"/>
      <c r="IG235" s="1"/>
      <c r="IH235" s="1"/>
      <c r="II235" s="1"/>
      <c r="IJ235" s="1"/>
      <c r="IK235" s="1"/>
      <c r="IL235" s="1"/>
      <c r="IM235" s="1"/>
      <c r="IN235" s="1"/>
      <c r="IO235" s="1"/>
      <c r="IP235" s="1"/>
      <c r="IQ235" s="1"/>
    </row>
    <row r="236" spans="1:251" hidden="1">
      <c r="A236" s="102">
        <v>32</v>
      </c>
      <c r="B236" s="58" t="s">
        <v>177</v>
      </c>
      <c r="C236" s="56">
        <v>0</v>
      </c>
      <c r="D236" s="56"/>
      <c r="E236" s="56"/>
      <c r="F236" s="56">
        <v>0</v>
      </c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  <c r="FV236" s="1"/>
      <c r="FW236" s="1"/>
      <c r="FX236" s="1"/>
      <c r="FY236" s="1"/>
      <c r="FZ236" s="1"/>
      <c r="GA236" s="1"/>
      <c r="GB236" s="1"/>
      <c r="GC236" s="1"/>
      <c r="GD236" s="1"/>
      <c r="GE236" s="1"/>
      <c r="GF236" s="1"/>
      <c r="GG236" s="1"/>
      <c r="GH236" s="1"/>
      <c r="GI236" s="1"/>
      <c r="GJ236" s="1"/>
      <c r="GK236" s="1"/>
      <c r="GL236" s="1"/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  <c r="HA236" s="1"/>
      <c r="HB236" s="1"/>
      <c r="HC236" s="1"/>
      <c r="HD236" s="1"/>
      <c r="HE236" s="1"/>
      <c r="HF236" s="1"/>
      <c r="HG236" s="1"/>
      <c r="HH236" s="1"/>
      <c r="HI236" s="1"/>
      <c r="HJ236" s="1"/>
      <c r="HK236" s="1"/>
      <c r="HL236" s="1"/>
      <c r="HM236" s="1"/>
      <c r="HN236" s="1"/>
      <c r="HO236" s="1"/>
      <c r="HP236" s="1"/>
      <c r="HQ236" s="1"/>
      <c r="HR236" s="1"/>
      <c r="HS236" s="1"/>
      <c r="HT236" s="1"/>
      <c r="HU236" s="1"/>
      <c r="HV236" s="1"/>
      <c r="HW236" s="1"/>
      <c r="HX236" s="1"/>
      <c r="HY236" s="1"/>
      <c r="HZ236" s="1"/>
      <c r="IA236" s="1"/>
      <c r="IB236" s="1"/>
      <c r="IC236" s="1"/>
      <c r="ID236" s="1"/>
      <c r="IE236" s="1"/>
      <c r="IF236" s="1"/>
      <c r="IG236" s="1"/>
      <c r="IH236" s="1"/>
      <c r="II236" s="1"/>
      <c r="IJ236" s="1"/>
      <c r="IK236" s="1"/>
      <c r="IL236" s="1"/>
      <c r="IM236" s="1"/>
      <c r="IN236" s="1"/>
      <c r="IO236" s="1"/>
      <c r="IP236" s="1"/>
      <c r="IQ236" s="1"/>
    </row>
    <row r="237" spans="1:251">
      <c r="A237" s="102"/>
      <c r="B237" s="58" t="s">
        <v>178</v>
      </c>
      <c r="C237" s="56">
        <v>396534526</v>
      </c>
      <c r="D237" s="56">
        <v>1356789030</v>
      </c>
      <c r="E237" s="56">
        <v>4805630770</v>
      </c>
      <c r="F237" s="56">
        <v>6558201474</v>
      </c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  <c r="FV237" s="1"/>
      <c r="FW237" s="1"/>
      <c r="FX237" s="1"/>
      <c r="FY237" s="1"/>
      <c r="FZ237" s="1"/>
      <c r="GA237" s="1"/>
      <c r="GB237" s="1"/>
      <c r="GC237" s="1"/>
      <c r="GD237" s="1"/>
      <c r="GE237" s="1"/>
      <c r="GF237" s="1"/>
      <c r="GG237" s="1"/>
      <c r="GH237" s="1"/>
      <c r="GI237" s="1"/>
      <c r="GJ237" s="1"/>
      <c r="GK237" s="1"/>
      <c r="GL237" s="1"/>
      <c r="GM237" s="1"/>
      <c r="GN237" s="1"/>
      <c r="GO237" s="1"/>
      <c r="GP237" s="1"/>
      <c r="GQ237" s="1"/>
      <c r="GR237" s="1"/>
      <c r="GS237" s="1"/>
      <c r="GT237" s="1"/>
      <c r="GU237" s="1"/>
      <c r="GV237" s="1"/>
      <c r="GW237" s="1"/>
      <c r="GX237" s="1"/>
      <c r="GY237" s="1"/>
      <c r="GZ237" s="1"/>
      <c r="HA237" s="1"/>
      <c r="HB237" s="1"/>
      <c r="HC237" s="1"/>
      <c r="HD237" s="1"/>
      <c r="HE237" s="1"/>
      <c r="HF237" s="1"/>
      <c r="HG237" s="1"/>
      <c r="HH237" s="1"/>
      <c r="HI237" s="1"/>
      <c r="HJ237" s="1"/>
      <c r="HK237" s="1"/>
      <c r="HL237" s="1"/>
      <c r="HM237" s="1"/>
      <c r="HN237" s="1"/>
      <c r="HO237" s="1"/>
      <c r="HP237" s="1"/>
      <c r="HQ237" s="1"/>
      <c r="HR237" s="1"/>
      <c r="HS237" s="1"/>
      <c r="HT237" s="1"/>
      <c r="HU237" s="1"/>
      <c r="HV237" s="1"/>
      <c r="HW237" s="1"/>
      <c r="HX237" s="1"/>
      <c r="HY237" s="1"/>
      <c r="HZ237" s="1"/>
      <c r="IA237" s="1"/>
      <c r="IB237" s="1"/>
      <c r="IC237" s="1"/>
      <c r="ID237" s="1"/>
      <c r="IE237" s="1"/>
      <c r="IF237" s="1"/>
      <c r="IG237" s="1"/>
      <c r="IH237" s="1"/>
      <c r="II237" s="1"/>
      <c r="IJ237" s="1"/>
      <c r="IK237" s="1"/>
      <c r="IL237" s="1"/>
      <c r="IM237" s="1"/>
      <c r="IN237" s="1"/>
      <c r="IO237" s="1"/>
      <c r="IP237" s="1"/>
      <c r="IQ237" s="1"/>
    </row>
    <row r="238" spans="1:251">
      <c r="A238" s="102">
        <v>33</v>
      </c>
      <c r="B238" s="58" t="s">
        <v>179</v>
      </c>
      <c r="C238" s="56">
        <v>-977740804</v>
      </c>
      <c r="D238" s="56">
        <v>-1599182789</v>
      </c>
      <c r="E238" s="56">
        <v>-4533001624</v>
      </c>
      <c r="F238" s="56">
        <v>-6203667417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  <c r="FV238" s="1"/>
      <c r="FW238" s="1"/>
      <c r="FX238" s="1"/>
      <c r="FY238" s="1"/>
      <c r="FZ238" s="1"/>
      <c r="GA238" s="1"/>
      <c r="GB238" s="1"/>
      <c r="GC238" s="1"/>
      <c r="GD238" s="1"/>
      <c r="GE238" s="1"/>
      <c r="GF238" s="1"/>
      <c r="GG238" s="1"/>
      <c r="GH238" s="1"/>
      <c r="GI238" s="1"/>
      <c r="GJ238" s="1"/>
      <c r="GK238" s="1"/>
      <c r="GL238" s="1"/>
      <c r="GM238" s="1"/>
      <c r="GN238" s="1"/>
      <c r="GO238" s="1"/>
      <c r="GP238" s="1"/>
      <c r="GQ238" s="1"/>
      <c r="GR238" s="1"/>
      <c r="GS238" s="1"/>
      <c r="GT238" s="1"/>
      <c r="GU238" s="1"/>
      <c r="GV238" s="1"/>
      <c r="GW238" s="1"/>
      <c r="GX238" s="1"/>
      <c r="GY238" s="1"/>
      <c r="GZ238" s="1"/>
      <c r="HA238" s="1"/>
      <c r="HB238" s="1"/>
      <c r="HC238" s="1"/>
      <c r="HD238" s="1"/>
      <c r="HE238" s="1"/>
      <c r="HF238" s="1"/>
      <c r="HG238" s="1"/>
      <c r="HH238" s="1"/>
      <c r="HI238" s="1"/>
      <c r="HJ238" s="1"/>
      <c r="HK238" s="1"/>
      <c r="HL238" s="1"/>
      <c r="HM238" s="1"/>
      <c r="HN238" s="1"/>
      <c r="HO238" s="1"/>
      <c r="HP238" s="1"/>
      <c r="HQ238" s="1"/>
      <c r="HR238" s="1"/>
      <c r="HS238" s="1"/>
      <c r="HT238" s="1"/>
      <c r="HU238" s="1"/>
      <c r="HV238" s="1"/>
      <c r="HW238" s="1"/>
      <c r="HX238" s="1"/>
      <c r="HY238" s="1"/>
      <c r="HZ238" s="1"/>
      <c r="IA238" s="1"/>
      <c r="IB238" s="1"/>
      <c r="IC238" s="1"/>
      <c r="ID238" s="1"/>
      <c r="IE238" s="1"/>
      <c r="IF238" s="1"/>
      <c r="IG238" s="1"/>
      <c r="IH238" s="1"/>
      <c r="II238" s="1"/>
      <c r="IJ238" s="1"/>
      <c r="IK238" s="1"/>
      <c r="IL238" s="1"/>
      <c r="IM238" s="1"/>
      <c r="IN238" s="1"/>
      <c r="IO238" s="1"/>
      <c r="IP238" s="1"/>
      <c r="IQ238" s="1"/>
    </row>
    <row r="239" spans="1:251" hidden="1">
      <c r="A239" s="102"/>
      <c r="B239" s="58" t="s">
        <v>180</v>
      </c>
      <c r="C239" s="56">
        <v>0</v>
      </c>
      <c r="D239" s="56"/>
      <c r="E239" s="56"/>
      <c r="F239" s="56">
        <v>0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  <c r="FV239" s="1"/>
      <c r="FW239" s="1"/>
      <c r="FX239" s="1"/>
      <c r="FY239" s="1"/>
      <c r="FZ239" s="1"/>
      <c r="GA239" s="1"/>
      <c r="GB239" s="1"/>
      <c r="GC239" s="1"/>
      <c r="GD239" s="1"/>
      <c r="GE239" s="1"/>
      <c r="GF239" s="1"/>
      <c r="GG239" s="1"/>
      <c r="GH239" s="1"/>
      <c r="GI239" s="1"/>
      <c r="GJ239" s="1"/>
      <c r="GK239" s="1"/>
      <c r="GL239" s="1"/>
      <c r="GM239" s="1"/>
      <c r="GN239" s="1"/>
      <c r="GO239" s="1"/>
      <c r="GP239" s="1"/>
      <c r="GQ239" s="1"/>
      <c r="GR239" s="1"/>
      <c r="GS239" s="1"/>
      <c r="GT239" s="1"/>
      <c r="GU239" s="1"/>
      <c r="GV239" s="1"/>
      <c r="GW239" s="1"/>
      <c r="GX239" s="1"/>
      <c r="GY239" s="1"/>
      <c r="GZ239" s="1"/>
      <c r="HA239" s="1"/>
      <c r="HB239" s="1"/>
      <c r="HC239" s="1"/>
      <c r="HD239" s="1"/>
      <c r="HE239" s="1"/>
      <c r="HF239" s="1"/>
      <c r="HG239" s="1"/>
      <c r="HH239" s="1"/>
      <c r="HI239" s="1"/>
      <c r="HJ239" s="1"/>
      <c r="HK239" s="1"/>
      <c r="HL239" s="1"/>
      <c r="HM239" s="1"/>
      <c r="HN239" s="1"/>
      <c r="HO239" s="1"/>
      <c r="HP239" s="1"/>
      <c r="HQ239" s="1"/>
      <c r="HR239" s="1"/>
      <c r="HS239" s="1"/>
      <c r="HT239" s="1"/>
      <c r="HU239" s="1"/>
      <c r="HV239" s="1"/>
      <c r="HW239" s="1"/>
      <c r="HX239" s="1"/>
      <c r="HY239" s="1"/>
      <c r="HZ239" s="1"/>
      <c r="IA239" s="1"/>
      <c r="IB239" s="1"/>
      <c r="IC239" s="1"/>
      <c r="ID239" s="1"/>
      <c r="IE239" s="1"/>
      <c r="IF239" s="1"/>
      <c r="IG239" s="1"/>
      <c r="IH239" s="1"/>
      <c r="II239" s="1"/>
      <c r="IJ239" s="1"/>
      <c r="IK239" s="1"/>
      <c r="IL239" s="1"/>
      <c r="IM239" s="1"/>
      <c r="IN239" s="1"/>
      <c r="IO239" s="1"/>
      <c r="IP239" s="1"/>
      <c r="IQ239" s="1"/>
    </row>
    <row r="240" spans="1:251">
      <c r="A240" s="102"/>
      <c r="B240" s="58" t="s">
        <v>177</v>
      </c>
      <c r="C240" s="56">
        <v>0</v>
      </c>
      <c r="D240" s="56">
        <v>3956553450</v>
      </c>
      <c r="E240" s="56">
        <v>18541887223</v>
      </c>
      <c r="F240" s="56">
        <v>22557499081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  <c r="FV240" s="1"/>
      <c r="FW240" s="1"/>
      <c r="FX240" s="1"/>
      <c r="FY240" s="1"/>
      <c r="FZ240" s="1"/>
      <c r="GA240" s="1"/>
      <c r="GB240" s="1"/>
      <c r="GC240" s="1"/>
      <c r="GD240" s="1"/>
      <c r="GE240" s="1"/>
      <c r="GF240" s="1"/>
      <c r="GG240" s="1"/>
      <c r="GH240" s="1"/>
      <c r="GI240" s="1"/>
      <c r="GJ240" s="1"/>
      <c r="GK240" s="1"/>
      <c r="GL240" s="1"/>
      <c r="GM240" s="1"/>
      <c r="GN240" s="1"/>
      <c r="GO240" s="1"/>
      <c r="GP240" s="1"/>
      <c r="GQ240" s="1"/>
      <c r="GR240" s="1"/>
      <c r="GS240" s="1"/>
      <c r="GT240" s="1"/>
      <c r="GU240" s="1"/>
      <c r="GV240" s="1"/>
      <c r="GW240" s="1"/>
      <c r="GX240" s="1"/>
      <c r="GY240" s="1"/>
      <c r="GZ240" s="1"/>
      <c r="HA240" s="1"/>
      <c r="HB240" s="1"/>
      <c r="HC240" s="1"/>
      <c r="HD240" s="1"/>
      <c r="HE240" s="1"/>
      <c r="HF240" s="1"/>
      <c r="HG240" s="1"/>
      <c r="HH240" s="1"/>
      <c r="HI240" s="1"/>
      <c r="HJ240" s="1"/>
      <c r="HK240" s="1"/>
      <c r="HL240" s="1"/>
      <c r="HM240" s="1"/>
      <c r="HN240" s="1"/>
      <c r="HO240" s="1"/>
      <c r="HP240" s="1"/>
      <c r="HQ240" s="1"/>
      <c r="HR240" s="1"/>
      <c r="HS240" s="1"/>
      <c r="HT240" s="1"/>
      <c r="HU240" s="1"/>
      <c r="HV240" s="1"/>
      <c r="HW240" s="1"/>
      <c r="HX240" s="1"/>
      <c r="HY240" s="1"/>
      <c r="HZ240" s="1"/>
      <c r="IA240" s="1"/>
      <c r="IB240" s="1"/>
      <c r="IC240" s="1"/>
      <c r="ID240" s="1"/>
      <c r="IE240" s="1"/>
      <c r="IF240" s="1"/>
      <c r="IG240" s="1"/>
      <c r="IH240" s="1"/>
      <c r="II240" s="1"/>
      <c r="IJ240" s="1"/>
      <c r="IK240" s="1"/>
      <c r="IL240" s="1"/>
      <c r="IM240" s="1"/>
      <c r="IN240" s="1"/>
      <c r="IO240" s="1"/>
      <c r="IP240" s="1"/>
      <c r="IQ240" s="1"/>
    </row>
    <row r="241" spans="1:251">
      <c r="A241" s="102"/>
      <c r="B241" s="58" t="s">
        <v>181</v>
      </c>
      <c r="C241" s="56">
        <v>0</v>
      </c>
      <c r="D241" s="56">
        <v>148465818</v>
      </c>
      <c r="E241" s="56">
        <v>2046865612</v>
      </c>
      <c r="F241" s="56">
        <v>2897043259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  <c r="FV241" s="1"/>
      <c r="FW241" s="1"/>
      <c r="FX241" s="1"/>
      <c r="FY241" s="1"/>
      <c r="FZ241" s="1"/>
      <c r="GA241" s="1"/>
      <c r="GB241" s="1"/>
      <c r="GC241" s="1"/>
      <c r="GD241" s="1"/>
      <c r="GE241" s="1"/>
      <c r="GF241" s="1"/>
      <c r="GG241" s="1"/>
      <c r="GH241" s="1"/>
      <c r="GI241" s="1"/>
      <c r="GJ241" s="1"/>
      <c r="GK241" s="1"/>
      <c r="GL241" s="1"/>
      <c r="GM241" s="1"/>
      <c r="GN241" s="1"/>
      <c r="GO241" s="1"/>
      <c r="GP241" s="1"/>
      <c r="GQ241" s="1"/>
      <c r="GR241" s="1"/>
      <c r="GS241" s="1"/>
      <c r="GT241" s="1"/>
      <c r="GU241" s="1"/>
      <c r="GV241" s="1"/>
      <c r="GW241" s="1"/>
      <c r="GX241" s="1"/>
      <c r="GY241" s="1"/>
      <c r="GZ241" s="1"/>
      <c r="HA241" s="1"/>
      <c r="HB241" s="1"/>
      <c r="HC241" s="1"/>
      <c r="HD241" s="1"/>
      <c r="HE241" s="1"/>
      <c r="HF241" s="1"/>
      <c r="HG241" s="1"/>
      <c r="HH241" s="1"/>
      <c r="HI241" s="1"/>
      <c r="HJ241" s="1"/>
      <c r="HK241" s="1"/>
      <c r="HL241" s="1"/>
      <c r="HM241" s="1"/>
      <c r="HN241" s="1"/>
      <c r="HO241" s="1"/>
      <c r="HP241" s="1"/>
      <c r="HQ241" s="1"/>
      <c r="HR241" s="1"/>
      <c r="HS241" s="1"/>
      <c r="HT241" s="1"/>
      <c r="HU241" s="1"/>
      <c r="HV241" s="1"/>
      <c r="HW241" s="1"/>
      <c r="HX241" s="1"/>
      <c r="HY241" s="1"/>
      <c r="HZ241" s="1"/>
      <c r="IA241" s="1"/>
      <c r="IB241" s="1"/>
      <c r="IC241" s="1"/>
      <c r="ID241" s="1"/>
      <c r="IE241" s="1"/>
      <c r="IF241" s="1"/>
      <c r="IG241" s="1"/>
      <c r="IH241" s="1"/>
      <c r="II241" s="1"/>
      <c r="IJ241" s="1"/>
      <c r="IK241" s="1"/>
      <c r="IL241" s="1"/>
      <c r="IM241" s="1"/>
      <c r="IN241" s="1"/>
      <c r="IO241" s="1"/>
      <c r="IP241" s="1"/>
      <c r="IQ241" s="1"/>
    </row>
    <row r="242" spans="1:251">
      <c r="A242" s="102"/>
      <c r="B242" s="58" t="s">
        <v>182</v>
      </c>
      <c r="C242" s="56">
        <v>0</v>
      </c>
      <c r="D242" s="56">
        <v>-219474899</v>
      </c>
      <c r="E242" s="56">
        <v>-3382429542</v>
      </c>
      <c r="F242" s="56">
        <v>-4237157710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  <c r="FV242" s="1"/>
      <c r="FW242" s="1"/>
      <c r="FX242" s="1"/>
      <c r="FY242" s="1"/>
      <c r="FZ242" s="1"/>
      <c r="GA242" s="1"/>
      <c r="GB242" s="1"/>
      <c r="GC242" s="1"/>
      <c r="GD242" s="1"/>
      <c r="GE242" s="1"/>
      <c r="GF242" s="1"/>
      <c r="GG242" s="1"/>
      <c r="GH242" s="1"/>
      <c r="GI242" s="1"/>
      <c r="GJ242" s="1"/>
      <c r="GK242" s="1"/>
      <c r="GL242" s="1"/>
      <c r="GM242" s="1"/>
      <c r="GN242" s="1"/>
      <c r="GO242" s="1"/>
      <c r="GP242" s="1"/>
      <c r="GQ242" s="1"/>
      <c r="GR242" s="1"/>
      <c r="GS242" s="1"/>
      <c r="GT242" s="1"/>
      <c r="GU242" s="1"/>
      <c r="GV242" s="1"/>
      <c r="GW242" s="1"/>
      <c r="GX242" s="1"/>
      <c r="GY242" s="1"/>
      <c r="GZ242" s="1"/>
      <c r="HA242" s="1"/>
      <c r="HB242" s="1"/>
      <c r="HC242" s="1"/>
      <c r="HD242" s="1"/>
      <c r="HE242" s="1"/>
      <c r="HF242" s="1"/>
      <c r="HG242" s="1"/>
      <c r="HH242" s="1"/>
      <c r="HI242" s="1"/>
      <c r="HJ242" s="1"/>
      <c r="HK242" s="1"/>
      <c r="HL242" s="1"/>
      <c r="HM242" s="1"/>
      <c r="HN242" s="1"/>
      <c r="HO242" s="1"/>
      <c r="HP242" s="1"/>
      <c r="HQ242" s="1"/>
      <c r="HR242" s="1"/>
      <c r="HS242" s="1"/>
      <c r="HT242" s="1"/>
      <c r="HU242" s="1"/>
      <c r="HV242" s="1"/>
      <c r="HW242" s="1"/>
      <c r="HX242" s="1"/>
      <c r="HY242" s="1"/>
      <c r="HZ242" s="1"/>
      <c r="IA242" s="1"/>
      <c r="IB242" s="1"/>
      <c r="IC242" s="1"/>
      <c r="ID242" s="1"/>
      <c r="IE242" s="1"/>
      <c r="IF242" s="1"/>
      <c r="IG242" s="1"/>
      <c r="IH242" s="1"/>
      <c r="II242" s="1"/>
      <c r="IJ242" s="1"/>
      <c r="IK242" s="1"/>
      <c r="IL242" s="1"/>
      <c r="IM242" s="1"/>
      <c r="IN242" s="1"/>
      <c r="IO242" s="1"/>
      <c r="IP242" s="1"/>
      <c r="IQ242" s="1"/>
    </row>
    <row r="243" spans="1:251">
      <c r="A243" s="102"/>
      <c r="B243" s="58" t="s">
        <v>183</v>
      </c>
      <c r="C243" s="56">
        <v>0</v>
      </c>
      <c r="D243" s="56">
        <v>-1963294703</v>
      </c>
      <c r="E243" s="56">
        <v>-9250274083</v>
      </c>
      <c r="F243" s="56">
        <v>-11237488762</v>
      </c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  <c r="FV243" s="1"/>
      <c r="FW243" s="1"/>
      <c r="FX243" s="1"/>
      <c r="FY243" s="1"/>
      <c r="FZ243" s="1"/>
      <c r="GA243" s="1"/>
      <c r="GB243" s="1"/>
      <c r="GC243" s="1"/>
      <c r="GD243" s="1"/>
      <c r="GE243" s="1"/>
      <c r="GF243" s="1"/>
      <c r="GG243" s="1"/>
      <c r="GH243" s="1"/>
      <c r="GI243" s="1"/>
      <c r="GJ243" s="1"/>
      <c r="GK243" s="1"/>
      <c r="GL243" s="1"/>
      <c r="GM243" s="1"/>
      <c r="GN243" s="1"/>
      <c r="GO243" s="1"/>
      <c r="GP243" s="1"/>
      <c r="GQ243" s="1"/>
      <c r="GR243" s="1"/>
      <c r="GS243" s="1"/>
      <c r="GT243" s="1"/>
      <c r="GU243" s="1"/>
      <c r="GV243" s="1"/>
      <c r="GW243" s="1"/>
      <c r="GX243" s="1"/>
      <c r="GY243" s="1"/>
      <c r="GZ243" s="1"/>
      <c r="HA243" s="1"/>
      <c r="HB243" s="1"/>
      <c r="HC243" s="1"/>
      <c r="HD243" s="1"/>
      <c r="HE243" s="1"/>
      <c r="HF243" s="1"/>
      <c r="HG243" s="1"/>
      <c r="HH243" s="1"/>
      <c r="HI243" s="1"/>
      <c r="HJ243" s="1"/>
      <c r="HK243" s="1"/>
      <c r="HL243" s="1"/>
      <c r="HM243" s="1"/>
      <c r="HN243" s="1"/>
      <c r="HO243" s="1"/>
      <c r="HP243" s="1"/>
      <c r="HQ243" s="1"/>
      <c r="HR243" s="1"/>
      <c r="HS243" s="1"/>
      <c r="HT243" s="1"/>
      <c r="HU243" s="1"/>
      <c r="HV243" s="1"/>
      <c r="HW243" s="1"/>
      <c r="HX243" s="1"/>
      <c r="HY243" s="1"/>
      <c r="HZ243" s="1"/>
      <c r="IA243" s="1"/>
      <c r="IB243" s="1"/>
      <c r="IC243" s="1"/>
      <c r="ID243" s="1"/>
      <c r="IE243" s="1"/>
      <c r="IF243" s="1"/>
      <c r="IG243" s="1"/>
      <c r="IH243" s="1"/>
      <c r="II243" s="1"/>
      <c r="IJ243" s="1"/>
      <c r="IK243" s="1"/>
      <c r="IL243" s="1"/>
      <c r="IM243" s="1"/>
      <c r="IN243" s="1"/>
      <c r="IO243" s="1"/>
      <c r="IP243" s="1"/>
      <c r="IQ243" s="1"/>
    </row>
    <row r="244" spans="1:251">
      <c r="A244" s="102"/>
      <c r="B244" s="58" t="s">
        <v>184</v>
      </c>
      <c r="C244" s="56">
        <v>0</v>
      </c>
      <c r="D244" s="56">
        <v>-118363465</v>
      </c>
      <c r="E244" s="56">
        <v>-916920108</v>
      </c>
      <c r="F244" s="56">
        <v>-1285002282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  <c r="FV244" s="1"/>
      <c r="FW244" s="1"/>
      <c r="FX244" s="1"/>
      <c r="FY244" s="1"/>
      <c r="FZ244" s="1"/>
      <c r="GA244" s="1"/>
      <c r="GB244" s="1"/>
      <c r="GC244" s="1"/>
      <c r="GD244" s="1"/>
      <c r="GE244" s="1"/>
      <c r="GF244" s="1"/>
      <c r="GG244" s="1"/>
      <c r="GH244" s="1"/>
      <c r="GI244" s="1"/>
      <c r="GJ244" s="1"/>
      <c r="GK244" s="1"/>
      <c r="GL244" s="1"/>
      <c r="GM244" s="1"/>
      <c r="GN244" s="1"/>
      <c r="GO244" s="1"/>
      <c r="GP244" s="1"/>
      <c r="GQ244" s="1"/>
      <c r="GR244" s="1"/>
      <c r="GS244" s="1"/>
      <c r="GT244" s="1"/>
      <c r="GU244" s="1"/>
      <c r="GV244" s="1"/>
      <c r="GW244" s="1"/>
      <c r="GX244" s="1"/>
      <c r="GY244" s="1"/>
      <c r="GZ244" s="1"/>
      <c r="HA244" s="1"/>
      <c r="HB244" s="1"/>
      <c r="HC244" s="1"/>
      <c r="HD244" s="1"/>
      <c r="HE244" s="1"/>
      <c r="HF244" s="1"/>
      <c r="HG244" s="1"/>
      <c r="HH244" s="1"/>
      <c r="HI244" s="1"/>
      <c r="HJ244" s="1"/>
      <c r="HK244" s="1"/>
      <c r="HL244" s="1"/>
      <c r="HM244" s="1"/>
      <c r="HN244" s="1"/>
      <c r="HO244" s="1"/>
      <c r="HP244" s="1"/>
      <c r="HQ244" s="1"/>
      <c r="HR244" s="1"/>
      <c r="HS244" s="1"/>
      <c r="HT244" s="1"/>
      <c r="HU244" s="1"/>
      <c r="HV244" s="1"/>
      <c r="HW244" s="1"/>
      <c r="HX244" s="1"/>
      <c r="HY244" s="1"/>
      <c r="HZ244" s="1"/>
      <c r="IA244" s="1"/>
      <c r="IB244" s="1"/>
      <c r="IC244" s="1"/>
      <c r="ID244" s="1"/>
      <c r="IE244" s="1"/>
      <c r="IF244" s="1"/>
      <c r="IG244" s="1"/>
      <c r="IH244" s="1"/>
      <c r="II244" s="1"/>
      <c r="IJ244" s="1"/>
      <c r="IK244" s="1"/>
      <c r="IL244" s="1"/>
      <c r="IM244" s="1"/>
      <c r="IN244" s="1"/>
      <c r="IO244" s="1"/>
      <c r="IP244" s="1"/>
      <c r="IQ244" s="1"/>
    </row>
    <row r="245" spans="1:251">
      <c r="A245" s="102"/>
      <c r="B245" s="58" t="s">
        <v>185</v>
      </c>
      <c r="C245" s="56">
        <v>0</v>
      </c>
      <c r="D245" s="56">
        <v>15975443</v>
      </c>
      <c r="E245" s="56">
        <v>697956078</v>
      </c>
      <c r="F245" s="56">
        <v>1037698844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  <c r="FV245" s="1"/>
      <c r="FW245" s="1"/>
      <c r="FX245" s="1"/>
      <c r="FY245" s="1"/>
      <c r="FZ245" s="1"/>
      <c r="GA245" s="1"/>
      <c r="GB245" s="1"/>
      <c r="GC245" s="1"/>
      <c r="GD245" s="1"/>
      <c r="GE245" s="1"/>
      <c r="GF245" s="1"/>
      <c r="GG245" s="1"/>
      <c r="GH245" s="1"/>
      <c r="GI245" s="1"/>
      <c r="GJ245" s="1"/>
      <c r="GK245" s="1"/>
      <c r="GL245" s="1"/>
      <c r="GM245" s="1"/>
      <c r="GN245" s="1"/>
      <c r="GO245" s="1"/>
      <c r="GP245" s="1"/>
      <c r="GQ245" s="1"/>
      <c r="GR245" s="1"/>
      <c r="GS245" s="1"/>
      <c r="GT245" s="1"/>
      <c r="GU245" s="1"/>
      <c r="GV245" s="1"/>
      <c r="GW245" s="1"/>
      <c r="GX245" s="1"/>
      <c r="GY245" s="1"/>
      <c r="GZ245" s="1"/>
      <c r="HA245" s="1"/>
      <c r="HB245" s="1"/>
      <c r="HC245" s="1"/>
      <c r="HD245" s="1"/>
      <c r="HE245" s="1"/>
      <c r="HF245" s="1"/>
      <c r="HG245" s="1"/>
      <c r="HH245" s="1"/>
      <c r="HI245" s="1"/>
      <c r="HJ245" s="1"/>
      <c r="HK245" s="1"/>
      <c r="HL245" s="1"/>
      <c r="HM245" s="1"/>
      <c r="HN245" s="1"/>
      <c r="HO245" s="1"/>
      <c r="HP245" s="1"/>
      <c r="HQ245" s="1"/>
      <c r="HR245" s="1"/>
      <c r="HS245" s="1"/>
      <c r="HT245" s="1"/>
      <c r="HU245" s="1"/>
      <c r="HV245" s="1"/>
      <c r="HW245" s="1"/>
      <c r="HX245" s="1"/>
      <c r="HY245" s="1"/>
      <c r="HZ245" s="1"/>
      <c r="IA245" s="1"/>
      <c r="IB245" s="1"/>
      <c r="IC245" s="1"/>
      <c r="ID245" s="1"/>
      <c r="IE245" s="1"/>
      <c r="IF245" s="1"/>
      <c r="IG245" s="1"/>
      <c r="IH245" s="1"/>
      <c r="II245" s="1"/>
      <c r="IJ245" s="1"/>
      <c r="IK245" s="1"/>
      <c r="IL245" s="1"/>
      <c r="IM245" s="1"/>
      <c r="IN245" s="1"/>
      <c r="IO245" s="1"/>
      <c r="IP245" s="1"/>
      <c r="IQ245" s="1"/>
    </row>
    <row r="246" spans="1:251">
      <c r="A246" s="102"/>
      <c r="B246" s="58" t="s">
        <v>186</v>
      </c>
      <c r="C246" s="56">
        <v>0</v>
      </c>
      <c r="D246" s="56">
        <v>-654431568</v>
      </c>
      <c r="E246" s="56">
        <v>-3083424694</v>
      </c>
      <c r="F246" s="56">
        <v>-3745829587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  <c r="FV246" s="1"/>
      <c r="FW246" s="1"/>
      <c r="FX246" s="1"/>
      <c r="FY246" s="1"/>
      <c r="FZ246" s="1"/>
      <c r="GA246" s="1"/>
      <c r="GB246" s="1"/>
      <c r="GC246" s="1"/>
      <c r="GD246" s="1"/>
      <c r="GE246" s="1"/>
      <c r="GF246" s="1"/>
      <c r="GG246" s="1"/>
      <c r="GH246" s="1"/>
      <c r="GI246" s="1"/>
      <c r="GJ246" s="1"/>
      <c r="GK246" s="1"/>
      <c r="GL246" s="1"/>
      <c r="GM246" s="1"/>
      <c r="GN246" s="1"/>
      <c r="GO246" s="1"/>
      <c r="GP246" s="1"/>
      <c r="GQ246" s="1"/>
      <c r="GR246" s="1"/>
      <c r="GS246" s="1"/>
      <c r="GT246" s="1"/>
      <c r="GU246" s="1"/>
      <c r="GV246" s="1"/>
      <c r="GW246" s="1"/>
      <c r="GX246" s="1"/>
      <c r="GY246" s="1"/>
      <c r="GZ246" s="1"/>
      <c r="HA246" s="1"/>
      <c r="HB246" s="1"/>
      <c r="HC246" s="1"/>
      <c r="HD246" s="1"/>
      <c r="HE246" s="1"/>
      <c r="HF246" s="1"/>
      <c r="HG246" s="1"/>
      <c r="HH246" s="1"/>
      <c r="HI246" s="1"/>
      <c r="HJ246" s="1"/>
      <c r="HK246" s="1"/>
      <c r="HL246" s="1"/>
      <c r="HM246" s="1"/>
      <c r="HN246" s="1"/>
      <c r="HO246" s="1"/>
      <c r="HP246" s="1"/>
      <c r="HQ246" s="1"/>
      <c r="HR246" s="1"/>
      <c r="HS246" s="1"/>
      <c r="HT246" s="1"/>
      <c r="HU246" s="1"/>
      <c r="HV246" s="1"/>
      <c r="HW246" s="1"/>
      <c r="HX246" s="1"/>
      <c r="HY246" s="1"/>
      <c r="HZ246" s="1"/>
      <c r="IA246" s="1"/>
      <c r="IB246" s="1"/>
      <c r="IC246" s="1"/>
      <c r="ID246" s="1"/>
      <c r="IE246" s="1"/>
      <c r="IF246" s="1"/>
      <c r="IG246" s="1"/>
      <c r="IH246" s="1"/>
      <c r="II246" s="1"/>
      <c r="IJ246" s="1"/>
      <c r="IK246" s="1"/>
      <c r="IL246" s="1"/>
      <c r="IM246" s="1"/>
      <c r="IN246" s="1"/>
      <c r="IO246" s="1"/>
      <c r="IP246" s="1"/>
      <c r="IQ246" s="1"/>
    </row>
    <row r="247" spans="1:251">
      <c r="A247" s="102"/>
      <c r="B247" s="58" t="s">
        <v>187</v>
      </c>
      <c r="C247" s="56">
        <v>0</v>
      </c>
      <c r="D247" s="56">
        <v>-243744381</v>
      </c>
      <c r="E247" s="56">
        <v>-939726479</v>
      </c>
      <c r="F247" s="56">
        <v>-1078103275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  <c r="FV247" s="1"/>
      <c r="FW247" s="1"/>
      <c r="FX247" s="1"/>
      <c r="FY247" s="1"/>
      <c r="FZ247" s="1"/>
      <c r="GA247" s="1"/>
      <c r="GB247" s="1"/>
      <c r="GC247" s="1"/>
      <c r="GD247" s="1"/>
      <c r="GE247" s="1"/>
      <c r="GF247" s="1"/>
      <c r="GG247" s="1"/>
      <c r="GH247" s="1"/>
      <c r="GI247" s="1"/>
      <c r="GJ247" s="1"/>
      <c r="GK247" s="1"/>
      <c r="GL247" s="1"/>
      <c r="GM247" s="1"/>
      <c r="GN247" s="1"/>
      <c r="GO247" s="1"/>
      <c r="GP247" s="1"/>
      <c r="GQ247" s="1"/>
      <c r="GR247" s="1"/>
      <c r="GS247" s="1"/>
      <c r="GT247" s="1"/>
      <c r="GU247" s="1"/>
      <c r="GV247" s="1"/>
      <c r="GW247" s="1"/>
      <c r="GX247" s="1"/>
      <c r="GY247" s="1"/>
      <c r="GZ247" s="1"/>
      <c r="HA247" s="1"/>
      <c r="HB247" s="1"/>
      <c r="HC247" s="1"/>
      <c r="HD247" s="1"/>
      <c r="HE247" s="1"/>
      <c r="HF247" s="1"/>
      <c r="HG247" s="1"/>
      <c r="HH247" s="1"/>
      <c r="HI247" s="1"/>
      <c r="HJ247" s="1"/>
      <c r="HK247" s="1"/>
      <c r="HL247" s="1"/>
      <c r="HM247" s="1"/>
      <c r="HN247" s="1"/>
      <c r="HO247" s="1"/>
      <c r="HP247" s="1"/>
      <c r="HQ247" s="1"/>
      <c r="HR247" s="1"/>
      <c r="HS247" s="1"/>
      <c r="HT247" s="1"/>
      <c r="HU247" s="1"/>
      <c r="HV247" s="1"/>
      <c r="HW247" s="1"/>
      <c r="HX247" s="1"/>
      <c r="HY247" s="1"/>
      <c r="HZ247" s="1"/>
      <c r="IA247" s="1"/>
      <c r="IB247" s="1"/>
      <c r="IC247" s="1"/>
      <c r="ID247" s="1"/>
      <c r="IE247" s="1"/>
      <c r="IF247" s="1"/>
      <c r="IG247" s="1"/>
      <c r="IH247" s="1"/>
      <c r="II247" s="1"/>
      <c r="IJ247" s="1"/>
      <c r="IK247" s="1"/>
      <c r="IL247" s="1"/>
      <c r="IM247" s="1"/>
      <c r="IN247" s="1"/>
      <c r="IO247" s="1"/>
      <c r="IP247" s="1"/>
      <c r="IQ247" s="1"/>
    </row>
    <row r="248" spans="1:251">
      <c r="A248" s="102"/>
      <c r="B248" s="58" t="s">
        <v>188</v>
      </c>
      <c r="C248" s="56">
        <v>0</v>
      </c>
      <c r="D248" s="56">
        <v>5325108</v>
      </c>
      <c r="E248" s="56">
        <v>232652026</v>
      </c>
      <c r="F248" s="56">
        <v>345901488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  <c r="FV248" s="1"/>
      <c r="FW248" s="1"/>
      <c r="FX248" s="1"/>
      <c r="FY248" s="1"/>
      <c r="FZ248" s="1"/>
      <c r="GA248" s="1"/>
      <c r="GB248" s="1"/>
      <c r="GC248" s="1"/>
      <c r="GD248" s="1"/>
      <c r="GE248" s="1"/>
      <c r="GF248" s="1"/>
      <c r="GG248" s="1"/>
      <c r="GH248" s="1"/>
      <c r="GI248" s="1"/>
      <c r="GJ248" s="1"/>
      <c r="GK248" s="1"/>
      <c r="GL248" s="1"/>
      <c r="GM248" s="1"/>
      <c r="GN248" s="1"/>
      <c r="GO248" s="1"/>
      <c r="GP248" s="1"/>
      <c r="GQ248" s="1"/>
      <c r="GR248" s="1"/>
      <c r="GS248" s="1"/>
      <c r="GT248" s="1"/>
      <c r="GU248" s="1"/>
      <c r="GV248" s="1"/>
      <c r="GW248" s="1"/>
      <c r="GX248" s="1"/>
      <c r="GY248" s="1"/>
      <c r="GZ248" s="1"/>
      <c r="HA248" s="1"/>
      <c r="HB248" s="1"/>
      <c r="HC248" s="1"/>
      <c r="HD248" s="1"/>
      <c r="HE248" s="1"/>
      <c r="HF248" s="1"/>
      <c r="HG248" s="1"/>
      <c r="HH248" s="1"/>
      <c r="HI248" s="1"/>
      <c r="HJ248" s="1"/>
      <c r="HK248" s="1"/>
      <c r="HL248" s="1"/>
      <c r="HM248" s="1"/>
      <c r="HN248" s="1"/>
      <c r="HO248" s="1"/>
      <c r="HP248" s="1"/>
      <c r="HQ248" s="1"/>
      <c r="HR248" s="1"/>
      <c r="HS248" s="1"/>
      <c r="HT248" s="1"/>
      <c r="HU248" s="1"/>
      <c r="HV248" s="1"/>
      <c r="HW248" s="1"/>
      <c r="HX248" s="1"/>
      <c r="HY248" s="1"/>
      <c r="HZ248" s="1"/>
      <c r="IA248" s="1"/>
      <c r="IB248" s="1"/>
      <c r="IC248" s="1"/>
      <c r="ID248" s="1"/>
      <c r="IE248" s="1"/>
      <c r="IF248" s="1"/>
      <c r="IG248" s="1"/>
      <c r="IH248" s="1"/>
      <c r="II248" s="1"/>
      <c r="IJ248" s="1"/>
      <c r="IK248" s="1"/>
      <c r="IL248" s="1"/>
      <c r="IM248" s="1"/>
      <c r="IN248" s="1"/>
      <c r="IO248" s="1"/>
      <c r="IP248" s="1"/>
      <c r="IQ248" s="1"/>
    </row>
    <row r="249" spans="1:251">
      <c r="A249" s="102"/>
      <c r="B249" s="58" t="s">
        <v>189</v>
      </c>
      <c r="C249" s="56">
        <v>0</v>
      </c>
      <c r="D249" s="56">
        <v>-1308863136</v>
      </c>
      <c r="E249" s="56">
        <v>-6166860489</v>
      </c>
      <c r="F249" s="56">
        <v>-7491670412</v>
      </c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  <c r="FV249" s="1"/>
      <c r="FW249" s="1"/>
      <c r="FX249" s="1"/>
      <c r="FY249" s="1"/>
      <c r="FZ249" s="1"/>
      <c r="GA249" s="1"/>
      <c r="GB249" s="1"/>
      <c r="GC249" s="1"/>
      <c r="GD249" s="1"/>
      <c r="GE249" s="1"/>
      <c r="GF249" s="1"/>
      <c r="GG249" s="1"/>
      <c r="GH249" s="1"/>
      <c r="GI249" s="1"/>
      <c r="GJ249" s="1"/>
      <c r="GK249" s="1"/>
      <c r="GL249" s="1"/>
      <c r="GM249" s="1"/>
      <c r="GN249" s="1"/>
      <c r="GO249" s="1"/>
      <c r="GP249" s="1"/>
      <c r="GQ249" s="1"/>
      <c r="GR249" s="1"/>
      <c r="GS249" s="1"/>
      <c r="GT249" s="1"/>
      <c r="GU249" s="1"/>
      <c r="GV249" s="1"/>
      <c r="GW249" s="1"/>
      <c r="GX249" s="1"/>
      <c r="GY249" s="1"/>
      <c r="GZ249" s="1"/>
      <c r="HA249" s="1"/>
      <c r="HB249" s="1"/>
      <c r="HC249" s="1"/>
      <c r="HD249" s="1"/>
      <c r="HE249" s="1"/>
      <c r="HF249" s="1"/>
      <c r="HG249" s="1"/>
      <c r="HH249" s="1"/>
      <c r="HI249" s="1"/>
      <c r="HJ249" s="1"/>
      <c r="HK249" s="1"/>
      <c r="HL249" s="1"/>
      <c r="HM249" s="1"/>
      <c r="HN249" s="1"/>
      <c r="HO249" s="1"/>
      <c r="HP249" s="1"/>
      <c r="HQ249" s="1"/>
      <c r="HR249" s="1"/>
      <c r="HS249" s="1"/>
      <c r="HT249" s="1"/>
      <c r="HU249" s="1"/>
      <c r="HV249" s="1"/>
      <c r="HW249" s="1"/>
      <c r="HX249" s="1"/>
      <c r="HY249" s="1"/>
      <c r="HZ249" s="1"/>
      <c r="IA249" s="1"/>
      <c r="IB249" s="1"/>
      <c r="IC249" s="1"/>
      <c r="ID249" s="1"/>
      <c r="IE249" s="1"/>
      <c r="IF249" s="1"/>
      <c r="IG249" s="1"/>
      <c r="IH249" s="1"/>
      <c r="II249" s="1"/>
      <c r="IJ249" s="1"/>
      <c r="IK249" s="1"/>
      <c r="IL249" s="1"/>
      <c r="IM249" s="1"/>
      <c r="IN249" s="1"/>
      <c r="IO249" s="1"/>
      <c r="IP249" s="1"/>
      <c r="IQ249" s="1"/>
    </row>
    <row r="250" spans="1:251">
      <c r="A250" s="102"/>
      <c r="B250" s="58" t="s">
        <v>190</v>
      </c>
      <c r="C250" s="56">
        <v>0</v>
      </c>
      <c r="D250" s="56">
        <v>-527934400</v>
      </c>
      <c r="E250" s="56">
        <v>-2013762631</v>
      </c>
      <c r="F250" s="56">
        <v>-2300439862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  <c r="FV250" s="1"/>
      <c r="FW250" s="1"/>
      <c r="FX250" s="1"/>
      <c r="FY250" s="1"/>
      <c r="FZ250" s="1"/>
      <c r="GA250" s="1"/>
      <c r="GB250" s="1"/>
      <c r="GC250" s="1"/>
      <c r="GD250" s="1"/>
      <c r="GE250" s="1"/>
      <c r="GF250" s="1"/>
      <c r="GG250" s="1"/>
      <c r="GH250" s="1"/>
      <c r="GI250" s="1"/>
      <c r="GJ250" s="1"/>
      <c r="GK250" s="1"/>
      <c r="GL250" s="1"/>
      <c r="GM250" s="1"/>
      <c r="GN250" s="1"/>
      <c r="GO250" s="1"/>
      <c r="GP250" s="1"/>
      <c r="GQ250" s="1"/>
      <c r="GR250" s="1"/>
      <c r="GS250" s="1"/>
      <c r="GT250" s="1"/>
      <c r="GU250" s="1"/>
      <c r="GV250" s="1"/>
      <c r="GW250" s="1"/>
      <c r="GX250" s="1"/>
      <c r="GY250" s="1"/>
      <c r="GZ250" s="1"/>
      <c r="HA250" s="1"/>
      <c r="HB250" s="1"/>
      <c r="HC250" s="1"/>
      <c r="HD250" s="1"/>
      <c r="HE250" s="1"/>
      <c r="HF250" s="1"/>
      <c r="HG250" s="1"/>
      <c r="HH250" s="1"/>
      <c r="HI250" s="1"/>
      <c r="HJ250" s="1"/>
      <c r="HK250" s="1"/>
      <c r="HL250" s="1"/>
      <c r="HM250" s="1"/>
      <c r="HN250" s="1"/>
      <c r="HO250" s="1"/>
      <c r="HP250" s="1"/>
      <c r="HQ250" s="1"/>
      <c r="HR250" s="1"/>
      <c r="HS250" s="1"/>
      <c r="HT250" s="1"/>
      <c r="HU250" s="1"/>
      <c r="HV250" s="1"/>
      <c r="HW250" s="1"/>
      <c r="HX250" s="1"/>
      <c r="HY250" s="1"/>
      <c r="HZ250" s="1"/>
      <c r="IA250" s="1"/>
      <c r="IB250" s="1"/>
      <c r="IC250" s="1"/>
      <c r="ID250" s="1"/>
      <c r="IE250" s="1"/>
      <c r="IF250" s="1"/>
      <c r="IG250" s="1"/>
      <c r="IH250" s="1"/>
      <c r="II250" s="1"/>
      <c r="IJ250" s="1"/>
      <c r="IK250" s="1"/>
      <c r="IL250" s="1"/>
      <c r="IM250" s="1"/>
      <c r="IN250" s="1"/>
      <c r="IO250" s="1"/>
      <c r="IP250" s="1"/>
      <c r="IQ250" s="1"/>
    </row>
    <row r="251" spans="1:251">
      <c r="A251" s="102"/>
      <c r="B251" s="58" t="s">
        <v>191</v>
      </c>
      <c r="C251" s="56">
        <v>0</v>
      </c>
      <c r="D251" s="56">
        <v>11533818</v>
      </c>
      <c r="E251" s="56">
        <v>501568863</v>
      </c>
      <c r="F251" s="56">
        <v>743473000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  <c r="FV251" s="1"/>
      <c r="FW251" s="1"/>
      <c r="FX251" s="1"/>
      <c r="FY251" s="1"/>
      <c r="FZ251" s="1"/>
      <c r="GA251" s="1"/>
      <c r="GB251" s="1"/>
      <c r="GC251" s="1"/>
      <c r="GD251" s="1"/>
      <c r="GE251" s="1"/>
      <c r="GF251" s="1"/>
      <c r="GG251" s="1"/>
      <c r="GH251" s="1"/>
      <c r="GI251" s="1"/>
      <c r="GJ251" s="1"/>
      <c r="GK251" s="1"/>
      <c r="GL251" s="1"/>
      <c r="GM251" s="1"/>
      <c r="GN251" s="1"/>
      <c r="GO251" s="1"/>
      <c r="GP251" s="1"/>
      <c r="GQ251" s="1"/>
      <c r="GR251" s="1"/>
      <c r="GS251" s="1"/>
      <c r="GT251" s="1"/>
      <c r="GU251" s="1"/>
      <c r="GV251" s="1"/>
      <c r="GW251" s="1"/>
      <c r="GX251" s="1"/>
      <c r="GY251" s="1"/>
      <c r="GZ251" s="1"/>
      <c r="HA251" s="1"/>
      <c r="HB251" s="1"/>
      <c r="HC251" s="1"/>
      <c r="HD251" s="1"/>
      <c r="HE251" s="1"/>
      <c r="HF251" s="1"/>
      <c r="HG251" s="1"/>
      <c r="HH251" s="1"/>
      <c r="HI251" s="1"/>
      <c r="HJ251" s="1"/>
      <c r="HK251" s="1"/>
      <c r="HL251" s="1"/>
      <c r="HM251" s="1"/>
      <c r="HN251" s="1"/>
      <c r="HO251" s="1"/>
      <c r="HP251" s="1"/>
      <c r="HQ251" s="1"/>
      <c r="HR251" s="1"/>
      <c r="HS251" s="1"/>
      <c r="HT251" s="1"/>
      <c r="HU251" s="1"/>
      <c r="HV251" s="1"/>
      <c r="HW251" s="1"/>
      <c r="HX251" s="1"/>
      <c r="HY251" s="1"/>
      <c r="HZ251" s="1"/>
      <c r="IA251" s="1"/>
      <c r="IB251" s="1"/>
      <c r="IC251" s="1"/>
      <c r="ID251" s="1"/>
      <c r="IE251" s="1"/>
      <c r="IF251" s="1"/>
      <c r="IG251" s="1"/>
      <c r="IH251" s="1"/>
      <c r="II251" s="1"/>
      <c r="IJ251" s="1"/>
      <c r="IK251" s="1"/>
      <c r="IL251" s="1"/>
      <c r="IM251" s="1"/>
      <c r="IN251" s="1"/>
      <c r="IO251" s="1"/>
      <c r="IP251" s="1"/>
      <c r="IQ251" s="1"/>
    </row>
    <row r="252" spans="1:251">
      <c r="A252" s="48">
        <v>34</v>
      </c>
      <c r="B252" s="58" t="s">
        <v>192</v>
      </c>
      <c r="C252" s="56">
        <v>15000000000</v>
      </c>
      <c r="D252" s="56">
        <v>0</v>
      </c>
      <c r="E252" s="56">
        <v>4000000000</v>
      </c>
      <c r="F252" s="56">
        <v>4000000000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  <c r="FV252" s="1"/>
      <c r="FW252" s="1"/>
      <c r="FX252" s="1"/>
      <c r="FY252" s="1"/>
      <c r="FZ252" s="1"/>
      <c r="GA252" s="1"/>
      <c r="GB252" s="1"/>
      <c r="GC252" s="1"/>
      <c r="GD252" s="1"/>
      <c r="GE252" s="1"/>
      <c r="GF252" s="1"/>
      <c r="GG252" s="1"/>
      <c r="GH252" s="1"/>
      <c r="GI252" s="1"/>
      <c r="GJ252" s="1"/>
      <c r="GK252" s="1"/>
      <c r="GL252" s="1"/>
      <c r="GM252" s="1"/>
      <c r="GN252" s="1"/>
      <c r="GO252" s="1"/>
      <c r="GP252" s="1"/>
      <c r="GQ252" s="1"/>
      <c r="GR252" s="1"/>
      <c r="GS252" s="1"/>
      <c r="GT252" s="1"/>
      <c r="GU252" s="1"/>
      <c r="GV252" s="1"/>
      <c r="GW252" s="1"/>
      <c r="GX252" s="1"/>
      <c r="GY252" s="1"/>
      <c r="GZ252" s="1"/>
      <c r="HA252" s="1"/>
      <c r="HB252" s="1"/>
      <c r="HC252" s="1"/>
      <c r="HD252" s="1"/>
      <c r="HE252" s="1"/>
      <c r="HF252" s="1"/>
      <c r="HG252" s="1"/>
      <c r="HH252" s="1"/>
      <c r="HI252" s="1"/>
      <c r="HJ252" s="1"/>
      <c r="HK252" s="1"/>
      <c r="HL252" s="1"/>
      <c r="HM252" s="1"/>
      <c r="HN252" s="1"/>
      <c r="HO252" s="1"/>
      <c r="HP252" s="1"/>
      <c r="HQ252" s="1"/>
      <c r="HR252" s="1"/>
      <c r="HS252" s="1"/>
      <c r="HT252" s="1"/>
      <c r="HU252" s="1"/>
      <c r="HV252" s="1"/>
      <c r="HW252" s="1"/>
      <c r="HX252" s="1"/>
      <c r="HY252" s="1"/>
      <c r="HZ252" s="1"/>
      <c r="IA252" s="1"/>
      <c r="IB252" s="1"/>
      <c r="IC252" s="1"/>
      <c r="ID252" s="1"/>
      <c r="IE252" s="1"/>
      <c r="IF252" s="1"/>
      <c r="IG252" s="1"/>
      <c r="IH252" s="1"/>
      <c r="II252" s="1"/>
      <c r="IJ252" s="1"/>
      <c r="IK252" s="1"/>
      <c r="IL252" s="1"/>
      <c r="IM252" s="1"/>
      <c r="IN252" s="1"/>
      <c r="IO252" s="1"/>
      <c r="IP252" s="1"/>
      <c r="IQ252" s="1"/>
    </row>
    <row r="253" spans="1:251">
      <c r="B253" s="58" t="s">
        <v>193</v>
      </c>
      <c r="C253" s="56">
        <v>7899232886</v>
      </c>
      <c r="D253" s="56">
        <v>4825493156</v>
      </c>
      <c r="E253" s="56">
        <v>4392931511</v>
      </c>
      <c r="F253" s="56">
        <v>3086520552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  <c r="FV253" s="1"/>
      <c r="FW253" s="1"/>
      <c r="FX253" s="1"/>
      <c r="FY253" s="1"/>
      <c r="FZ253" s="1"/>
      <c r="GA253" s="1"/>
      <c r="GB253" s="1"/>
      <c r="GC253" s="1"/>
      <c r="GD253" s="1"/>
      <c r="GE253" s="1"/>
      <c r="GF253" s="1"/>
      <c r="GG253" s="1"/>
      <c r="GH253" s="1"/>
      <c r="GI253" s="1"/>
      <c r="GJ253" s="1"/>
      <c r="GK253" s="1"/>
      <c r="GL253" s="1"/>
      <c r="GM253" s="1"/>
      <c r="GN253" s="1"/>
      <c r="GO253" s="1"/>
      <c r="GP253" s="1"/>
      <c r="GQ253" s="1"/>
      <c r="GR253" s="1"/>
      <c r="GS253" s="1"/>
      <c r="GT253" s="1"/>
      <c r="GU253" s="1"/>
      <c r="GV253" s="1"/>
      <c r="GW253" s="1"/>
      <c r="GX253" s="1"/>
      <c r="GY253" s="1"/>
      <c r="GZ253" s="1"/>
      <c r="HA253" s="1"/>
      <c r="HB253" s="1"/>
      <c r="HC253" s="1"/>
      <c r="HD253" s="1"/>
      <c r="HE253" s="1"/>
      <c r="HF253" s="1"/>
      <c r="HG253" s="1"/>
      <c r="HH253" s="1"/>
      <c r="HI253" s="1"/>
      <c r="HJ253" s="1"/>
      <c r="HK253" s="1"/>
      <c r="HL253" s="1"/>
      <c r="HM253" s="1"/>
      <c r="HN253" s="1"/>
      <c r="HO253" s="1"/>
      <c r="HP253" s="1"/>
      <c r="HQ253" s="1"/>
      <c r="HR253" s="1"/>
      <c r="HS253" s="1"/>
      <c r="HT253" s="1"/>
      <c r="HU253" s="1"/>
      <c r="HV253" s="1"/>
      <c r="HW253" s="1"/>
      <c r="HX253" s="1"/>
      <c r="HY253" s="1"/>
      <c r="HZ253" s="1"/>
      <c r="IA253" s="1"/>
      <c r="IB253" s="1"/>
      <c r="IC253" s="1"/>
      <c r="ID253" s="1"/>
      <c r="IE253" s="1"/>
      <c r="IF253" s="1"/>
      <c r="IG253" s="1"/>
      <c r="IH253" s="1"/>
      <c r="II253" s="1"/>
      <c r="IJ253" s="1"/>
      <c r="IK253" s="1"/>
      <c r="IL253" s="1"/>
      <c r="IM253" s="1"/>
      <c r="IN253" s="1"/>
      <c r="IO253" s="1"/>
      <c r="IP253" s="1"/>
      <c r="IQ253" s="1"/>
    </row>
    <row r="254" spans="1:251">
      <c r="B254" s="58" t="s">
        <v>194</v>
      </c>
      <c r="C254" s="56">
        <v>-7621849255</v>
      </c>
      <c r="D254" s="56">
        <v>-4639999944</v>
      </c>
      <c r="E254" s="56">
        <v>-3526173701</v>
      </c>
      <c r="F254" s="56">
        <v>-3016917820</v>
      </c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  <c r="FV254" s="1"/>
      <c r="FW254" s="1"/>
      <c r="FX254" s="1"/>
      <c r="FY254" s="1"/>
      <c r="FZ254" s="1"/>
      <c r="GA254" s="1"/>
      <c r="GB254" s="1"/>
      <c r="GC254" s="1"/>
      <c r="GD254" s="1"/>
      <c r="GE254" s="1"/>
      <c r="GF254" s="1"/>
      <c r="GG254" s="1"/>
      <c r="GH254" s="1"/>
      <c r="GI254" s="1"/>
      <c r="GJ254" s="1"/>
      <c r="GK254" s="1"/>
      <c r="GL254" s="1"/>
      <c r="GM254" s="1"/>
      <c r="GN254" s="1"/>
      <c r="GO254" s="1"/>
      <c r="GP254" s="1"/>
      <c r="GQ254" s="1"/>
      <c r="GR254" s="1"/>
      <c r="GS254" s="1"/>
      <c r="GT254" s="1"/>
      <c r="GU254" s="1"/>
      <c r="GV254" s="1"/>
      <c r="GW254" s="1"/>
      <c r="GX254" s="1"/>
      <c r="GY254" s="1"/>
      <c r="GZ254" s="1"/>
      <c r="HA254" s="1"/>
      <c r="HB254" s="1"/>
      <c r="HC254" s="1"/>
      <c r="HD254" s="1"/>
      <c r="HE254" s="1"/>
      <c r="HF254" s="1"/>
      <c r="HG254" s="1"/>
      <c r="HH254" s="1"/>
      <c r="HI254" s="1"/>
      <c r="HJ254" s="1"/>
      <c r="HK254" s="1"/>
      <c r="HL254" s="1"/>
      <c r="HM254" s="1"/>
      <c r="HN254" s="1"/>
      <c r="HO254" s="1"/>
      <c r="HP254" s="1"/>
      <c r="HQ254" s="1"/>
      <c r="HR254" s="1"/>
      <c r="HS254" s="1"/>
      <c r="HT254" s="1"/>
      <c r="HU254" s="1"/>
      <c r="HV254" s="1"/>
      <c r="HW254" s="1"/>
      <c r="HX254" s="1"/>
      <c r="HY254" s="1"/>
      <c r="HZ254" s="1"/>
      <c r="IA254" s="1"/>
      <c r="IB254" s="1"/>
      <c r="IC254" s="1"/>
      <c r="ID254" s="1"/>
      <c r="IE254" s="1"/>
      <c r="IF254" s="1"/>
      <c r="IG254" s="1"/>
      <c r="IH254" s="1"/>
      <c r="II254" s="1"/>
      <c r="IJ254" s="1"/>
      <c r="IK254" s="1"/>
      <c r="IL254" s="1"/>
      <c r="IM254" s="1"/>
      <c r="IN254" s="1"/>
      <c r="IO254" s="1"/>
      <c r="IP254" s="1"/>
      <c r="IQ254" s="1"/>
    </row>
    <row r="255" spans="1:251" hidden="1">
      <c r="B255" s="58" t="s">
        <v>195</v>
      </c>
      <c r="C255" s="56"/>
      <c r="D255" s="56"/>
      <c r="E255" s="56"/>
      <c r="F255" s="56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  <c r="FV255" s="1"/>
      <c r="FW255" s="1"/>
      <c r="FX255" s="1"/>
      <c r="FY255" s="1"/>
      <c r="FZ255" s="1"/>
      <c r="GA255" s="1"/>
      <c r="GB255" s="1"/>
      <c r="GC255" s="1"/>
      <c r="GD255" s="1"/>
      <c r="GE255" s="1"/>
      <c r="GF255" s="1"/>
      <c r="GG255" s="1"/>
      <c r="GH255" s="1"/>
      <c r="GI255" s="1"/>
      <c r="GJ255" s="1"/>
      <c r="GK255" s="1"/>
      <c r="GL255" s="1"/>
      <c r="GM255" s="1"/>
      <c r="GN255" s="1"/>
      <c r="GO255" s="1"/>
      <c r="GP255" s="1"/>
      <c r="GQ255" s="1"/>
      <c r="GR255" s="1"/>
      <c r="GS255" s="1"/>
      <c r="GT255" s="1"/>
      <c r="GU255" s="1"/>
      <c r="GV255" s="1"/>
      <c r="GW255" s="1"/>
      <c r="GX255" s="1"/>
      <c r="GY255" s="1"/>
      <c r="GZ255" s="1"/>
      <c r="HA255" s="1"/>
      <c r="HB255" s="1"/>
      <c r="HC255" s="1"/>
      <c r="HD255" s="1"/>
      <c r="HE255" s="1"/>
      <c r="HF255" s="1"/>
      <c r="HG255" s="1"/>
      <c r="HH255" s="1"/>
      <c r="HI255" s="1"/>
      <c r="HJ255" s="1"/>
      <c r="HK255" s="1"/>
      <c r="HL255" s="1"/>
      <c r="HM255" s="1"/>
      <c r="HN255" s="1"/>
      <c r="HO255" s="1"/>
      <c r="HP255" s="1"/>
      <c r="HQ255" s="1"/>
      <c r="HR255" s="1"/>
      <c r="HS255" s="1"/>
      <c r="HT255" s="1"/>
      <c r="HU255" s="1"/>
      <c r="HV255" s="1"/>
      <c r="HW255" s="1"/>
      <c r="HX255" s="1"/>
      <c r="HY255" s="1"/>
      <c r="HZ255" s="1"/>
      <c r="IA255" s="1"/>
      <c r="IB255" s="1"/>
      <c r="IC255" s="1"/>
      <c r="ID255" s="1"/>
      <c r="IE255" s="1"/>
      <c r="IF255" s="1"/>
      <c r="IG255" s="1"/>
      <c r="IH255" s="1"/>
      <c r="II255" s="1"/>
      <c r="IJ255" s="1"/>
      <c r="IK255" s="1"/>
      <c r="IL255" s="1"/>
      <c r="IM255" s="1"/>
      <c r="IN255" s="1"/>
      <c r="IO255" s="1"/>
      <c r="IP255" s="1"/>
      <c r="IQ255" s="1"/>
    </row>
    <row r="256" spans="1:251" hidden="1">
      <c r="B256" s="58" t="s">
        <v>196</v>
      </c>
      <c r="C256" s="56"/>
      <c r="D256" s="56"/>
      <c r="E256" s="56"/>
      <c r="F256" s="56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  <c r="FV256" s="1"/>
      <c r="FW256" s="1"/>
      <c r="FX256" s="1"/>
      <c r="FY256" s="1"/>
      <c r="FZ256" s="1"/>
      <c r="GA256" s="1"/>
      <c r="GB256" s="1"/>
      <c r="GC256" s="1"/>
      <c r="GD256" s="1"/>
      <c r="GE256" s="1"/>
      <c r="GF256" s="1"/>
      <c r="GG256" s="1"/>
      <c r="GH256" s="1"/>
      <c r="GI256" s="1"/>
      <c r="GJ256" s="1"/>
      <c r="GK256" s="1"/>
      <c r="GL256" s="1"/>
      <c r="GM256" s="1"/>
      <c r="GN256" s="1"/>
      <c r="GO256" s="1"/>
      <c r="GP256" s="1"/>
      <c r="GQ256" s="1"/>
      <c r="GR256" s="1"/>
      <c r="GS256" s="1"/>
      <c r="GT256" s="1"/>
      <c r="GU256" s="1"/>
      <c r="GV256" s="1"/>
      <c r="GW256" s="1"/>
      <c r="GX256" s="1"/>
      <c r="GY256" s="1"/>
      <c r="GZ256" s="1"/>
      <c r="HA256" s="1"/>
      <c r="HB256" s="1"/>
      <c r="HC256" s="1"/>
      <c r="HD256" s="1"/>
      <c r="HE256" s="1"/>
      <c r="HF256" s="1"/>
      <c r="HG256" s="1"/>
      <c r="HH256" s="1"/>
      <c r="HI256" s="1"/>
      <c r="HJ256" s="1"/>
      <c r="HK256" s="1"/>
      <c r="HL256" s="1"/>
      <c r="HM256" s="1"/>
      <c r="HN256" s="1"/>
      <c r="HO256" s="1"/>
      <c r="HP256" s="1"/>
      <c r="HQ256" s="1"/>
      <c r="HR256" s="1"/>
      <c r="HS256" s="1"/>
      <c r="HT256" s="1"/>
      <c r="HU256" s="1"/>
      <c r="HV256" s="1"/>
      <c r="HW256" s="1"/>
      <c r="HX256" s="1"/>
      <c r="HY256" s="1"/>
      <c r="HZ256" s="1"/>
      <c r="IA256" s="1"/>
      <c r="IB256" s="1"/>
      <c r="IC256" s="1"/>
      <c r="ID256" s="1"/>
      <c r="IE256" s="1"/>
      <c r="IF256" s="1"/>
      <c r="IG256" s="1"/>
      <c r="IH256" s="1"/>
      <c r="II256" s="1"/>
      <c r="IJ256" s="1"/>
      <c r="IK256" s="1"/>
      <c r="IL256" s="1"/>
      <c r="IM256" s="1"/>
      <c r="IN256" s="1"/>
      <c r="IO256" s="1"/>
      <c r="IP256" s="1"/>
      <c r="IQ256" s="1"/>
    </row>
    <row r="257" spans="1:251" hidden="1">
      <c r="A257" s="48">
        <v>35</v>
      </c>
      <c r="B257" s="58" t="s">
        <v>197</v>
      </c>
      <c r="C257" s="56"/>
      <c r="D257" s="56"/>
      <c r="E257" s="56"/>
      <c r="F257" s="56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  <c r="FV257" s="1"/>
      <c r="FW257" s="1"/>
      <c r="FX257" s="1"/>
      <c r="FY257" s="1"/>
      <c r="FZ257" s="1"/>
      <c r="GA257" s="1"/>
      <c r="GB257" s="1"/>
      <c r="GC257" s="1"/>
      <c r="GD257" s="1"/>
      <c r="GE257" s="1"/>
      <c r="GF257" s="1"/>
      <c r="GG257" s="1"/>
      <c r="GH257" s="1"/>
      <c r="GI257" s="1"/>
      <c r="GJ257" s="1"/>
      <c r="GK257" s="1"/>
      <c r="GL257" s="1"/>
      <c r="GM257" s="1"/>
      <c r="GN257" s="1"/>
      <c r="GO257" s="1"/>
      <c r="GP257" s="1"/>
      <c r="GQ257" s="1"/>
      <c r="GR257" s="1"/>
      <c r="GS257" s="1"/>
      <c r="GT257" s="1"/>
      <c r="GU257" s="1"/>
      <c r="GV257" s="1"/>
      <c r="GW257" s="1"/>
      <c r="GX257" s="1"/>
      <c r="GY257" s="1"/>
      <c r="GZ257" s="1"/>
      <c r="HA257" s="1"/>
      <c r="HB257" s="1"/>
      <c r="HC257" s="1"/>
      <c r="HD257" s="1"/>
      <c r="HE257" s="1"/>
      <c r="HF257" s="1"/>
      <c r="HG257" s="1"/>
      <c r="HH257" s="1"/>
      <c r="HI257" s="1"/>
      <c r="HJ257" s="1"/>
      <c r="HK257" s="1"/>
      <c r="HL257" s="1"/>
      <c r="HM257" s="1"/>
      <c r="HN257" s="1"/>
      <c r="HO257" s="1"/>
      <c r="HP257" s="1"/>
      <c r="HQ257" s="1"/>
      <c r="HR257" s="1"/>
      <c r="HS257" s="1"/>
      <c r="HT257" s="1"/>
      <c r="HU257" s="1"/>
      <c r="HV257" s="1"/>
      <c r="HW257" s="1"/>
      <c r="HX257" s="1"/>
      <c r="HY257" s="1"/>
      <c r="HZ257" s="1"/>
      <c r="IA257" s="1"/>
      <c r="IB257" s="1"/>
      <c r="IC257" s="1"/>
      <c r="ID257" s="1"/>
      <c r="IE257" s="1"/>
      <c r="IF257" s="1"/>
      <c r="IG257" s="1"/>
      <c r="IH257" s="1"/>
      <c r="II257" s="1"/>
      <c r="IJ257" s="1"/>
      <c r="IK257" s="1"/>
      <c r="IL257" s="1"/>
      <c r="IM257" s="1"/>
      <c r="IN257" s="1"/>
      <c r="IO257" s="1"/>
      <c r="IP257" s="1"/>
      <c r="IQ257" s="1"/>
    </row>
    <row r="258" spans="1:251" hidden="1">
      <c r="A258" s="48">
        <v>36</v>
      </c>
      <c r="B258" s="58" t="s">
        <v>198</v>
      </c>
      <c r="C258" s="56"/>
      <c r="D258" s="56"/>
      <c r="E258" s="56"/>
      <c r="F258" s="56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  <c r="FV258" s="1"/>
      <c r="FW258" s="1"/>
      <c r="FX258" s="1"/>
      <c r="FY258" s="1"/>
      <c r="FZ258" s="1"/>
      <c r="GA258" s="1"/>
      <c r="GB258" s="1"/>
      <c r="GC258" s="1"/>
      <c r="GD258" s="1"/>
      <c r="GE258" s="1"/>
      <c r="GF258" s="1"/>
      <c r="GG258" s="1"/>
      <c r="GH258" s="1"/>
      <c r="GI258" s="1"/>
      <c r="GJ258" s="1"/>
      <c r="GK258" s="1"/>
      <c r="GL258" s="1"/>
      <c r="GM258" s="1"/>
      <c r="GN258" s="1"/>
      <c r="GO258" s="1"/>
      <c r="GP258" s="1"/>
      <c r="GQ258" s="1"/>
      <c r="GR258" s="1"/>
      <c r="GS258" s="1"/>
      <c r="GT258" s="1"/>
      <c r="GU258" s="1"/>
      <c r="GV258" s="1"/>
      <c r="GW258" s="1"/>
      <c r="GX258" s="1"/>
      <c r="GY258" s="1"/>
      <c r="GZ258" s="1"/>
      <c r="HA258" s="1"/>
      <c r="HB258" s="1"/>
      <c r="HC258" s="1"/>
      <c r="HD258" s="1"/>
      <c r="HE258" s="1"/>
      <c r="HF258" s="1"/>
      <c r="HG258" s="1"/>
      <c r="HH258" s="1"/>
      <c r="HI258" s="1"/>
      <c r="HJ258" s="1"/>
      <c r="HK258" s="1"/>
      <c r="HL258" s="1"/>
      <c r="HM258" s="1"/>
      <c r="HN258" s="1"/>
      <c r="HO258" s="1"/>
      <c r="HP258" s="1"/>
      <c r="HQ258" s="1"/>
      <c r="HR258" s="1"/>
      <c r="HS258" s="1"/>
      <c r="HT258" s="1"/>
      <c r="HU258" s="1"/>
      <c r="HV258" s="1"/>
      <c r="HW258" s="1"/>
      <c r="HX258" s="1"/>
      <c r="HY258" s="1"/>
      <c r="HZ258" s="1"/>
      <c r="IA258" s="1"/>
      <c r="IB258" s="1"/>
      <c r="IC258" s="1"/>
      <c r="ID258" s="1"/>
      <c r="IE258" s="1"/>
      <c r="IF258" s="1"/>
      <c r="IG258" s="1"/>
      <c r="IH258" s="1"/>
      <c r="II258" s="1"/>
      <c r="IJ258" s="1"/>
      <c r="IK258" s="1"/>
      <c r="IL258" s="1"/>
      <c r="IM258" s="1"/>
      <c r="IN258" s="1"/>
      <c r="IO258" s="1"/>
      <c r="IP258" s="1"/>
      <c r="IQ258" s="1"/>
    </row>
    <row r="259" spans="1:251" hidden="1">
      <c r="B259" s="58" t="s">
        <v>199</v>
      </c>
      <c r="C259" s="56">
        <v>0</v>
      </c>
      <c r="D259" s="56"/>
      <c r="E259" s="56"/>
      <c r="F259" s="56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  <c r="FV259" s="1"/>
      <c r="FW259" s="1"/>
      <c r="FX259" s="1"/>
      <c r="FY259" s="1"/>
      <c r="FZ259" s="1"/>
      <c r="GA259" s="1"/>
      <c r="GB259" s="1"/>
      <c r="GC259" s="1"/>
      <c r="GD259" s="1"/>
      <c r="GE259" s="1"/>
      <c r="GF259" s="1"/>
      <c r="GG259" s="1"/>
      <c r="GH259" s="1"/>
      <c r="GI259" s="1"/>
      <c r="GJ259" s="1"/>
      <c r="GK259" s="1"/>
      <c r="GL259" s="1"/>
      <c r="GM259" s="1"/>
      <c r="GN259" s="1"/>
      <c r="GO259" s="1"/>
      <c r="GP259" s="1"/>
      <c r="GQ259" s="1"/>
      <c r="GR259" s="1"/>
      <c r="GS259" s="1"/>
      <c r="GT259" s="1"/>
      <c r="GU259" s="1"/>
      <c r="GV259" s="1"/>
      <c r="GW259" s="1"/>
      <c r="GX259" s="1"/>
      <c r="GY259" s="1"/>
      <c r="GZ259" s="1"/>
      <c r="HA259" s="1"/>
      <c r="HB259" s="1"/>
      <c r="HC259" s="1"/>
      <c r="HD259" s="1"/>
      <c r="HE259" s="1"/>
      <c r="HF259" s="1"/>
      <c r="HG259" s="1"/>
      <c r="HH259" s="1"/>
      <c r="HI259" s="1"/>
      <c r="HJ259" s="1"/>
      <c r="HK259" s="1"/>
      <c r="HL259" s="1"/>
      <c r="HM259" s="1"/>
      <c r="HN259" s="1"/>
      <c r="HO259" s="1"/>
      <c r="HP259" s="1"/>
      <c r="HQ259" s="1"/>
      <c r="HR259" s="1"/>
      <c r="HS259" s="1"/>
      <c r="HT259" s="1"/>
      <c r="HU259" s="1"/>
      <c r="HV259" s="1"/>
      <c r="HW259" s="1"/>
      <c r="HX259" s="1"/>
      <c r="HY259" s="1"/>
      <c r="HZ259" s="1"/>
      <c r="IA259" s="1"/>
      <c r="IB259" s="1"/>
      <c r="IC259" s="1"/>
      <c r="ID259" s="1"/>
      <c r="IE259" s="1"/>
      <c r="IF259" s="1"/>
      <c r="IG259" s="1"/>
      <c r="IH259" s="1"/>
      <c r="II259" s="1"/>
      <c r="IJ259" s="1"/>
      <c r="IK259" s="1"/>
      <c r="IL259" s="1"/>
      <c r="IM259" s="1"/>
      <c r="IN259" s="1"/>
      <c r="IO259" s="1"/>
      <c r="IP259" s="1"/>
      <c r="IQ259" s="1"/>
    </row>
    <row r="260" spans="1:251">
      <c r="A260" s="48">
        <v>34</v>
      </c>
      <c r="B260" s="58" t="s">
        <v>200</v>
      </c>
      <c r="C260" s="56">
        <v>50000000000</v>
      </c>
      <c r="D260" s="56">
        <v>35000000000</v>
      </c>
      <c r="E260" s="56">
        <v>32000000000</v>
      </c>
      <c r="F260" s="56">
        <v>20000000000</v>
      </c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  <c r="FV260" s="1"/>
      <c r="FW260" s="1"/>
      <c r="FX260" s="1"/>
      <c r="FY260" s="1"/>
      <c r="FZ260" s="1"/>
      <c r="GA260" s="1"/>
      <c r="GB260" s="1"/>
      <c r="GC260" s="1"/>
      <c r="GD260" s="1"/>
      <c r="GE260" s="1"/>
      <c r="GF260" s="1"/>
      <c r="GG260" s="1"/>
      <c r="GH260" s="1"/>
      <c r="GI260" s="1"/>
      <c r="GJ260" s="1"/>
      <c r="GK260" s="1"/>
      <c r="GL260" s="1"/>
      <c r="GM260" s="1"/>
      <c r="GN260" s="1"/>
      <c r="GO260" s="1"/>
      <c r="GP260" s="1"/>
      <c r="GQ260" s="1"/>
      <c r="GR260" s="1"/>
      <c r="GS260" s="1"/>
      <c r="GT260" s="1"/>
      <c r="GU260" s="1"/>
      <c r="GV260" s="1"/>
      <c r="GW260" s="1"/>
      <c r="GX260" s="1"/>
      <c r="GY260" s="1"/>
      <c r="GZ260" s="1"/>
      <c r="HA260" s="1"/>
      <c r="HB260" s="1"/>
      <c r="HC260" s="1"/>
      <c r="HD260" s="1"/>
      <c r="HE260" s="1"/>
      <c r="HF260" s="1"/>
      <c r="HG260" s="1"/>
      <c r="HH260" s="1"/>
      <c r="HI260" s="1"/>
      <c r="HJ260" s="1"/>
      <c r="HK260" s="1"/>
      <c r="HL260" s="1"/>
      <c r="HM260" s="1"/>
      <c r="HN260" s="1"/>
      <c r="HO260" s="1"/>
      <c r="HP260" s="1"/>
      <c r="HQ260" s="1"/>
      <c r="HR260" s="1"/>
      <c r="HS260" s="1"/>
      <c r="HT260" s="1"/>
      <c r="HU260" s="1"/>
      <c r="HV260" s="1"/>
      <c r="HW260" s="1"/>
      <c r="HX260" s="1"/>
      <c r="HY260" s="1"/>
      <c r="HZ260" s="1"/>
      <c r="IA260" s="1"/>
      <c r="IB260" s="1"/>
      <c r="IC260" s="1"/>
      <c r="ID260" s="1"/>
      <c r="IE260" s="1"/>
      <c r="IF260" s="1"/>
      <c r="IG260" s="1"/>
      <c r="IH260" s="1"/>
      <c r="II260" s="1"/>
      <c r="IJ260" s="1"/>
      <c r="IK260" s="1"/>
      <c r="IL260" s="1"/>
      <c r="IM260" s="1"/>
      <c r="IN260" s="1"/>
      <c r="IO260" s="1"/>
      <c r="IP260" s="1"/>
      <c r="IQ260" s="1"/>
    </row>
    <row r="261" spans="1:251" hidden="1">
      <c r="B261" s="58" t="s">
        <v>201</v>
      </c>
      <c r="C261" s="56"/>
      <c r="D261" s="56"/>
      <c r="E261" s="56"/>
      <c r="F261" s="56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  <c r="FV261" s="1"/>
      <c r="FW261" s="1"/>
      <c r="FX261" s="1"/>
      <c r="FY261" s="1"/>
      <c r="FZ261" s="1"/>
      <c r="GA261" s="1"/>
      <c r="GB261" s="1"/>
      <c r="GC261" s="1"/>
      <c r="GD261" s="1"/>
      <c r="GE261" s="1"/>
      <c r="GF261" s="1"/>
      <c r="GG261" s="1"/>
      <c r="GH261" s="1"/>
      <c r="GI261" s="1"/>
      <c r="GJ261" s="1"/>
      <c r="GK261" s="1"/>
      <c r="GL261" s="1"/>
      <c r="GM261" s="1"/>
      <c r="GN261" s="1"/>
      <c r="GO261" s="1"/>
      <c r="GP261" s="1"/>
      <c r="GQ261" s="1"/>
      <c r="GR261" s="1"/>
      <c r="GS261" s="1"/>
      <c r="GT261" s="1"/>
      <c r="GU261" s="1"/>
      <c r="GV261" s="1"/>
      <c r="GW261" s="1"/>
      <c r="GX261" s="1"/>
      <c r="GY261" s="1"/>
      <c r="GZ261" s="1"/>
      <c r="HA261" s="1"/>
      <c r="HB261" s="1"/>
      <c r="HC261" s="1"/>
      <c r="HD261" s="1"/>
      <c r="HE261" s="1"/>
      <c r="HF261" s="1"/>
      <c r="HG261" s="1"/>
      <c r="HH261" s="1"/>
      <c r="HI261" s="1"/>
      <c r="HJ261" s="1"/>
      <c r="HK261" s="1"/>
      <c r="HL261" s="1"/>
      <c r="HM261" s="1"/>
      <c r="HN261" s="1"/>
      <c r="HO261" s="1"/>
      <c r="HP261" s="1"/>
      <c r="HQ261" s="1"/>
      <c r="HR261" s="1"/>
      <c r="HS261" s="1"/>
      <c r="HT261" s="1"/>
      <c r="HU261" s="1"/>
      <c r="HV261" s="1"/>
      <c r="HW261" s="1"/>
      <c r="HX261" s="1"/>
      <c r="HY261" s="1"/>
      <c r="HZ261" s="1"/>
      <c r="IA261" s="1"/>
      <c r="IB261" s="1"/>
      <c r="IC261" s="1"/>
      <c r="ID261" s="1"/>
      <c r="IE261" s="1"/>
      <c r="IF261" s="1"/>
      <c r="IG261" s="1"/>
      <c r="IH261" s="1"/>
      <c r="II261" s="1"/>
      <c r="IJ261" s="1"/>
      <c r="IK261" s="1"/>
      <c r="IL261" s="1"/>
      <c r="IM261" s="1"/>
      <c r="IN261" s="1"/>
      <c r="IO261" s="1"/>
      <c r="IP261" s="1"/>
      <c r="IQ261" s="1"/>
    </row>
    <row r="262" spans="1:251" hidden="1">
      <c r="B262" s="58" t="s">
        <v>202</v>
      </c>
      <c r="C262" s="56"/>
      <c r="D262" s="56"/>
      <c r="E262" s="56"/>
      <c r="F262" s="56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  <c r="FV262" s="1"/>
      <c r="FW262" s="1"/>
      <c r="FX262" s="1"/>
      <c r="FY262" s="1"/>
      <c r="FZ262" s="1"/>
      <c r="GA262" s="1"/>
      <c r="GB262" s="1"/>
      <c r="GC262" s="1"/>
      <c r="GD262" s="1"/>
      <c r="GE262" s="1"/>
      <c r="GF262" s="1"/>
      <c r="GG262" s="1"/>
      <c r="GH262" s="1"/>
      <c r="GI262" s="1"/>
      <c r="GJ262" s="1"/>
      <c r="GK262" s="1"/>
      <c r="GL262" s="1"/>
      <c r="GM262" s="1"/>
      <c r="GN262" s="1"/>
      <c r="GO262" s="1"/>
      <c r="GP262" s="1"/>
      <c r="GQ262" s="1"/>
      <c r="GR262" s="1"/>
      <c r="GS262" s="1"/>
      <c r="GT262" s="1"/>
      <c r="GU262" s="1"/>
      <c r="GV262" s="1"/>
      <c r="GW262" s="1"/>
      <c r="GX262" s="1"/>
      <c r="GY262" s="1"/>
      <c r="GZ262" s="1"/>
      <c r="HA262" s="1"/>
      <c r="HB262" s="1"/>
      <c r="HC262" s="1"/>
      <c r="HD262" s="1"/>
      <c r="HE262" s="1"/>
      <c r="HF262" s="1"/>
      <c r="HG262" s="1"/>
      <c r="HH262" s="1"/>
      <c r="HI262" s="1"/>
      <c r="HJ262" s="1"/>
      <c r="HK262" s="1"/>
      <c r="HL262" s="1"/>
      <c r="HM262" s="1"/>
      <c r="HN262" s="1"/>
      <c r="HO262" s="1"/>
      <c r="HP262" s="1"/>
      <c r="HQ262" s="1"/>
      <c r="HR262" s="1"/>
      <c r="HS262" s="1"/>
      <c r="HT262" s="1"/>
      <c r="HU262" s="1"/>
      <c r="HV262" s="1"/>
      <c r="HW262" s="1"/>
      <c r="HX262" s="1"/>
      <c r="HY262" s="1"/>
      <c r="HZ262" s="1"/>
      <c r="IA262" s="1"/>
      <c r="IB262" s="1"/>
      <c r="IC262" s="1"/>
      <c r="ID262" s="1"/>
      <c r="IE262" s="1"/>
      <c r="IF262" s="1"/>
      <c r="IG262" s="1"/>
      <c r="IH262" s="1"/>
      <c r="II262" s="1"/>
      <c r="IJ262" s="1"/>
      <c r="IK262" s="1"/>
      <c r="IL262" s="1"/>
      <c r="IM262" s="1"/>
      <c r="IN262" s="1"/>
      <c r="IO262" s="1"/>
      <c r="IP262" s="1"/>
      <c r="IQ262" s="1"/>
    </row>
    <row r="263" spans="1:251" hidden="1">
      <c r="B263" s="58" t="s">
        <v>203</v>
      </c>
      <c r="C263" s="56"/>
      <c r="D263" s="56"/>
      <c r="E263" s="56"/>
      <c r="F263" s="56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  <c r="FV263" s="1"/>
      <c r="FW263" s="1"/>
      <c r="FX263" s="1"/>
      <c r="FY263" s="1"/>
      <c r="FZ263" s="1"/>
      <c r="GA263" s="1"/>
      <c r="GB263" s="1"/>
      <c r="GC263" s="1"/>
      <c r="GD263" s="1"/>
      <c r="GE263" s="1"/>
      <c r="GF263" s="1"/>
      <c r="GG263" s="1"/>
      <c r="GH263" s="1"/>
      <c r="GI263" s="1"/>
      <c r="GJ263" s="1"/>
      <c r="GK263" s="1"/>
      <c r="GL263" s="1"/>
      <c r="GM263" s="1"/>
      <c r="GN263" s="1"/>
      <c r="GO263" s="1"/>
      <c r="GP263" s="1"/>
      <c r="GQ263" s="1"/>
      <c r="GR263" s="1"/>
      <c r="GS263" s="1"/>
      <c r="GT263" s="1"/>
      <c r="GU263" s="1"/>
      <c r="GV263" s="1"/>
      <c r="GW263" s="1"/>
      <c r="GX263" s="1"/>
      <c r="GY263" s="1"/>
      <c r="GZ263" s="1"/>
      <c r="HA263" s="1"/>
      <c r="HB263" s="1"/>
      <c r="HC263" s="1"/>
      <c r="HD263" s="1"/>
      <c r="HE263" s="1"/>
      <c r="HF263" s="1"/>
      <c r="HG263" s="1"/>
      <c r="HH263" s="1"/>
      <c r="HI263" s="1"/>
      <c r="HJ263" s="1"/>
      <c r="HK263" s="1"/>
      <c r="HL263" s="1"/>
      <c r="HM263" s="1"/>
      <c r="HN263" s="1"/>
      <c r="HO263" s="1"/>
      <c r="HP263" s="1"/>
      <c r="HQ263" s="1"/>
      <c r="HR263" s="1"/>
      <c r="HS263" s="1"/>
      <c r="HT263" s="1"/>
      <c r="HU263" s="1"/>
      <c r="HV263" s="1"/>
      <c r="HW263" s="1"/>
      <c r="HX263" s="1"/>
      <c r="HY263" s="1"/>
      <c r="HZ263" s="1"/>
      <c r="IA263" s="1"/>
      <c r="IB263" s="1"/>
      <c r="IC263" s="1"/>
      <c r="ID263" s="1"/>
      <c r="IE263" s="1"/>
      <c r="IF263" s="1"/>
      <c r="IG263" s="1"/>
      <c r="IH263" s="1"/>
      <c r="II263" s="1"/>
      <c r="IJ263" s="1"/>
      <c r="IK263" s="1"/>
      <c r="IL263" s="1"/>
      <c r="IM263" s="1"/>
      <c r="IN263" s="1"/>
      <c r="IO263" s="1"/>
      <c r="IP263" s="1"/>
      <c r="IQ263" s="1"/>
    </row>
    <row r="264" spans="1:251">
      <c r="A264" s="48">
        <v>35</v>
      </c>
      <c r="B264" s="58" t="s">
        <v>204</v>
      </c>
      <c r="C264" s="56">
        <v>21564157563</v>
      </c>
      <c r="D264" s="56">
        <v>6828424665</v>
      </c>
      <c r="E264" s="56">
        <v>5475890418</v>
      </c>
      <c r="F264" s="56">
        <v>6710000008</v>
      </c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  <c r="FV264" s="1"/>
      <c r="FW264" s="1"/>
      <c r="FX264" s="1"/>
      <c r="FY264" s="1"/>
      <c r="FZ264" s="1"/>
      <c r="GA264" s="1"/>
      <c r="GB264" s="1"/>
      <c r="GC264" s="1"/>
      <c r="GD264" s="1"/>
      <c r="GE264" s="1"/>
      <c r="GF264" s="1"/>
      <c r="GG264" s="1"/>
      <c r="GH264" s="1"/>
      <c r="GI264" s="1"/>
      <c r="GJ264" s="1"/>
      <c r="GK264" s="1"/>
      <c r="GL264" s="1"/>
      <c r="GM264" s="1"/>
      <c r="GN264" s="1"/>
      <c r="GO264" s="1"/>
      <c r="GP264" s="1"/>
      <c r="GQ264" s="1"/>
      <c r="GR264" s="1"/>
      <c r="GS264" s="1"/>
      <c r="GT264" s="1"/>
      <c r="GU264" s="1"/>
      <c r="GV264" s="1"/>
      <c r="GW264" s="1"/>
      <c r="GX264" s="1"/>
      <c r="GY264" s="1"/>
      <c r="GZ264" s="1"/>
      <c r="HA264" s="1"/>
      <c r="HB264" s="1"/>
      <c r="HC264" s="1"/>
      <c r="HD264" s="1"/>
      <c r="HE264" s="1"/>
      <c r="HF264" s="1"/>
      <c r="HG264" s="1"/>
      <c r="HH264" s="1"/>
      <c r="HI264" s="1"/>
      <c r="HJ264" s="1"/>
      <c r="HK264" s="1"/>
      <c r="HL264" s="1"/>
      <c r="HM264" s="1"/>
      <c r="HN264" s="1"/>
      <c r="HO264" s="1"/>
      <c r="HP264" s="1"/>
      <c r="HQ264" s="1"/>
      <c r="HR264" s="1"/>
      <c r="HS264" s="1"/>
      <c r="HT264" s="1"/>
      <c r="HU264" s="1"/>
      <c r="HV264" s="1"/>
      <c r="HW264" s="1"/>
      <c r="HX264" s="1"/>
      <c r="HY264" s="1"/>
      <c r="HZ264" s="1"/>
      <c r="IA264" s="1"/>
      <c r="IB264" s="1"/>
      <c r="IC264" s="1"/>
      <c r="ID264" s="1"/>
      <c r="IE264" s="1"/>
      <c r="IF264" s="1"/>
      <c r="IG264" s="1"/>
      <c r="IH264" s="1"/>
      <c r="II264" s="1"/>
      <c r="IJ264" s="1"/>
      <c r="IK264" s="1"/>
      <c r="IL264" s="1"/>
      <c r="IM264" s="1"/>
      <c r="IN264" s="1"/>
      <c r="IO264" s="1"/>
      <c r="IP264" s="1"/>
      <c r="IQ264" s="1"/>
    </row>
    <row r="265" spans="1:251">
      <c r="A265" s="48">
        <v>36</v>
      </c>
      <c r="B265" s="58" t="s">
        <v>205</v>
      </c>
      <c r="C265" s="56">
        <v>-20727246993</v>
      </c>
      <c r="D265" s="56">
        <v>-6370527726</v>
      </c>
      <c r="E265" s="56">
        <v>-5759589048</v>
      </c>
      <c r="F265" s="56">
        <v>-6376643843</v>
      </c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  <c r="FV265" s="1"/>
      <c r="FW265" s="1"/>
      <c r="FX265" s="1"/>
      <c r="FY265" s="1"/>
      <c r="FZ265" s="1"/>
      <c r="GA265" s="1"/>
      <c r="GB265" s="1"/>
      <c r="GC265" s="1"/>
      <c r="GD265" s="1"/>
      <c r="GE265" s="1"/>
      <c r="GF265" s="1"/>
      <c r="GG265" s="1"/>
      <c r="GH265" s="1"/>
      <c r="GI265" s="1"/>
      <c r="GJ265" s="1"/>
      <c r="GK265" s="1"/>
      <c r="GL265" s="1"/>
      <c r="GM265" s="1"/>
      <c r="GN265" s="1"/>
      <c r="GO265" s="1"/>
      <c r="GP265" s="1"/>
      <c r="GQ265" s="1"/>
      <c r="GR265" s="1"/>
      <c r="GS265" s="1"/>
      <c r="GT265" s="1"/>
      <c r="GU265" s="1"/>
      <c r="GV265" s="1"/>
      <c r="GW265" s="1"/>
      <c r="GX265" s="1"/>
      <c r="GY265" s="1"/>
      <c r="GZ265" s="1"/>
      <c r="HA265" s="1"/>
      <c r="HB265" s="1"/>
      <c r="HC265" s="1"/>
      <c r="HD265" s="1"/>
      <c r="HE265" s="1"/>
      <c r="HF265" s="1"/>
      <c r="HG265" s="1"/>
      <c r="HH265" s="1"/>
      <c r="HI265" s="1"/>
      <c r="HJ265" s="1"/>
      <c r="HK265" s="1"/>
      <c r="HL265" s="1"/>
      <c r="HM265" s="1"/>
      <c r="HN265" s="1"/>
      <c r="HO265" s="1"/>
      <c r="HP265" s="1"/>
      <c r="HQ265" s="1"/>
      <c r="HR265" s="1"/>
      <c r="HS265" s="1"/>
      <c r="HT265" s="1"/>
      <c r="HU265" s="1"/>
      <c r="HV265" s="1"/>
      <c r="HW265" s="1"/>
      <c r="HX265" s="1"/>
      <c r="HY265" s="1"/>
      <c r="HZ265" s="1"/>
      <c r="IA265" s="1"/>
      <c r="IB265" s="1"/>
      <c r="IC265" s="1"/>
      <c r="ID265" s="1"/>
      <c r="IE265" s="1"/>
      <c r="IF265" s="1"/>
      <c r="IG265" s="1"/>
      <c r="IH265" s="1"/>
      <c r="II265" s="1"/>
      <c r="IJ265" s="1"/>
      <c r="IK265" s="1"/>
      <c r="IL265" s="1"/>
      <c r="IM265" s="1"/>
      <c r="IN265" s="1"/>
      <c r="IO265" s="1"/>
      <c r="IP265" s="1"/>
      <c r="IQ265" s="1"/>
    </row>
    <row r="266" spans="1:251" hidden="1">
      <c r="A266" s="102"/>
      <c r="B266" s="58" t="s">
        <v>370</v>
      </c>
      <c r="C266" s="56">
        <v>0</v>
      </c>
      <c r="D266" s="56">
        <v>0</v>
      </c>
      <c r="E266" s="56"/>
      <c r="F266" s="56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  <c r="FV266" s="1"/>
      <c r="FW266" s="1"/>
      <c r="FX266" s="1"/>
      <c r="FY266" s="1"/>
      <c r="FZ266" s="1"/>
      <c r="GA266" s="1"/>
      <c r="GB266" s="1"/>
      <c r="GC266" s="1"/>
      <c r="GD266" s="1"/>
      <c r="GE266" s="1"/>
      <c r="GF266" s="1"/>
      <c r="GG266" s="1"/>
      <c r="GH266" s="1"/>
      <c r="GI266" s="1"/>
      <c r="GJ266" s="1"/>
      <c r="GK266" s="1"/>
      <c r="GL266" s="1"/>
      <c r="GM266" s="1"/>
      <c r="GN266" s="1"/>
      <c r="GO266" s="1"/>
      <c r="GP266" s="1"/>
      <c r="GQ266" s="1"/>
      <c r="GR266" s="1"/>
      <c r="GS266" s="1"/>
      <c r="GT266" s="1"/>
      <c r="GU266" s="1"/>
      <c r="GV266" s="1"/>
      <c r="GW266" s="1"/>
      <c r="GX266" s="1"/>
      <c r="GY266" s="1"/>
      <c r="GZ266" s="1"/>
      <c r="HA266" s="1"/>
      <c r="HB266" s="1"/>
      <c r="HC266" s="1"/>
      <c r="HD266" s="1"/>
      <c r="HE266" s="1"/>
      <c r="HF266" s="1"/>
      <c r="HG266" s="1"/>
      <c r="HH266" s="1"/>
      <c r="HI266" s="1"/>
      <c r="HJ266" s="1"/>
      <c r="HK266" s="1"/>
      <c r="HL266" s="1"/>
      <c r="HM266" s="1"/>
      <c r="HN266" s="1"/>
      <c r="HO266" s="1"/>
      <c r="HP266" s="1"/>
      <c r="HQ266" s="1"/>
      <c r="HR266" s="1"/>
      <c r="HS266" s="1"/>
      <c r="HT266" s="1"/>
      <c r="HU266" s="1"/>
      <c r="HV266" s="1"/>
      <c r="HW266" s="1"/>
      <c r="HX266" s="1"/>
      <c r="HY266" s="1"/>
      <c r="HZ266" s="1"/>
      <c r="IA266" s="1"/>
      <c r="IB266" s="1"/>
      <c r="IC266" s="1"/>
      <c r="ID266" s="1"/>
      <c r="IE266" s="1"/>
      <c r="IF266" s="1"/>
      <c r="IG266" s="1"/>
      <c r="IH266" s="1"/>
      <c r="II266" s="1"/>
      <c r="IJ266" s="1"/>
      <c r="IK266" s="1"/>
      <c r="IL266" s="1"/>
      <c r="IM266" s="1"/>
      <c r="IN266" s="1"/>
      <c r="IO266" s="1"/>
      <c r="IP266" s="1"/>
      <c r="IQ266" s="1"/>
    </row>
    <row r="267" spans="1:251" hidden="1">
      <c r="A267" s="102"/>
      <c r="B267" s="85" t="s">
        <v>206</v>
      </c>
      <c r="C267" s="60">
        <v>0</v>
      </c>
      <c r="D267" s="60">
        <v>0</v>
      </c>
      <c r="E267" s="60">
        <v>2076126618</v>
      </c>
      <c r="F267" s="60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  <c r="FV267" s="1"/>
      <c r="FW267" s="1"/>
      <c r="FX267" s="1"/>
      <c r="FY267" s="1"/>
      <c r="FZ267" s="1"/>
      <c r="GA267" s="1"/>
      <c r="GB267" s="1"/>
      <c r="GC267" s="1"/>
      <c r="GD267" s="1"/>
      <c r="GE267" s="1"/>
      <c r="GF267" s="1"/>
      <c r="GG267" s="1"/>
      <c r="GH267" s="1"/>
      <c r="GI267" s="1"/>
      <c r="GJ267" s="1"/>
      <c r="GK267" s="1"/>
      <c r="GL267" s="1"/>
      <c r="GM267" s="1"/>
      <c r="GN267" s="1"/>
      <c r="GO267" s="1"/>
      <c r="GP267" s="1"/>
      <c r="GQ267" s="1"/>
      <c r="GR267" s="1"/>
      <c r="GS267" s="1"/>
      <c r="GT267" s="1"/>
      <c r="GU267" s="1"/>
      <c r="GV267" s="1"/>
      <c r="GW267" s="1"/>
      <c r="GX267" s="1"/>
      <c r="GY267" s="1"/>
      <c r="GZ267" s="1"/>
      <c r="HA267" s="1"/>
      <c r="HB267" s="1"/>
      <c r="HC267" s="1"/>
      <c r="HD267" s="1"/>
      <c r="HE267" s="1"/>
      <c r="HF267" s="1"/>
      <c r="HG267" s="1"/>
      <c r="HH267" s="1"/>
      <c r="HI267" s="1"/>
      <c r="HJ267" s="1"/>
      <c r="HK267" s="1"/>
      <c r="HL267" s="1"/>
      <c r="HM267" s="1"/>
      <c r="HN267" s="1"/>
      <c r="HO267" s="1"/>
      <c r="HP267" s="1"/>
      <c r="HQ267" s="1"/>
      <c r="HR267" s="1"/>
      <c r="HS267" s="1"/>
      <c r="HT267" s="1"/>
      <c r="HU267" s="1"/>
      <c r="HV267" s="1"/>
      <c r="HW267" s="1"/>
      <c r="HX267" s="1"/>
      <c r="HY267" s="1"/>
      <c r="HZ267" s="1"/>
      <c r="IA267" s="1"/>
      <c r="IB267" s="1"/>
      <c r="IC267" s="1"/>
      <c r="ID267" s="1"/>
      <c r="IE267" s="1"/>
      <c r="IF267" s="1"/>
      <c r="IG267" s="1"/>
      <c r="IH267" s="1"/>
      <c r="II267" s="1"/>
      <c r="IJ267" s="1"/>
      <c r="IK267" s="1"/>
      <c r="IL267" s="1"/>
      <c r="IM267" s="1"/>
      <c r="IN267" s="1"/>
      <c r="IO267" s="1"/>
      <c r="IP267" s="1"/>
      <c r="IQ267" s="1"/>
    </row>
    <row r="268" spans="1:251" ht="13.5" thickBot="1">
      <c r="B268" s="67" t="s">
        <v>68</v>
      </c>
      <c r="C268" s="82">
        <v>138316261141</v>
      </c>
      <c r="D268" s="61">
        <v>106964674388</v>
      </c>
      <c r="E268" s="82">
        <v>122204949874</v>
      </c>
      <c r="F268" s="82">
        <v>110054143307</v>
      </c>
      <c r="G268" s="8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  <c r="FV268" s="1"/>
      <c r="FW268" s="1"/>
      <c r="FX268" s="1"/>
      <c r="FY268" s="1"/>
      <c r="FZ268" s="1"/>
      <c r="GA268" s="1"/>
      <c r="GB268" s="1"/>
      <c r="GC268" s="1"/>
      <c r="GD268" s="1"/>
      <c r="GE268" s="1"/>
      <c r="GF268" s="1"/>
      <c r="GG268" s="1"/>
      <c r="GH268" s="1"/>
      <c r="GI268" s="1"/>
      <c r="GJ268" s="1"/>
      <c r="GK268" s="1"/>
      <c r="GL268" s="1"/>
      <c r="GM268" s="1"/>
      <c r="GN268" s="1"/>
      <c r="GO268" s="1"/>
      <c r="GP268" s="1"/>
      <c r="GQ268" s="1"/>
      <c r="GR268" s="1"/>
      <c r="GS268" s="1"/>
      <c r="GT268" s="1"/>
      <c r="GU268" s="1"/>
      <c r="GV268" s="1"/>
      <c r="GW268" s="1"/>
      <c r="GX268" s="1"/>
      <c r="GY268" s="1"/>
      <c r="GZ268" s="1"/>
      <c r="HA268" s="1"/>
      <c r="HB268" s="1"/>
      <c r="HC268" s="1"/>
      <c r="HD268" s="1"/>
      <c r="HE268" s="1"/>
      <c r="HF268" s="1"/>
      <c r="HG268" s="1"/>
      <c r="HH268" s="1"/>
      <c r="HI268" s="1"/>
      <c r="HJ268" s="1"/>
      <c r="HK268" s="1"/>
      <c r="HL268" s="1"/>
      <c r="HM268" s="1"/>
      <c r="HN268" s="1"/>
      <c r="HO268" s="1"/>
      <c r="HP268" s="1"/>
      <c r="HQ268" s="1"/>
      <c r="HR268" s="1"/>
      <c r="HS268" s="1"/>
      <c r="HT268" s="1"/>
      <c r="HU268" s="1"/>
      <c r="HV268" s="1"/>
      <c r="HW268" s="1"/>
      <c r="HX268" s="1"/>
      <c r="HY268" s="1"/>
      <c r="HZ268" s="1"/>
      <c r="IA268" s="1"/>
      <c r="IB268" s="1"/>
      <c r="IC268" s="1"/>
      <c r="ID268" s="1"/>
      <c r="IE268" s="1"/>
      <c r="IF268" s="1"/>
      <c r="IG268" s="1"/>
      <c r="IH268" s="1"/>
      <c r="II268" s="1"/>
      <c r="IJ268" s="1"/>
      <c r="IK268" s="1"/>
      <c r="IL268" s="1"/>
      <c r="IM268" s="1"/>
      <c r="IN268" s="1"/>
      <c r="IO268" s="1"/>
      <c r="IP268" s="1"/>
      <c r="IQ268" s="1"/>
    </row>
    <row r="269" spans="1:251" ht="4.5" customHeight="1" thickTop="1">
      <c r="B269" s="62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  <c r="FV269" s="1"/>
      <c r="FW269" s="1"/>
      <c r="FX269" s="1"/>
      <c r="FY269" s="1"/>
      <c r="FZ269" s="1"/>
      <c r="GA269" s="1"/>
      <c r="GB269" s="1"/>
      <c r="GC269" s="1"/>
      <c r="GD269" s="1"/>
      <c r="GE269" s="1"/>
      <c r="GF269" s="1"/>
      <c r="GG269" s="1"/>
      <c r="GH269" s="1"/>
      <c r="GI269" s="1"/>
      <c r="GJ269" s="1"/>
      <c r="GK269" s="1"/>
      <c r="GL269" s="1"/>
      <c r="GM269" s="1"/>
      <c r="GN269" s="1"/>
      <c r="GO269" s="1"/>
      <c r="GP269" s="1"/>
      <c r="GQ269" s="1"/>
      <c r="GR269" s="1"/>
      <c r="GS269" s="1"/>
      <c r="GT269" s="1"/>
      <c r="GU269" s="1"/>
      <c r="GV269" s="1"/>
      <c r="GW269" s="1"/>
      <c r="GX269" s="1"/>
      <c r="GY269" s="1"/>
      <c r="GZ269" s="1"/>
      <c r="HA269" s="1"/>
      <c r="HB269" s="1"/>
      <c r="HC269" s="1"/>
      <c r="HD269" s="1"/>
      <c r="HE269" s="1"/>
      <c r="HF269" s="1"/>
      <c r="HG269" s="1"/>
      <c r="HH269" s="1"/>
      <c r="HI269" s="1"/>
      <c r="HJ269" s="1"/>
      <c r="HK269" s="1"/>
      <c r="HL269" s="1"/>
      <c r="HM269" s="1"/>
      <c r="HN269" s="1"/>
      <c r="HO269" s="1"/>
      <c r="HP269" s="1"/>
      <c r="HQ269" s="1"/>
      <c r="HR269" s="1"/>
      <c r="HS269" s="1"/>
      <c r="HT269" s="1"/>
      <c r="HU269" s="1"/>
      <c r="HV269" s="1"/>
      <c r="HW269" s="1"/>
      <c r="HX269" s="1"/>
      <c r="HY269" s="1"/>
      <c r="HZ269" s="1"/>
      <c r="IA269" s="1"/>
      <c r="IB269" s="1"/>
      <c r="IC269" s="1"/>
      <c r="ID269" s="1"/>
      <c r="IE269" s="1"/>
      <c r="IF269" s="1"/>
      <c r="IG269" s="1"/>
      <c r="IH269" s="1"/>
      <c r="II269" s="1"/>
      <c r="IJ269" s="1"/>
      <c r="IK269" s="1"/>
      <c r="IL269" s="1"/>
      <c r="IM269" s="1"/>
      <c r="IN269" s="1"/>
      <c r="IO269" s="1"/>
      <c r="IP269" s="1"/>
      <c r="IQ269" s="1"/>
    </row>
    <row r="270" spans="1:251">
      <c r="B270" s="62" t="s">
        <v>207</v>
      </c>
      <c r="C270" s="49">
        <v>72650160753</v>
      </c>
      <c r="D270" s="49">
        <v>58433652236</v>
      </c>
      <c r="E270" s="49">
        <v>62352348416</v>
      </c>
      <c r="F270" s="49">
        <v>57829863107</v>
      </c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  <c r="FV270" s="1"/>
      <c r="FW270" s="1"/>
      <c r="FX270" s="1"/>
      <c r="FY270" s="1"/>
      <c r="FZ270" s="1"/>
      <c r="GA270" s="1"/>
      <c r="GB270" s="1"/>
      <c r="GC270" s="1"/>
      <c r="GD270" s="1"/>
      <c r="GE270" s="1"/>
      <c r="GF270" s="1"/>
      <c r="GG270" s="1"/>
      <c r="GH270" s="1"/>
      <c r="GI270" s="1"/>
      <c r="GJ270" s="1"/>
      <c r="GK270" s="1"/>
      <c r="GL270" s="1"/>
      <c r="GM270" s="1"/>
      <c r="GN270" s="1"/>
      <c r="GO270" s="1"/>
      <c r="GP270" s="1"/>
      <c r="GQ270" s="1"/>
      <c r="GR270" s="1"/>
      <c r="GS270" s="1"/>
      <c r="GT270" s="1"/>
      <c r="GU270" s="1"/>
      <c r="GV270" s="1"/>
      <c r="GW270" s="1"/>
      <c r="GX270" s="1"/>
      <c r="GY270" s="1"/>
      <c r="GZ270" s="1"/>
      <c r="HA270" s="1"/>
      <c r="HB270" s="1"/>
      <c r="HC270" s="1"/>
      <c r="HD270" s="1"/>
      <c r="HE270" s="1"/>
      <c r="HF270" s="1"/>
      <c r="HG270" s="1"/>
      <c r="HH270" s="1"/>
      <c r="HI270" s="1"/>
      <c r="HJ270" s="1"/>
      <c r="HK270" s="1"/>
      <c r="HL270" s="1"/>
      <c r="HM270" s="1"/>
      <c r="HN270" s="1"/>
      <c r="HO270" s="1"/>
      <c r="HP270" s="1"/>
      <c r="HQ270" s="1"/>
      <c r="HR270" s="1"/>
      <c r="HS270" s="1"/>
      <c r="HT270" s="1"/>
      <c r="HU270" s="1"/>
      <c r="HV270" s="1"/>
      <c r="HW270" s="1"/>
      <c r="HX270" s="1"/>
      <c r="HY270" s="1"/>
      <c r="HZ270" s="1"/>
      <c r="IA270" s="1"/>
      <c r="IB270" s="1"/>
      <c r="IC270" s="1"/>
      <c r="ID270" s="1"/>
      <c r="IE270" s="1"/>
      <c r="IF270" s="1"/>
      <c r="IG270" s="1"/>
      <c r="IH270" s="1"/>
      <c r="II270" s="1"/>
      <c r="IJ270" s="1"/>
      <c r="IK270" s="1"/>
      <c r="IL270" s="1"/>
      <c r="IM270" s="1"/>
      <c r="IN270" s="1"/>
      <c r="IO270" s="1"/>
      <c r="IP270" s="1"/>
      <c r="IQ270" s="1"/>
    </row>
    <row r="271" spans="1:251">
      <c r="B271" s="62" t="s">
        <v>208</v>
      </c>
      <c r="C271" s="49">
        <v>65666100388</v>
      </c>
      <c r="D271" s="49">
        <v>48531022152</v>
      </c>
      <c r="E271" s="49">
        <v>59852601458</v>
      </c>
      <c r="F271" s="49">
        <v>52224280200</v>
      </c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  <c r="FV271" s="1"/>
      <c r="FW271" s="1"/>
      <c r="FX271" s="1"/>
      <c r="FY271" s="1"/>
      <c r="FZ271" s="1"/>
      <c r="GA271" s="1"/>
      <c r="GB271" s="1"/>
      <c r="GC271" s="1"/>
      <c r="GD271" s="1"/>
      <c r="GE271" s="1"/>
      <c r="GF271" s="1"/>
      <c r="GG271" s="1"/>
      <c r="GH271" s="1"/>
      <c r="GI271" s="1"/>
      <c r="GJ271" s="1"/>
      <c r="GK271" s="1"/>
      <c r="GL271" s="1"/>
      <c r="GM271" s="1"/>
      <c r="GN271" s="1"/>
      <c r="GO271" s="1"/>
      <c r="GP271" s="1"/>
      <c r="GQ271" s="1"/>
      <c r="GR271" s="1"/>
      <c r="GS271" s="1"/>
      <c r="GT271" s="1"/>
      <c r="GU271" s="1"/>
      <c r="GV271" s="1"/>
      <c r="GW271" s="1"/>
      <c r="GX271" s="1"/>
      <c r="GY271" s="1"/>
      <c r="GZ271" s="1"/>
      <c r="HA271" s="1"/>
      <c r="HB271" s="1"/>
      <c r="HC271" s="1"/>
      <c r="HD271" s="1"/>
      <c r="HE271" s="1"/>
      <c r="HF271" s="1"/>
      <c r="HG271" s="1"/>
      <c r="HH271" s="1"/>
      <c r="HI271" s="1"/>
      <c r="HJ271" s="1"/>
      <c r="HK271" s="1"/>
      <c r="HL271" s="1"/>
      <c r="HM271" s="1"/>
      <c r="HN271" s="1"/>
      <c r="HO271" s="1"/>
      <c r="HP271" s="1"/>
      <c r="HQ271" s="1"/>
      <c r="HR271" s="1"/>
      <c r="HS271" s="1"/>
      <c r="HT271" s="1"/>
      <c r="HU271" s="1"/>
      <c r="HV271" s="1"/>
      <c r="HW271" s="1"/>
      <c r="HX271" s="1"/>
      <c r="HY271" s="1"/>
      <c r="HZ271" s="1"/>
      <c r="IA271" s="1"/>
      <c r="IB271" s="1"/>
      <c r="IC271" s="1"/>
      <c r="ID271" s="1"/>
      <c r="IE271" s="1"/>
      <c r="IF271" s="1"/>
      <c r="IG271" s="1"/>
      <c r="IH271" s="1"/>
      <c r="II271" s="1"/>
      <c r="IJ271" s="1"/>
      <c r="IK271" s="1"/>
      <c r="IL271" s="1"/>
      <c r="IM271" s="1"/>
      <c r="IN271" s="1"/>
      <c r="IO271" s="1"/>
      <c r="IP271" s="1"/>
      <c r="IQ271" s="1"/>
    </row>
    <row r="272" spans="1:251">
      <c r="B272" s="68" t="s">
        <v>209</v>
      </c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  <c r="FV272" s="1"/>
      <c r="FW272" s="1"/>
      <c r="FX272" s="1"/>
      <c r="FY272" s="1"/>
      <c r="FZ272" s="1"/>
      <c r="GA272" s="1"/>
      <c r="GB272" s="1"/>
      <c r="GC272" s="1"/>
      <c r="GD272" s="1"/>
      <c r="GE272" s="1"/>
      <c r="GF272" s="1"/>
      <c r="GG272" s="1"/>
      <c r="GH272" s="1"/>
      <c r="GI272" s="1"/>
      <c r="GJ272" s="1"/>
      <c r="GK272" s="1"/>
      <c r="GL272" s="1"/>
      <c r="GM272" s="1"/>
      <c r="GN272" s="1"/>
      <c r="GO272" s="1"/>
      <c r="GP272" s="1"/>
      <c r="GQ272" s="1"/>
      <c r="GR272" s="1"/>
      <c r="GS272" s="1"/>
      <c r="GT272" s="1"/>
      <c r="GU272" s="1"/>
      <c r="GV272" s="1"/>
      <c r="GW272" s="1"/>
      <c r="GX272" s="1"/>
      <c r="GY272" s="1"/>
      <c r="GZ272" s="1"/>
      <c r="HA272" s="1"/>
      <c r="HB272" s="1"/>
      <c r="HC272" s="1"/>
      <c r="HD272" s="1"/>
      <c r="HE272" s="1"/>
      <c r="HF272" s="1"/>
      <c r="HG272" s="1"/>
      <c r="HH272" s="1"/>
      <c r="HI272" s="1"/>
      <c r="HJ272" s="1"/>
      <c r="HK272" s="1"/>
      <c r="HL272" s="1"/>
      <c r="HM272" s="1"/>
      <c r="HN272" s="1"/>
      <c r="HO272" s="1"/>
      <c r="HP272" s="1"/>
      <c r="HQ272" s="1"/>
      <c r="HR272" s="1"/>
      <c r="HS272" s="1"/>
      <c r="HT272" s="1"/>
      <c r="HU272" s="1"/>
      <c r="HV272" s="1"/>
      <c r="HW272" s="1"/>
      <c r="HX272" s="1"/>
      <c r="HY272" s="1"/>
      <c r="HZ272" s="1"/>
      <c r="IA272" s="1"/>
      <c r="IB272" s="1"/>
      <c r="IC272" s="1"/>
      <c r="ID272" s="1"/>
      <c r="IE272" s="1"/>
      <c r="IF272" s="1"/>
      <c r="IG272" s="1"/>
      <c r="IH272" s="1"/>
      <c r="II272" s="1"/>
      <c r="IJ272" s="1"/>
      <c r="IK272" s="1"/>
      <c r="IL272" s="1"/>
      <c r="IM272" s="1"/>
      <c r="IN272" s="1"/>
      <c r="IO272" s="1"/>
      <c r="IP272" s="1"/>
      <c r="IQ272" s="1"/>
    </row>
    <row r="273" spans="1:251" ht="8.25" customHeight="1">
      <c r="B273" s="62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  <c r="FV273" s="1"/>
      <c r="FW273" s="1"/>
      <c r="FX273" s="1"/>
      <c r="FY273" s="1"/>
      <c r="FZ273" s="1"/>
      <c r="GA273" s="1"/>
      <c r="GB273" s="1"/>
      <c r="GC273" s="1"/>
      <c r="GD273" s="1"/>
      <c r="GE273" s="1"/>
      <c r="GF273" s="1"/>
      <c r="GG273" s="1"/>
      <c r="GH273" s="1"/>
      <c r="GI273" s="1"/>
      <c r="GJ273" s="1"/>
      <c r="GK273" s="1"/>
      <c r="GL273" s="1"/>
      <c r="GM273" s="1"/>
      <c r="GN273" s="1"/>
      <c r="GO273" s="1"/>
      <c r="GP273" s="1"/>
      <c r="GQ273" s="1"/>
      <c r="GR273" s="1"/>
      <c r="GS273" s="1"/>
      <c r="GT273" s="1"/>
      <c r="GU273" s="1"/>
      <c r="GV273" s="1"/>
      <c r="GW273" s="1"/>
      <c r="GX273" s="1"/>
      <c r="GY273" s="1"/>
      <c r="GZ273" s="1"/>
      <c r="HA273" s="1"/>
      <c r="HB273" s="1"/>
      <c r="HC273" s="1"/>
      <c r="HD273" s="1"/>
      <c r="HE273" s="1"/>
      <c r="HF273" s="1"/>
      <c r="HG273" s="1"/>
      <c r="HH273" s="1"/>
      <c r="HI273" s="1"/>
      <c r="HJ273" s="1"/>
      <c r="HK273" s="1"/>
      <c r="HL273" s="1"/>
      <c r="HM273" s="1"/>
      <c r="HN273" s="1"/>
      <c r="HO273" s="1"/>
      <c r="HP273" s="1"/>
      <c r="HQ273" s="1"/>
      <c r="HR273" s="1"/>
      <c r="HS273" s="1"/>
      <c r="HT273" s="1"/>
      <c r="HU273" s="1"/>
      <c r="HV273" s="1"/>
      <c r="HW273" s="1"/>
      <c r="HX273" s="1"/>
      <c r="HY273" s="1"/>
      <c r="HZ273" s="1"/>
      <c r="IA273" s="1"/>
      <c r="IB273" s="1"/>
      <c r="IC273" s="1"/>
      <c r="ID273" s="1"/>
      <c r="IE273" s="1"/>
      <c r="IF273" s="1"/>
      <c r="IG273" s="1"/>
      <c r="IH273" s="1"/>
      <c r="II273" s="1"/>
      <c r="IJ273" s="1"/>
      <c r="IK273" s="1"/>
      <c r="IL273" s="1"/>
      <c r="IM273" s="1"/>
      <c r="IN273" s="1"/>
      <c r="IO273" s="1"/>
      <c r="IP273" s="1"/>
      <c r="IQ273" s="1"/>
    </row>
    <row r="274" spans="1:251">
      <c r="B274" s="69" t="s">
        <v>58</v>
      </c>
      <c r="C274" s="52">
        <v>43738</v>
      </c>
      <c r="D274" s="158">
        <v>43373</v>
      </c>
      <c r="E274" s="158">
        <v>42643</v>
      </c>
      <c r="F274" s="158">
        <v>42551</v>
      </c>
      <c r="G274" s="8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  <c r="FV274" s="1"/>
      <c r="FW274" s="1"/>
      <c r="FX274" s="1"/>
      <c r="FY274" s="1"/>
      <c r="FZ274" s="1"/>
      <c r="GA274" s="1"/>
      <c r="GB274" s="1"/>
      <c r="GC274" s="1"/>
      <c r="GD274" s="1"/>
      <c r="GE274" s="1"/>
      <c r="GF274" s="1"/>
      <c r="GG274" s="1"/>
      <c r="GH274" s="1"/>
      <c r="GI274" s="1"/>
      <c r="GJ274" s="1"/>
      <c r="GK274" s="1"/>
      <c r="GL274" s="1"/>
      <c r="GM274" s="1"/>
      <c r="GN274" s="1"/>
      <c r="GO274" s="1"/>
      <c r="GP274" s="1"/>
      <c r="GQ274" s="1"/>
      <c r="GR274" s="1"/>
      <c r="GS274" s="1"/>
      <c r="GT274" s="1"/>
      <c r="GU274" s="1"/>
      <c r="GV274" s="1"/>
      <c r="GW274" s="1"/>
      <c r="GX274" s="1"/>
      <c r="GY274" s="1"/>
      <c r="GZ274" s="1"/>
      <c r="HA274" s="1"/>
      <c r="HB274" s="1"/>
      <c r="HC274" s="1"/>
      <c r="HD274" s="1"/>
      <c r="HE274" s="1"/>
      <c r="HF274" s="1"/>
      <c r="HG274" s="1"/>
      <c r="HH274" s="1"/>
      <c r="HI274" s="1"/>
      <c r="HJ274" s="1"/>
      <c r="HK274" s="1"/>
      <c r="HL274" s="1"/>
      <c r="HM274" s="1"/>
      <c r="HN274" s="1"/>
      <c r="HO274" s="1"/>
      <c r="HP274" s="1"/>
      <c r="HQ274" s="1"/>
      <c r="HR274" s="1"/>
      <c r="HS274" s="1"/>
      <c r="HT274" s="1"/>
      <c r="HU274" s="1"/>
      <c r="HV274" s="1"/>
      <c r="HW274" s="1"/>
      <c r="HX274" s="1"/>
      <c r="HY274" s="1"/>
      <c r="HZ274" s="1"/>
      <c r="IA274" s="1"/>
      <c r="IB274" s="1"/>
      <c r="IC274" s="1"/>
      <c r="ID274" s="1"/>
      <c r="IE274" s="1"/>
      <c r="IF274" s="1"/>
      <c r="IG274" s="1"/>
      <c r="IH274" s="1"/>
      <c r="II274" s="1"/>
      <c r="IJ274" s="1"/>
      <c r="IK274" s="1"/>
      <c r="IL274" s="1"/>
      <c r="IM274" s="1"/>
      <c r="IN274" s="1"/>
      <c r="IO274" s="1"/>
      <c r="IP274" s="1"/>
      <c r="IQ274" s="1"/>
    </row>
    <row r="275" spans="1:251">
      <c r="B275" s="66" t="s">
        <v>210</v>
      </c>
      <c r="C275" s="160">
        <v>13256387</v>
      </c>
      <c r="D275" s="157">
        <v>23586960</v>
      </c>
      <c r="E275" s="157">
        <v>0</v>
      </c>
      <c r="F275" s="157"/>
      <c r="G275" s="8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  <c r="FV275" s="1"/>
      <c r="FW275" s="1"/>
      <c r="FX275" s="1"/>
      <c r="FY275" s="1"/>
      <c r="FZ275" s="1"/>
      <c r="GA275" s="1"/>
      <c r="GB275" s="1"/>
      <c r="GC275" s="1"/>
      <c r="GD275" s="1"/>
      <c r="GE275" s="1"/>
      <c r="GF275" s="1"/>
      <c r="GG275" s="1"/>
      <c r="GH275" s="1"/>
      <c r="GI275" s="1"/>
      <c r="GJ275" s="1"/>
      <c r="GK275" s="1"/>
      <c r="GL275" s="1"/>
      <c r="GM275" s="1"/>
      <c r="GN275" s="1"/>
      <c r="GO275" s="1"/>
      <c r="GP275" s="1"/>
      <c r="GQ275" s="1"/>
      <c r="GR275" s="1"/>
      <c r="GS275" s="1"/>
      <c r="GT275" s="1"/>
      <c r="GU275" s="1"/>
      <c r="GV275" s="1"/>
      <c r="GW275" s="1"/>
      <c r="GX275" s="1"/>
      <c r="GY275" s="1"/>
      <c r="GZ275" s="1"/>
      <c r="HA275" s="1"/>
      <c r="HB275" s="1"/>
      <c r="HC275" s="1"/>
      <c r="HD275" s="1"/>
      <c r="HE275" s="1"/>
      <c r="HF275" s="1"/>
      <c r="HG275" s="1"/>
      <c r="HH275" s="1"/>
      <c r="HI275" s="1"/>
      <c r="HJ275" s="1"/>
      <c r="HK275" s="1"/>
      <c r="HL275" s="1"/>
      <c r="HM275" s="1"/>
      <c r="HN275" s="1"/>
      <c r="HO275" s="1"/>
      <c r="HP275" s="1"/>
      <c r="HQ275" s="1"/>
      <c r="HR275" s="1"/>
      <c r="HS275" s="1"/>
      <c r="HT275" s="1"/>
      <c r="HU275" s="1"/>
      <c r="HV275" s="1"/>
      <c r="HW275" s="1"/>
      <c r="HX275" s="1"/>
      <c r="HY275" s="1"/>
      <c r="HZ275" s="1"/>
      <c r="IA275" s="1"/>
      <c r="IB275" s="1"/>
      <c r="IC275" s="1"/>
      <c r="ID275" s="1"/>
      <c r="IE275" s="1"/>
      <c r="IF275" s="1"/>
      <c r="IG275" s="1"/>
      <c r="IH275" s="1"/>
      <c r="II275" s="1"/>
      <c r="IJ275" s="1"/>
      <c r="IK275" s="1"/>
      <c r="IL275" s="1"/>
      <c r="IM275" s="1"/>
      <c r="IN275" s="1"/>
      <c r="IO275" s="1"/>
      <c r="IP275" s="1"/>
      <c r="IQ275" s="1"/>
    </row>
    <row r="276" spans="1:251">
      <c r="B276" s="66" t="s">
        <v>211</v>
      </c>
      <c r="C276" s="160">
        <v>492790425</v>
      </c>
      <c r="D276" s="157">
        <v>574287660</v>
      </c>
      <c r="E276" s="157">
        <v>895162534</v>
      </c>
      <c r="F276" s="157">
        <v>574872314</v>
      </c>
      <c r="G276" s="8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  <c r="FV276" s="1"/>
      <c r="FW276" s="1"/>
      <c r="FX276" s="1"/>
      <c r="FY276" s="1"/>
      <c r="FZ276" s="1"/>
      <c r="GA276" s="1"/>
      <c r="GB276" s="1"/>
      <c r="GC276" s="1"/>
      <c r="GD276" s="1"/>
      <c r="GE276" s="1"/>
      <c r="GF276" s="1"/>
      <c r="GG276" s="1"/>
      <c r="GH276" s="1"/>
      <c r="GI276" s="1"/>
      <c r="GJ276" s="1"/>
      <c r="GK276" s="1"/>
      <c r="GL276" s="1"/>
      <c r="GM276" s="1"/>
      <c r="GN276" s="1"/>
      <c r="GO276" s="1"/>
      <c r="GP276" s="1"/>
      <c r="GQ276" s="1"/>
      <c r="GR276" s="1"/>
      <c r="GS276" s="1"/>
      <c r="GT276" s="1"/>
      <c r="GU276" s="1"/>
      <c r="GV276" s="1"/>
      <c r="GW276" s="1"/>
      <c r="GX276" s="1"/>
      <c r="GY276" s="1"/>
      <c r="GZ276" s="1"/>
      <c r="HA276" s="1"/>
      <c r="HB276" s="1"/>
      <c r="HC276" s="1"/>
      <c r="HD276" s="1"/>
      <c r="HE276" s="1"/>
      <c r="HF276" s="1"/>
      <c r="HG276" s="1"/>
      <c r="HH276" s="1"/>
      <c r="HI276" s="1"/>
      <c r="HJ276" s="1"/>
      <c r="HK276" s="1"/>
      <c r="HL276" s="1"/>
      <c r="HM276" s="1"/>
      <c r="HN276" s="1"/>
      <c r="HO276" s="1"/>
      <c r="HP276" s="1"/>
      <c r="HQ276" s="1"/>
      <c r="HR276" s="1"/>
      <c r="HS276" s="1"/>
      <c r="HT276" s="1"/>
      <c r="HU276" s="1"/>
      <c r="HV276" s="1"/>
      <c r="HW276" s="1"/>
      <c r="HX276" s="1"/>
      <c r="HY276" s="1"/>
      <c r="HZ276" s="1"/>
      <c r="IA276" s="1"/>
      <c r="IB276" s="1"/>
      <c r="IC276" s="1"/>
      <c r="ID276" s="1"/>
      <c r="IE276" s="1"/>
      <c r="IF276" s="1"/>
      <c r="IG276" s="1"/>
      <c r="IH276" s="1"/>
      <c r="II276" s="1"/>
      <c r="IJ276" s="1"/>
      <c r="IK276" s="1"/>
      <c r="IL276" s="1"/>
      <c r="IM276" s="1"/>
      <c r="IN276" s="1"/>
      <c r="IO276" s="1"/>
      <c r="IP276" s="1"/>
      <c r="IQ276" s="1"/>
    </row>
    <row r="277" spans="1:251" hidden="1">
      <c r="B277" s="66" t="s">
        <v>212</v>
      </c>
      <c r="C277" s="56"/>
      <c r="G277" s="8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  <c r="FV277" s="1"/>
      <c r="FW277" s="1"/>
      <c r="FX277" s="1"/>
      <c r="FY277" s="1"/>
      <c r="FZ277" s="1"/>
      <c r="GA277" s="1"/>
      <c r="GB277" s="1"/>
      <c r="GC277" s="1"/>
      <c r="GD277" s="1"/>
      <c r="GE277" s="1"/>
      <c r="GF277" s="1"/>
      <c r="GG277" s="1"/>
      <c r="GH277" s="1"/>
      <c r="GI277" s="1"/>
      <c r="GJ277" s="1"/>
      <c r="GK277" s="1"/>
      <c r="GL277" s="1"/>
      <c r="GM277" s="1"/>
      <c r="GN277" s="1"/>
      <c r="GO277" s="1"/>
      <c r="GP277" s="1"/>
      <c r="GQ277" s="1"/>
      <c r="GR277" s="1"/>
      <c r="GS277" s="1"/>
      <c r="GT277" s="1"/>
      <c r="GU277" s="1"/>
      <c r="GV277" s="1"/>
      <c r="GW277" s="1"/>
      <c r="GX277" s="1"/>
      <c r="GY277" s="1"/>
      <c r="GZ277" s="1"/>
      <c r="HA277" s="1"/>
      <c r="HB277" s="1"/>
      <c r="HC277" s="1"/>
      <c r="HD277" s="1"/>
      <c r="HE277" s="1"/>
      <c r="HF277" s="1"/>
      <c r="HG277" s="1"/>
      <c r="HH277" s="1"/>
      <c r="HI277" s="1"/>
      <c r="HJ277" s="1"/>
      <c r="HK277" s="1"/>
      <c r="HL277" s="1"/>
      <c r="HM277" s="1"/>
      <c r="HN277" s="1"/>
      <c r="HO277" s="1"/>
      <c r="HP277" s="1"/>
      <c r="HQ277" s="1"/>
      <c r="HR277" s="1"/>
      <c r="HS277" s="1"/>
      <c r="HT277" s="1"/>
      <c r="HU277" s="1"/>
      <c r="HV277" s="1"/>
      <c r="HW277" s="1"/>
      <c r="HX277" s="1"/>
      <c r="HY277" s="1"/>
      <c r="HZ277" s="1"/>
      <c r="IA277" s="1"/>
      <c r="IB277" s="1"/>
      <c r="IC277" s="1"/>
      <c r="ID277" s="1"/>
      <c r="IE277" s="1"/>
      <c r="IF277" s="1"/>
      <c r="IG277" s="1"/>
      <c r="IH277" s="1"/>
      <c r="II277" s="1"/>
      <c r="IJ277" s="1"/>
      <c r="IK277" s="1"/>
      <c r="IL277" s="1"/>
      <c r="IM277" s="1"/>
      <c r="IN277" s="1"/>
      <c r="IO277" s="1"/>
      <c r="IP277" s="1"/>
      <c r="IQ277" s="1"/>
    </row>
    <row r="278" spans="1:251">
      <c r="B278" s="66" t="s">
        <v>213</v>
      </c>
      <c r="C278" s="60">
        <v>291068274</v>
      </c>
      <c r="D278" s="71">
        <v>0</v>
      </c>
      <c r="E278" s="71">
        <v>159836204</v>
      </c>
      <c r="F278" s="71">
        <v>574872314</v>
      </c>
      <c r="G278" s="8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  <c r="FV278" s="1"/>
      <c r="FW278" s="1"/>
      <c r="FX278" s="1"/>
      <c r="FY278" s="1"/>
      <c r="FZ278" s="1"/>
      <c r="GA278" s="1"/>
      <c r="GB278" s="1"/>
      <c r="GC278" s="1"/>
      <c r="GD278" s="1"/>
      <c r="GE278" s="1"/>
      <c r="GF278" s="1"/>
      <c r="GG278" s="1"/>
      <c r="GH278" s="1"/>
      <c r="GI278" s="1"/>
      <c r="GJ278" s="1"/>
      <c r="GK278" s="1"/>
      <c r="GL278" s="1"/>
      <c r="GM278" s="1"/>
      <c r="GN278" s="1"/>
      <c r="GO278" s="1"/>
      <c r="GP278" s="1"/>
      <c r="GQ278" s="1"/>
      <c r="GR278" s="1"/>
      <c r="GS278" s="1"/>
      <c r="GT278" s="1"/>
      <c r="GU278" s="1"/>
      <c r="GV278" s="1"/>
      <c r="GW278" s="1"/>
      <c r="GX278" s="1"/>
      <c r="GY278" s="1"/>
      <c r="GZ278" s="1"/>
      <c r="HA278" s="1"/>
      <c r="HB278" s="1"/>
      <c r="HC278" s="1"/>
      <c r="HD278" s="1"/>
      <c r="HE278" s="1"/>
      <c r="HF278" s="1"/>
      <c r="HG278" s="1"/>
      <c r="HH278" s="1"/>
      <c r="HI278" s="1"/>
      <c r="HJ278" s="1"/>
      <c r="HK278" s="1"/>
      <c r="HL278" s="1"/>
      <c r="HM278" s="1"/>
      <c r="HN278" s="1"/>
      <c r="HO278" s="1"/>
      <c r="HP278" s="1"/>
      <c r="HQ278" s="1"/>
      <c r="HR278" s="1"/>
      <c r="HS278" s="1"/>
      <c r="HT278" s="1"/>
      <c r="HU278" s="1"/>
      <c r="HV278" s="1"/>
      <c r="HW278" s="1"/>
      <c r="HX278" s="1"/>
      <c r="HY278" s="1"/>
      <c r="HZ278" s="1"/>
      <c r="IA278" s="1"/>
      <c r="IB278" s="1"/>
      <c r="IC278" s="1"/>
      <c r="ID278" s="1"/>
      <c r="IE278" s="1"/>
      <c r="IF278" s="1"/>
      <c r="IG278" s="1"/>
      <c r="IH278" s="1"/>
      <c r="II278" s="1"/>
      <c r="IJ278" s="1"/>
      <c r="IK278" s="1"/>
      <c r="IL278" s="1"/>
      <c r="IM278" s="1"/>
      <c r="IN278" s="1"/>
      <c r="IO278" s="1"/>
      <c r="IP278" s="1"/>
      <c r="IQ278" s="1"/>
    </row>
    <row r="279" spans="1:251" ht="13.5" thickBot="1">
      <c r="B279" s="67" t="s">
        <v>68</v>
      </c>
      <c r="C279" s="82">
        <v>797115086</v>
      </c>
      <c r="D279" s="61">
        <v>597874620</v>
      </c>
      <c r="E279" s="82">
        <v>1054998738</v>
      </c>
      <c r="F279" s="82">
        <v>1149744628</v>
      </c>
      <c r="G279" s="8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  <c r="FV279" s="1"/>
      <c r="FW279" s="1"/>
      <c r="FX279" s="1"/>
      <c r="FY279" s="1"/>
      <c r="FZ279" s="1"/>
      <c r="GA279" s="1"/>
      <c r="GB279" s="1"/>
      <c r="GC279" s="1"/>
      <c r="GD279" s="1"/>
      <c r="GE279" s="1"/>
      <c r="GF279" s="1"/>
      <c r="GG279" s="1"/>
      <c r="GH279" s="1"/>
      <c r="GI279" s="1"/>
      <c r="GJ279" s="1"/>
      <c r="GK279" s="1"/>
      <c r="GL279" s="1"/>
      <c r="GM279" s="1"/>
      <c r="GN279" s="1"/>
      <c r="GO279" s="1"/>
      <c r="GP279" s="1"/>
      <c r="GQ279" s="1"/>
      <c r="GR279" s="1"/>
      <c r="GS279" s="1"/>
      <c r="GT279" s="1"/>
      <c r="GU279" s="1"/>
      <c r="GV279" s="1"/>
      <c r="GW279" s="1"/>
      <c r="GX279" s="1"/>
      <c r="GY279" s="1"/>
      <c r="GZ279" s="1"/>
      <c r="HA279" s="1"/>
      <c r="HB279" s="1"/>
      <c r="HC279" s="1"/>
      <c r="HD279" s="1"/>
      <c r="HE279" s="1"/>
      <c r="HF279" s="1"/>
      <c r="HG279" s="1"/>
      <c r="HH279" s="1"/>
      <c r="HI279" s="1"/>
      <c r="HJ279" s="1"/>
      <c r="HK279" s="1"/>
      <c r="HL279" s="1"/>
      <c r="HM279" s="1"/>
      <c r="HN279" s="1"/>
      <c r="HO279" s="1"/>
      <c r="HP279" s="1"/>
      <c r="HQ279" s="1"/>
      <c r="HR279" s="1"/>
      <c r="HS279" s="1"/>
      <c r="HT279" s="1"/>
      <c r="HU279" s="1"/>
      <c r="HV279" s="1"/>
      <c r="HW279" s="1"/>
      <c r="HX279" s="1"/>
      <c r="HY279" s="1"/>
      <c r="HZ279" s="1"/>
      <c r="IA279" s="1"/>
      <c r="IB279" s="1"/>
      <c r="IC279" s="1"/>
      <c r="ID279" s="1"/>
      <c r="IE279" s="1"/>
      <c r="IF279" s="1"/>
      <c r="IG279" s="1"/>
      <c r="IH279" s="1"/>
      <c r="II279" s="1"/>
      <c r="IJ279" s="1"/>
      <c r="IK279" s="1"/>
      <c r="IL279" s="1"/>
      <c r="IM279" s="1"/>
      <c r="IN279" s="1"/>
      <c r="IO279" s="1"/>
      <c r="IP279" s="1"/>
      <c r="IQ279" s="1"/>
    </row>
    <row r="280" spans="1:251" ht="13.5" thickTop="1">
      <c r="B280" s="6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  <c r="FV280" s="1"/>
      <c r="FW280" s="1"/>
      <c r="FX280" s="1"/>
      <c r="FY280" s="1"/>
      <c r="FZ280" s="1"/>
      <c r="GA280" s="1"/>
      <c r="GB280" s="1"/>
      <c r="GC280" s="1"/>
      <c r="GD280" s="1"/>
      <c r="GE280" s="1"/>
      <c r="GF280" s="1"/>
      <c r="GG280" s="1"/>
      <c r="GH280" s="1"/>
      <c r="GI280" s="1"/>
      <c r="GJ280" s="1"/>
      <c r="GK280" s="1"/>
      <c r="GL280" s="1"/>
      <c r="GM280" s="1"/>
      <c r="GN280" s="1"/>
      <c r="GO280" s="1"/>
      <c r="GP280" s="1"/>
      <c r="GQ280" s="1"/>
      <c r="GR280" s="1"/>
      <c r="GS280" s="1"/>
      <c r="GT280" s="1"/>
      <c r="GU280" s="1"/>
      <c r="GV280" s="1"/>
      <c r="GW280" s="1"/>
      <c r="GX280" s="1"/>
      <c r="GY280" s="1"/>
      <c r="GZ280" s="1"/>
      <c r="HA280" s="1"/>
      <c r="HB280" s="1"/>
      <c r="HC280" s="1"/>
      <c r="HD280" s="1"/>
      <c r="HE280" s="1"/>
      <c r="HF280" s="1"/>
      <c r="HG280" s="1"/>
      <c r="HH280" s="1"/>
      <c r="HI280" s="1"/>
      <c r="HJ280" s="1"/>
      <c r="HK280" s="1"/>
      <c r="HL280" s="1"/>
      <c r="HM280" s="1"/>
      <c r="HN280" s="1"/>
      <c r="HO280" s="1"/>
      <c r="HP280" s="1"/>
      <c r="HQ280" s="1"/>
      <c r="HR280" s="1"/>
      <c r="HS280" s="1"/>
      <c r="HT280" s="1"/>
      <c r="HU280" s="1"/>
      <c r="HV280" s="1"/>
      <c r="HW280" s="1"/>
      <c r="HX280" s="1"/>
      <c r="HY280" s="1"/>
      <c r="HZ280" s="1"/>
      <c r="IA280" s="1"/>
      <c r="IB280" s="1"/>
      <c r="IC280" s="1"/>
      <c r="ID280" s="1"/>
      <c r="IE280" s="1"/>
      <c r="IF280" s="1"/>
      <c r="IG280" s="1"/>
      <c r="IH280" s="1"/>
      <c r="II280" s="1"/>
      <c r="IJ280" s="1"/>
      <c r="IK280" s="1"/>
      <c r="IL280" s="1"/>
      <c r="IM280" s="1"/>
      <c r="IN280" s="1"/>
      <c r="IO280" s="1"/>
      <c r="IP280" s="1"/>
      <c r="IQ280" s="1"/>
    </row>
    <row r="281" spans="1:251" hidden="1">
      <c r="B281" s="6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  <c r="FV281" s="1"/>
      <c r="FW281" s="1"/>
      <c r="FX281" s="1"/>
      <c r="FY281" s="1"/>
      <c r="FZ281" s="1"/>
      <c r="GA281" s="1"/>
      <c r="GB281" s="1"/>
      <c r="GC281" s="1"/>
      <c r="GD281" s="1"/>
      <c r="GE281" s="1"/>
      <c r="GF281" s="1"/>
      <c r="GG281" s="1"/>
      <c r="GH281" s="1"/>
      <c r="GI281" s="1"/>
      <c r="GJ281" s="1"/>
      <c r="GK281" s="1"/>
      <c r="GL281" s="1"/>
      <c r="GM281" s="1"/>
      <c r="GN281" s="1"/>
      <c r="GO281" s="1"/>
      <c r="GP281" s="1"/>
      <c r="GQ281" s="1"/>
      <c r="GR281" s="1"/>
      <c r="GS281" s="1"/>
      <c r="GT281" s="1"/>
      <c r="GU281" s="1"/>
      <c r="GV281" s="1"/>
      <c r="GW281" s="1"/>
      <c r="GX281" s="1"/>
      <c r="GY281" s="1"/>
      <c r="GZ281" s="1"/>
      <c r="HA281" s="1"/>
      <c r="HB281" s="1"/>
      <c r="HC281" s="1"/>
      <c r="HD281" s="1"/>
      <c r="HE281" s="1"/>
      <c r="HF281" s="1"/>
      <c r="HG281" s="1"/>
      <c r="HH281" s="1"/>
      <c r="HI281" s="1"/>
      <c r="HJ281" s="1"/>
      <c r="HK281" s="1"/>
      <c r="HL281" s="1"/>
      <c r="HM281" s="1"/>
      <c r="HN281" s="1"/>
      <c r="HO281" s="1"/>
      <c r="HP281" s="1"/>
      <c r="HQ281" s="1"/>
      <c r="HR281" s="1"/>
      <c r="HS281" s="1"/>
      <c r="HT281" s="1"/>
      <c r="HU281" s="1"/>
      <c r="HV281" s="1"/>
      <c r="HW281" s="1"/>
      <c r="HX281" s="1"/>
      <c r="HY281" s="1"/>
      <c r="HZ281" s="1"/>
      <c r="IA281" s="1"/>
      <c r="IB281" s="1"/>
      <c r="IC281" s="1"/>
      <c r="ID281" s="1"/>
      <c r="IE281" s="1"/>
      <c r="IF281" s="1"/>
      <c r="IG281" s="1"/>
      <c r="IH281" s="1"/>
      <c r="II281" s="1"/>
      <c r="IJ281" s="1"/>
      <c r="IK281" s="1"/>
      <c r="IL281" s="1"/>
      <c r="IM281" s="1"/>
      <c r="IN281" s="1"/>
      <c r="IO281" s="1"/>
      <c r="IP281" s="1"/>
      <c r="IQ281" s="1"/>
    </row>
    <row r="282" spans="1:251">
      <c r="B282" s="68" t="s">
        <v>214</v>
      </c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  <c r="FV282" s="1"/>
      <c r="FW282" s="1"/>
      <c r="FX282" s="1"/>
      <c r="FY282" s="1"/>
      <c r="FZ282" s="1"/>
      <c r="GA282" s="1"/>
      <c r="GB282" s="1"/>
      <c r="GC282" s="1"/>
      <c r="GD282" s="1"/>
      <c r="GE282" s="1"/>
      <c r="GF282" s="1"/>
      <c r="GG282" s="1"/>
      <c r="GH282" s="1"/>
      <c r="GI282" s="1"/>
      <c r="GJ282" s="1"/>
      <c r="GK282" s="1"/>
      <c r="GL282" s="1"/>
      <c r="GM282" s="1"/>
      <c r="GN282" s="1"/>
      <c r="GO282" s="1"/>
      <c r="GP282" s="1"/>
      <c r="GQ282" s="1"/>
      <c r="GR282" s="1"/>
      <c r="GS282" s="1"/>
      <c r="GT282" s="1"/>
      <c r="GU282" s="1"/>
      <c r="GV282" s="1"/>
      <c r="GW282" s="1"/>
      <c r="GX282" s="1"/>
      <c r="GY282" s="1"/>
      <c r="GZ282" s="1"/>
      <c r="HA282" s="1"/>
      <c r="HB282" s="1"/>
      <c r="HC282" s="1"/>
      <c r="HD282" s="1"/>
      <c r="HE282" s="1"/>
      <c r="HF282" s="1"/>
      <c r="HG282" s="1"/>
      <c r="HH282" s="1"/>
      <c r="HI282" s="1"/>
      <c r="HJ282" s="1"/>
      <c r="HK282" s="1"/>
      <c r="HL282" s="1"/>
      <c r="HM282" s="1"/>
      <c r="HN282" s="1"/>
      <c r="HO282" s="1"/>
      <c r="HP282" s="1"/>
      <c r="HQ282" s="1"/>
      <c r="HR282" s="1"/>
      <c r="HS282" s="1"/>
      <c r="HT282" s="1"/>
      <c r="HU282" s="1"/>
      <c r="HV282" s="1"/>
      <c r="HW282" s="1"/>
      <c r="HX282" s="1"/>
      <c r="HY282" s="1"/>
      <c r="HZ282" s="1"/>
      <c r="IA282" s="1"/>
      <c r="IB282" s="1"/>
      <c r="IC282" s="1"/>
      <c r="ID282" s="1"/>
      <c r="IE282" s="1"/>
      <c r="IF282" s="1"/>
      <c r="IG282" s="1"/>
      <c r="IH282" s="1"/>
      <c r="II282" s="1"/>
      <c r="IJ282" s="1"/>
      <c r="IK282" s="1"/>
      <c r="IL282" s="1"/>
      <c r="IM282" s="1"/>
      <c r="IN282" s="1"/>
      <c r="IO282" s="1"/>
      <c r="IP282" s="1"/>
      <c r="IQ282" s="1"/>
    </row>
    <row r="283" spans="1:251">
      <c r="B283" s="6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  <c r="FV283" s="1"/>
      <c r="FW283" s="1"/>
      <c r="FX283" s="1"/>
      <c r="FY283" s="1"/>
      <c r="FZ283" s="1"/>
      <c r="GA283" s="1"/>
      <c r="GB283" s="1"/>
      <c r="GC283" s="1"/>
      <c r="GD283" s="1"/>
      <c r="GE283" s="1"/>
      <c r="GF283" s="1"/>
      <c r="GG283" s="1"/>
      <c r="GH283" s="1"/>
      <c r="GI283" s="1"/>
      <c r="GJ283" s="1"/>
      <c r="GK283" s="1"/>
      <c r="GL283" s="1"/>
      <c r="GM283" s="1"/>
      <c r="GN283" s="1"/>
      <c r="GO283" s="1"/>
      <c r="GP283" s="1"/>
      <c r="GQ283" s="1"/>
      <c r="GR283" s="1"/>
      <c r="GS283" s="1"/>
      <c r="GT283" s="1"/>
      <c r="GU283" s="1"/>
      <c r="GV283" s="1"/>
      <c r="GW283" s="1"/>
      <c r="GX283" s="1"/>
      <c r="GY283" s="1"/>
      <c r="GZ283" s="1"/>
      <c r="HA283" s="1"/>
      <c r="HB283" s="1"/>
      <c r="HC283" s="1"/>
      <c r="HD283" s="1"/>
      <c r="HE283" s="1"/>
      <c r="HF283" s="1"/>
      <c r="HG283" s="1"/>
      <c r="HH283" s="1"/>
      <c r="HI283" s="1"/>
      <c r="HJ283" s="1"/>
      <c r="HK283" s="1"/>
      <c r="HL283" s="1"/>
      <c r="HM283" s="1"/>
      <c r="HN283" s="1"/>
      <c r="HO283" s="1"/>
      <c r="HP283" s="1"/>
      <c r="HQ283" s="1"/>
      <c r="HR283" s="1"/>
      <c r="HS283" s="1"/>
      <c r="HT283" s="1"/>
      <c r="HU283" s="1"/>
      <c r="HV283" s="1"/>
      <c r="HW283" s="1"/>
      <c r="HX283" s="1"/>
      <c r="HY283" s="1"/>
      <c r="HZ283" s="1"/>
      <c r="IA283" s="1"/>
      <c r="IB283" s="1"/>
      <c r="IC283" s="1"/>
      <c r="ID283" s="1"/>
      <c r="IE283" s="1"/>
      <c r="IF283" s="1"/>
      <c r="IG283" s="1"/>
      <c r="IH283" s="1"/>
      <c r="II283" s="1"/>
      <c r="IJ283" s="1"/>
      <c r="IK283" s="1"/>
      <c r="IL283" s="1"/>
      <c r="IM283" s="1"/>
      <c r="IN283" s="1"/>
      <c r="IO283" s="1"/>
      <c r="IP283" s="1"/>
      <c r="IQ283" s="1"/>
    </row>
    <row r="284" spans="1:251">
      <c r="B284" s="51" t="s">
        <v>58</v>
      </c>
      <c r="C284" s="52">
        <v>43738</v>
      </c>
      <c r="D284" s="52">
        <v>43373</v>
      </c>
      <c r="E284" s="52">
        <v>42643</v>
      </c>
      <c r="F284" s="52">
        <v>42551</v>
      </c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  <c r="FV284" s="1"/>
      <c r="FW284" s="1"/>
      <c r="FX284" s="1"/>
      <c r="FY284" s="1"/>
      <c r="FZ284" s="1"/>
      <c r="GA284" s="1"/>
      <c r="GB284" s="1"/>
      <c r="GC284" s="1"/>
      <c r="GD284" s="1"/>
      <c r="GE284" s="1"/>
      <c r="GF284" s="1"/>
      <c r="GG284" s="1"/>
      <c r="GH284" s="1"/>
      <c r="GI284" s="1"/>
      <c r="GJ284" s="1"/>
      <c r="GK284" s="1"/>
      <c r="GL284" s="1"/>
      <c r="GM284" s="1"/>
      <c r="GN284" s="1"/>
      <c r="GO284" s="1"/>
      <c r="GP284" s="1"/>
      <c r="GQ284" s="1"/>
      <c r="GR284" s="1"/>
      <c r="GS284" s="1"/>
      <c r="GT284" s="1"/>
      <c r="GU284" s="1"/>
      <c r="GV284" s="1"/>
      <c r="GW284" s="1"/>
      <c r="GX284" s="1"/>
      <c r="GY284" s="1"/>
      <c r="GZ284" s="1"/>
      <c r="HA284" s="1"/>
      <c r="HB284" s="1"/>
      <c r="HC284" s="1"/>
      <c r="HD284" s="1"/>
      <c r="HE284" s="1"/>
      <c r="HF284" s="1"/>
      <c r="HG284" s="1"/>
      <c r="HH284" s="1"/>
      <c r="HI284" s="1"/>
      <c r="HJ284" s="1"/>
      <c r="HK284" s="1"/>
      <c r="HL284" s="1"/>
      <c r="HM284" s="1"/>
      <c r="HN284" s="1"/>
      <c r="HO284" s="1"/>
      <c r="HP284" s="1"/>
      <c r="HQ284" s="1"/>
      <c r="HR284" s="1"/>
      <c r="HS284" s="1"/>
      <c r="HT284" s="1"/>
      <c r="HU284" s="1"/>
      <c r="HV284" s="1"/>
      <c r="HW284" s="1"/>
      <c r="HX284" s="1"/>
      <c r="HY284" s="1"/>
      <c r="HZ284" s="1"/>
      <c r="IA284" s="1"/>
      <c r="IB284" s="1"/>
      <c r="IC284" s="1"/>
      <c r="ID284" s="1"/>
      <c r="IE284" s="1"/>
      <c r="IF284" s="1"/>
      <c r="IG284" s="1"/>
      <c r="IH284" s="1"/>
      <c r="II284" s="1"/>
      <c r="IJ284" s="1"/>
      <c r="IK284" s="1"/>
      <c r="IL284" s="1"/>
      <c r="IM284" s="1"/>
      <c r="IN284" s="1"/>
      <c r="IO284" s="1"/>
      <c r="IP284" s="1"/>
      <c r="IQ284" s="1"/>
    </row>
    <row r="285" spans="1:251" hidden="1">
      <c r="A285" s="48">
        <v>40</v>
      </c>
      <c r="B285" s="58" t="s">
        <v>215</v>
      </c>
      <c r="C285" s="83">
        <v>0</v>
      </c>
      <c r="D285" s="83">
        <v>0</v>
      </c>
      <c r="E285" s="83">
        <v>88751915</v>
      </c>
      <c r="F285" s="83">
        <v>8030342</v>
      </c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  <c r="FV285" s="1"/>
      <c r="FW285" s="1"/>
      <c r="FX285" s="1"/>
      <c r="FY285" s="1"/>
      <c r="FZ285" s="1"/>
      <c r="GA285" s="1"/>
      <c r="GB285" s="1"/>
      <c r="GC285" s="1"/>
      <c r="GD285" s="1"/>
      <c r="GE285" s="1"/>
      <c r="GF285" s="1"/>
      <c r="GG285" s="1"/>
      <c r="GH285" s="1"/>
      <c r="GI285" s="1"/>
      <c r="GJ285" s="1"/>
      <c r="GK285" s="1"/>
      <c r="GL285" s="1"/>
      <c r="GM285" s="1"/>
      <c r="GN285" s="1"/>
      <c r="GO285" s="1"/>
      <c r="GP285" s="1"/>
      <c r="GQ285" s="1"/>
      <c r="GR285" s="1"/>
      <c r="GS285" s="1"/>
      <c r="GT285" s="1"/>
      <c r="GU285" s="1"/>
      <c r="GV285" s="1"/>
      <c r="GW285" s="1"/>
      <c r="GX285" s="1"/>
      <c r="GY285" s="1"/>
      <c r="GZ285" s="1"/>
      <c r="HA285" s="1"/>
      <c r="HB285" s="1"/>
      <c r="HC285" s="1"/>
      <c r="HD285" s="1"/>
      <c r="HE285" s="1"/>
      <c r="HF285" s="1"/>
      <c r="HG285" s="1"/>
      <c r="HH285" s="1"/>
      <c r="HI285" s="1"/>
      <c r="HJ285" s="1"/>
      <c r="HK285" s="1"/>
      <c r="HL285" s="1"/>
      <c r="HM285" s="1"/>
      <c r="HN285" s="1"/>
      <c r="HO285" s="1"/>
      <c r="HP285" s="1"/>
      <c r="HQ285" s="1"/>
      <c r="HR285" s="1"/>
      <c r="HS285" s="1"/>
      <c r="HT285" s="1"/>
      <c r="HU285" s="1"/>
      <c r="HV285" s="1"/>
      <c r="HW285" s="1"/>
      <c r="HX285" s="1"/>
      <c r="HY285" s="1"/>
      <c r="HZ285" s="1"/>
      <c r="IA285" s="1"/>
      <c r="IB285" s="1"/>
      <c r="IC285" s="1"/>
      <c r="ID285" s="1"/>
      <c r="IE285" s="1"/>
      <c r="IF285" s="1"/>
      <c r="IG285" s="1"/>
      <c r="IH285" s="1"/>
      <c r="II285" s="1"/>
      <c r="IJ285" s="1"/>
      <c r="IK285" s="1"/>
      <c r="IL285" s="1"/>
      <c r="IM285" s="1"/>
      <c r="IN285" s="1"/>
      <c r="IO285" s="1"/>
      <c r="IP285" s="1"/>
      <c r="IQ285" s="1"/>
    </row>
    <row r="286" spans="1:251">
      <c r="A286" s="48">
        <v>41</v>
      </c>
      <c r="B286" s="58" t="s">
        <v>216</v>
      </c>
      <c r="C286" s="63">
        <v>518323713</v>
      </c>
      <c r="D286" s="63">
        <v>631318666</v>
      </c>
      <c r="E286" s="63">
        <v>-34634194</v>
      </c>
      <c r="F286" s="63">
        <v>647205082</v>
      </c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  <c r="FV286" s="1"/>
      <c r="FW286" s="1"/>
      <c r="FX286" s="1"/>
      <c r="FY286" s="1"/>
      <c r="FZ286" s="1"/>
      <c r="GA286" s="1"/>
      <c r="GB286" s="1"/>
      <c r="GC286" s="1"/>
      <c r="GD286" s="1"/>
      <c r="GE286" s="1"/>
      <c r="GF286" s="1"/>
      <c r="GG286" s="1"/>
      <c r="GH286" s="1"/>
      <c r="GI286" s="1"/>
      <c r="GJ286" s="1"/>
      <c r="GK286" s="1"/>
      <c r="GL286" s="1"/>
      <c r="GM286" s="1"/>
      <c r="GN286" s="1"/>
      <c r="GO286" s="1"/>
      <c r="GP286" s="1"/>
      <c r="GQ286" s="1"/>
      <c r="GR286" s="1"/>
      <c r="GS286" s="1"/>
      <c r="GT286" s="1"/>
      <c r="GU286" s="1"/>
      <c r="GV286" s="1"/>
      <c r="GW286" s="1"/>
      <c r="GX286" s="1"/>
      <c r="GY286" s="1"/>
      <c r="GZ286" s="1"/>
      <c r="HA286" s="1"/>
      <c r="HB286" s="1"/>
      <c r="HC286" s="1"/>
      <c r="HD286" s="1"/>
      <c r="HE286" s="1"/>
      <c r="HF286" s="1"/>
      <c r="HG286" s="1"/>
      <c r="HH286" s="1"/>
      <c r="HI286" s="1"/>
      <c r="HJ286" s="1"/>
      <c r="HK286" s="1"/>
      <c r="HL286" s="1"/>
      <c r="HM286" s="1"/>
      <c r="HN286" s="1"/>
      <c r="HO286" s="1"/>
      <c r="HP286" s="1"/>
      <c r="HQ286" s="1"/>
      <c r="HR286" s="1"/>
      <c r="HS286" s="1"/>
      <c r="HT286" s="1"/>
      <c r="HU286" s="1"/>
      <c r="HV286" s="1"/>
      <c r="HW286" s="1"/>
      <c r="HX286" s="1"/>
      <c r="HY286" s="1"/>
      <c r="HZ286" s="1"/>
      <c r="IA286" s="1"/>
      <c r="IB286" s="1"/>
      <c r="IC286" s="1"/>
      <c r="ID286" s="1"/>
      <c r="IE286" s="1"/>
      <c r="IF286" s="1"/>
      <c r="IG286" s="1"/>
      <c r="IH286" s="1"/>
      <c r="II286" s="1"/>
      <c r="IJ286" s="1"/>
      <c r="IK286" s="1"/>
      <c r="IL286" s="1"/>
      <c r="IM286" s="1"/>
      <c r="IN286" s="1"/>
      <c r="IO286" s="1"/>
      <c r="IP286" s="1"/>
      <c r="IQ286" s="1"/>
    </row>
    <row r="287" spans="1:251">
      <c r="A287" s="102"/>
      <c r="B287" s="58" t="s">
        <v>287</v>
      </c>
      <c r="C287" s="56">
        <v>571632431</v>
      </c>
      <c r="D287" s="56">
        <v>719745896</v>
      </c>
      <c r="E287" s="56">
        <v>0</v>
      </c>
      <c r="F287" s="56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  <c r="FV287" s="1"/>
      <c r="FW287" s="1"/>
      <c r="FX287" s="1"/>
      <c r="FY287" s="1"/>
      <c r="FZ287" s="1"/>
      <c r="GA287" s="1"/>
      <c r="GB287" s="1"/>
      <c r="GC287" s="1"/>
      <c r="GD287" s="1"/>
      <c r="GE287" s="1"/>
      <c r="GF287" s="1"/>
      <c r="GG287" s="1"/>
      <c r="GH287" s="1"/>
      <c r="GI287" s="1"/>
      <c r="GJ287" s="1"/>
      <c r="GK287" s="1"/>
      <c r="GL287" s="1"/>
      <c r="GM287" s="1"/>
      <c r="GN287" s="1"/>
      <c r="GO287" s="1"/>
      <c r="GP287" s="1"/>
      <c r="GQ287" s="1"/>
      <c r="GR287" s="1"/>
      <c r="GS287" s="1"/>
      <c r="GT287" s="1"/>
      <c r="GU287" s="1"/>
      <c r="GV287" s="1"/>
      <c r="GW287" s="1"/>
      <c r="GX287" s="1"/>
      <c r="GY287" s="1"/>
      <c r="GZ287" s="1"/>
      <c r="HA287" s="1"/>
      <c r="HB287" s="1"/>
      <c r="HC287" s="1"/>
      <c r="HD287" s="1"/>
      <c r="HE287" s="1"/>
      <c r="HF287" s="1"/>
      <c r="HG287" s="1"/>
      <c r="HH287" s="1"/>
      <c r="HI287" s="1"/>
      <c r="HJ287" s="1"/>
      <c r="HK287" s="1"/>
      <c r="HL287" s="1"/>
      <c r="HM287" s="1"/>
      <c r="HN287" s="1"/>
      <c r="HO287" s="1"/>
      <c r="HP287" s="1"/>
      <c r="HQ287" s="1"/>
      <c r="HR287" s="1"/>
      <c r="HS287" s="1"/>
      <c r="HT287" s="1"/>
      <c r="HU287" s="1"/>
      <c r="HV287" s="1"/>
      <c r="HW287" s="1"/>
      <c r="HX287" s="1"/>
      <c r="HY287" s="1"/>
      <c r="HZ287" s="1"/>
      <c r="IA287" s="1"/>
      <c r="IB287" s="1"/>
      <c r="IC287" s="1"/>
      <c r="ID287" s="1"/>
      <c r="IE287" s="1"/>
      <c r="IF287" s="1"/>
      <c r="IG287" s="1"/>
      <c r="IH287" s="1"/>
      <c r="II287" s="1"/>
      <c r="IJ287" s="1"/>
      <c r="IK287" s="1"/>
      <c r="IL287" s="1"/>
      <c r="IM287" s="1"/>
      <c r="IN287" s="1"/>
      <c r="IO287" s="1"/>
      <c r="IP287" s="1"/>
      <c r="IQ287" s="1"/>
    </row>
    <row r="288" spans="1:251">
      <c r="A288" s="48">
        <v>43</v>
      </c>
      <c r="B288" s="58" t="s">
        <v>286</v>
      </c>
      <c r="C288" s="56">
        <v>142100655</v>
      </c>
      <c r="D288" s="56">
        <v>137366117</v>
      </c>
      <c r="E288" s="56">
        <v>0</v>
      </c>
      <c r="F288" s="56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  <c r="FV288" s="1"/>
      <c r="FW288" s="1"/>
      <c r="FX288" s="1"/>
      <c r="FY288" s="1"/>
      <c r="FZ288" s="1"/>
      <c r="GA288" s="1"/>
      <c r="GB288" s="1"/>
      <c r="GC288" s="1"/>
      <c r="GD288" s="1"/>
      <c r="GE288" s="1"/>
      <c r="GF288" s="1"/>
      <c r="GG288" s="1"/>
      <c r="GH288" s="1"/>
      <c r="GI288" s="1"/>
      <c r="GJ288" s="1"/>
      <c r="GK288" s="1"/>
      <c r="GL288" s="1"/>
      <c r="GM288" s="1"/>
      <c r="GN288" s="1"/>
      <c r="GO288" s="1"/>
      <c r="GP288" s="1"/>
      <c r="GQ288" s="1"/>
      <c r="GR288" s="1"/>
      <c r="GS288" s="1"/>
      <c r="GT288" s="1"/>
      <c r="GU288" s="1"/>
      <c r="GV288" s="1"/>
      <c r="GW288" s="1"/>
      <c r="GX288" s="1"/>
      <c r="GY288" s="1"/>
      <c r="GZ288" s="1"/>
      <c r="HA288" s="1"/>
      <c r="HB288" s="1"/>
      <c r="HC288" s="1"/>
      <c r="HD288" s="1"/>
      <c r="HE288" s="1"/>
      <c r="HF288" s="1"/>
      <c r="HG288" s="1"/>
      <c r="HH288" s="1"/>
      <c r="HI288" s="1"/>
      <c r="HJ288" s="1"/>
      <c r="HK288" s="1"/>
      <c r="HL288" s="1"/>
      <c r="HM288" s="1"/>
      <c r="HN288" s="1"/>
      <c r="HO288" s="1"/>
      <c r="HP288" s="1"/>
      <c r="HQ288" s="1"/>
      <c r="HR288" s="1"/>
      <c r="HS288" s="1"/>
      <c r="HT288" s="1"/>
      <c r="HU288" s="1"/>
      <c r="HV288" s="1"/>
      <c r="HW288" s="1"/>
      <c r="HX288" s="1"/>
      <c r="HY288" s="1"/>
      <c r="HZ288" s="1"/>
      <c r="IA288" s="1"/>
      <c r="IB288" s="1"/>
      <c r="IC288" s="1"/>
      <c r="ID288" s="1"/>
      <c r="IE288" s="1"/>
      <c r="IF288" s="1"/>
      <c r="IG288" s="1"/>
      <c r="IH288" s="1"/>
      <c r="II288" s="1"/>
      <c r="IJ288" s="1"/>
      <c r="IK288" s="1"/>
      <c r="IL288" s="1"/>
      <c r="IM288" s="1"/>
      <c r="IN288" s="1"/>
      <c r="IO288" s="1"/>
      <c r="IP288" s="1"/>
      <c r="IQ288" s="1"/>
    </row>
    <row r="289" spans="1:251">
      <c r="A289" s="48">
        <v>44</v>
      </c>
      <c r="B289" s="58" t="s">
        <v>217</v>
      </c>
      <c r="C289" s="56">
        <v>705758505</v>
      </c>
      <c r="D289" s="56">
        <v>718088104</v>
      </c>
      <c r="E289" s="63">
        <v>1670668981</v>
      </c>
      <c r="F289" s="6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  <c r="FV289" s="1"/>
      <c r="FW289" s="1"/>
      <c r="FX289" s="1"/>
      <c r="FY289" s="1"/>
      <c r="FZ289" s="1"/>
      <c r="GA289" s="1"/>
      <c r="GB289" s="1"/>
      <c r="GC289" s="1"/>
      <c r="GD289" s="1"/>
      <c r="GE289" s="1"/>
      <c r="GF289" s="1"/>
      <c r="GG289" s="1"/>
      <c r="GH289" s="1"/>
      <c r="GI289" s="1"/>
      <c r="GJ289" s="1"/>
      <c r="GK289" s="1"/>
      <c r="GL289" s="1"/>
      <c r="GM289" s="1"/>
      <c r="GN289" s="1"/>
      <c r="GO289" s="1"/>
      <c r="GP289" s="1"/>
      <c r="GQ289" s="1"/>
      <c r="GR289" s="1"/>
      <c r="GS289" s="1"/>
      <c r="GT289" s="1"/>
      <c r="GU289" s="1"/>
      <c r="GV289" s="1"/>
      <c r="GW289" s="1"/>
      <c r="GX289" s="1"/>
      <c r="GY289" s="1"/>
      <c r="GZ289" s="1"/>
      <c r="HA289" s="1"/>
      <c r="HB289" s="1"/>
      <c r="HC289" s="1"/>
      <c r="HD289" s="1"/>
      <c r="HE289" s="1"/>
      <c r="HF289" s="1"/>
      <c r="HG289" s="1"/>
      <c r="HH289" s="1"/>
      <c r="HI289" s="1"/>
      <c r="HJ289" s="1"/>
      <c r="HK289" s="1"/>
      <c r="HL289" s="1"/>
      <c r="HM289" s="1"/>
      <c r="HN289" s="1"/>
      <c r="HO289" s="1"/>
      <c r="HP289" s="1"/>
      <c r="HQ289" s="1"/>
      <c r="HR289" s="1"/>
      <c r="HS289" s="1"/>
      <c r="HT289" s="1"/>
      <c r="HU289" s="1"/>
      <c r="HV289" s="1"/>
      <c r="HW289" s="1"/>
      <c r="HX289" s="1"/>
      <c r="HY289" s="1"/>
      <c r="HZ289" s="1"/>
      <c r="IA289" s="1"/>
      <c r="IB289" s="1"/>
      <c r="IC289" s="1"/>
      <c r="ID289" s="1"/>
      <c r="IE289" s="1"/>
      <c r="IF289" s="1"/>
      <c r="IG289" s="1"/>
      <c r="IH289" s="1"/>
      <c r="II289" s="1"/>
      <c r="IJ289" s="1"/>
      <c r="IK289" s="1"/>
      <c r="IL289" s="1"/>
      <c r="IM289" s="1"/>
      <c r="IN289" s="1"/>
      <c r="IO289" s="1"/>
      <c r="IP289" s="1"/>
      <c r="IQ289" s="1"/>
    </row>
    <row r="290" spans="1:251">
      <c r="A290" s="48">
        <v>45</v>
      </c>
      <c r="B290" s="58" t="s">
        <v>218</v>
      </c>
      <c r="C290" s="63">
        <v>373697278</v>
      </c>
      <c r="D290" s="63">
        <v>353972156</v>
      </c>
      <c r="E290" s="63">
        <v>249374188</v>
      </c>
      <c r="F290" s="63">
        <v>1312629995</v>
      </c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  <c r="FV290" s="1"/>
      <c r="FW290" s="1"/>
      <c r="FX290" s="1"/>
      <c r="FY290" s="1"/>
      <c r="FZ290" s="1"/>
      <c r="GA290" s="1"/>
      <c r="GB290" s="1"/>
      <c r="GC290" s="1"/>
      <c r="GD290" s="1"/>
      <c r="GE290" s="1"/>
      <c r="GF290" s="1"/>
      <c r="GG290" s="1"/>
      <c r="GH290" s="1"/>
      <c r="GI290" s="1"/>
      <c r="GJ290" s="1"/>
      <c r="GK290" s="1"/>
      <c r="GL290" s="1"/>
      <c r="GM290" s="1"/>
      <c r="GN290" s="1"/>
      <c r="GO290" s="1"/>
      <c r="GP290" s="1"/>
      <c r="GQ290" s="1"/>
      <c r="GR290" s="1"/>
      <c r="GS290" s="1"/>
      <c r="GT290" s="1"/>
      <c r="GU290" s="1"/>
      <c r="GV290" s="1"/>
      <c r="GW290" s="1"/>
      <c r="GX290" s="1"/>
      <c r="GY290" s="1"/>
      <c r="GZ290" s="1"/>
      <c r="HA290" s="1"/>
      <c r="HB290" s="1"/>
      <c r="HC290" s="1"/>
      <c r="HD290" s="1"/>
      <c r="HE290" s="1"/>
      <c r="HF290" s="1"/>
      <c r="HG290" s="1"/>
      <c r="HH290" s="1"/>
      <c r="HI290" s="1"/>
      <c r="HJ290" s="1"/>
      <c r="HK290" s="1"/>
      <c r="HL290" s="1"/>
      <c r="HM290" s="1"/>
      <c r="HN290" s="1"/>
      <c r="HO290" s="1"/>
      <c r="HP290" s="1"/>
      <c r="HQ290" s="1"/>
      <c r="HR290" s="1"/>
      <c r="HS290" s="1"/>
      <c r="HT290" s="1"/>
      <c r="HU290" s="1"/>
      <c r="HV290" s="1"/>
      <c r="HW290" s="1"/>
      <c r="HX290" s="1"/>
      <c r="HY290" s="1"/>
      <c r="HZ290" s="1"/>
      <c r="IA290" s="1"/>
      <c r="IB290" s="1"/>
      <c r="IC290" s="1"/>
      <c r="ID290" s="1"/>
      <c r="IE290" s="1"/>
      <c r="IF290" s="1"/>
      <c r="IG290" s="1"/>
      <c r="IH290" s="1"/>
      <c r="II290" s="1"/>
      <c r="IJ290" s="1"/>
      <c r="IK290" s="1"/>
      <c r="IL290" s="1"/>
      <c r="IM290" s="1"/>
      <c r="IN290" s="1"/>
      <c r="IO290" s="1"/>
      <c r="IP290" s="1"/>
      <c r="IQ290" s="1"/>
    </row>
    <row r="291" spans="1:251">
      <c r="A291" s="48">
        <v>46</v>
      </c>
      <c r="B291" s="58" t="s">
        <v>219</v>
      </c>
      <c r="C291" s="63">
        <v>143920680</v>
      </c>
      <c r="D291" s="63">
        <v>126697878</v>
      </c>
      <c r="E291" s="63">
        <v>327719859</v>
      </c>
      <c r="F291" s="63">
        <v>249778824</v>
      </c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  <c r="FV291" s="1"/>
      <c r="FW291" s="1"/>
      <c r="FX291" s="1"/>
      <c r="FY291" s="1"/>
      <c r="FZ291" s="1"/>
      <c r="GA291" s="1"/>
      <c r="GB291" s="1"/>
      <c r="GC291" s="1"/>
      <c r="GD291" s="1"/>
      <c r="GE291" s="1"/>
      <c r="GF291" s="1"/>
      <c r="GG291" s="1"/>
      <c r="GH291" s="1"/>
      <c r="GI291" s="1"/>
      <c r="GJ291" s="1"/>
      <c r="GK291" s="1"/>
      <c r="GL291" s="1"/>
      <c r="GM291" s="1"/>
      <c r="GN291" s="1"/>
      <c r="GO291" s="1"/>
      <c r="GP291" s="1"/>
      <c r="GQ291" s="1"/>
      <c r="GR291" s="1"/>
      <c r="GS291" s="1"/>
      <c r="GT291" s="1"/>
      <c r="GU291" s="1"/>
      <c r="GV291" s="1"/>
      <c r="GW291" s="1"/>
      <c r="GX291" s="1"/>
      <c r="GY291" s="1"/>
      <c r="GZ291" s="1"/>
      <c r="HA291" s="1"/>
      <c r="HB291" s="1"/>
      <c r="HC291" s="1"/>
      <c r="HD291" s="1"/>
      <c r="HE291" s="1"/>
      <c r="HF291" s="1"/>
      <c r="HG291" s="1"/>
      <c r="HH291" s="1"/>
      <c r="HI291" s="1"/>
      <c r="HJ291" s="1"/>
      <c r="HK291" s="1"/>
      <c r="HL291" s="1"/>
      <c r="HM291" s="1"/>
      <c r="HN291" s="1"/>
      <c r="HO291" s="1"/>
      <c r="HP291" s="1"/>
      <c r="HQ291" s="1"/>
      <c r="HR291" s="1"/>
      <c r="HS291" s="1"/>
      <c r="HT291" s="1"/>
      <c r="HU291" s="1"/>
      <c r="HV291" s="1"/>
      <c r="HW291" s="1"/>
      <c r="HX291" s="1"/>
      <c r="HY291" s="1"/>
      <c r="HZ291" s="1"/>
      <c r="IA291" s="1"/>
      <c r="IB291" s="1"/>
      <c r="IC291" s="1"/>
      <c r="ID291" s="1"/>
      <c r="IE291" s="1"/>
      <c r="IF291" s="1"/>
      <c r="IG291" s="1"/>
      <c r="IH291" s="1"/>
      <c r="II291" s="1"/>
      <c r="IJ291" s="1"/>
      <c r="IK291" s="1"/>
      <c r="IL291" s="1"/>
      <c r="IM291" s="1"/>
      <c r="IN291" s="1"/>
      <c r="IO291" s="1"/>
      <c r="IP291" s="1"/>
      <c r="IQ291" s="1"/>
    </row>
    <row r="292" spans="1:251">
      <c r="A292" s="48">
        <v>48</v>
      </c>
      <c r="B292" s="85" t="s">
        <v>220</v>
      </c>
      <c r="C292" s="84">
        <v>26825486</v>
      </c>
      <c r="D292" s="84">
        <v>62652006</v>
      </c>
      <c r="E292" s="84">
        <v>151566967</v>
      </c>
      <c r="F292" s="84">
        <v>344991665</v>
      </c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  <c r="FV292" s="1"/>
      <c r="FW292" s="1"/>
      <c r="FX292" s="1"/>
      <c r="FY292" s="1"/>
      <c r="FZ292" s="1"/>
      <c r="GA292" s="1"/>
      <c r="GB292" s="1"/>
      <c r="GC292" s="1"/>
      <c r="GD292" s="1"/>
      <c r="GE292" s="1"/>
      <c r="GF292" s="1"/>
      <c r="GG292" s="1"/>
      <c r="GH292" s="1"/>
      <c r="GI292" s="1"/>
      <c r="GJ292" s="1"/>
      <c r="GK292" s="1"/>
      <c r="GL292" s="1"/>
      <c r="GM292" s="1"/>
      <c r="GN292" s="1"/>
      <c r="GO292" s="1"/>
      <c r="GP292" s="1"/>
      <c r="GQ292" s="1"/>
      <c r="GR292" s="1"/>
      <c r="GS292" s="1"/>
      <c r="GT292" s="1"/>
      <c r="GU292" s="1"/>
      <c r="GV292" s="1"/>
      <c r="GW292" s="1"/>
      <c r="GX292" s="1"/>
      <c r="GY292" s="1"/>
      <c r="GZ292" s="1"/>
      <c r="HA292" s="1"/>
      <c r="HB292" s="1"/>
      <c r="HC292" s="1"/>
      <c r="HD292" s="1"/>
      <c r="HE292" s="1"/>
      <c r="HF292" s="1"/>
      <c r="HG292" s="1"/>
      <c r="HH292" s="1"/>
      <c r="HI292" s="1"/>
      <c r="HJ292" s="1"/>
      <c r="HK292" s="1"/>
      <c r="HL292" s="1"/>
      <c r="HM292" s="1"/>
      <c r="HN292" s="1"/>
      <c r="HO292" s="1"/>
      <c r="HP292" s="1"/>
      <c r="HQ292" s="1"/>
      <c r="HR292" s="1"/>
      <c r="HS292" s="1"/>
      <c r="HT292" s="1"/>
      <c r="HU292" s="1"/>
      <c r="HV292" s="1"/>
      <c r="HW292" s="1"/>
      <c r="HX292" s="1"/>
      <c r="HY292" s="1"/>
      <c r="HZ292" s="1"/>
      <c r="IA292" s="1"/>
      <c r="IB292" s="1"/>
      <c r="IC292" s="1"/>
      <c r="ID292" s="1"/>
      <c r="IE292" s="1"/>
      <c r="IF292" s="1"/>
      <c r="IG292" s="1"/>
      <c r="IH292" s="1"/>
      <c r="II292" s="1"/>
      <c r="IJ292" s="1"/>
      <c r="IK292" s="1"/>
      <c r="IL292" s="1"/>
      <c r="IM292" s="1"/>
      <c r="IN292" s="1"/>
      <c r="IO292" s="1"/>
      <c r="IP292" s="1"/>
      <c r="IQ292" s="1"/>
    </row>
    <row r="293" spans="1:251" s="78" customFormat="1" ht="12" thickBot="1">
      <c r="A293" s="50"/>
      <c r="B293" s="67" t="s">
        <v>68</v>
      </c>
      <c r="C293" s="61">
        <v>2482258748</v>
      </c>
      <c r="D293" s="61">
        <v>2749840823</v>
      </c>
      <c r="E293" s="61">
        <v>2453447716</v>
      </c>
      <c r="F293" s="61">
        <v>240267558</v>
      </c>
    </row>
    <row r="294" spans="1:251" ht="13.5" thickTop="1">
      <c r="B294" s="62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  <c r="FV294" s="1"/>
      <c r="FW294" s="1"/>
      <c r="FX294" s="1"/>
      <c r="FY294" s="1"/>
      <c r="FZ294" s="1"/>
      <c r="GA294" s="1"/>
      <c r="GB294" s="1"/>
      <c r="GC294" s="1"/>
      <c r="GD294" s="1"/>
      <c r="GE294" s="1"/>
      <c r="GF294" s="1"/>
      <c r="GG294" s="1"/>
      <c r="GH294" s="1"/>
      <c r="GI294" s="1"/>
      <c r="GJ294" s="1"/>
      <c r="GK294" s="1"/>
      <c r="GL294" s="1"/>
      <c r="GM294" s="1"/>
      <c r="GN294" s="1"/>
      <c r="GO294" s="1"/>
      <c r="GP294" s="1"/>
      <c r="GQ294" s="1"/>
      <c r="GR294" s="1"/>
      <c r="GS294" s="1"/>
      <c r="GT294" s="1"/>
      <c r="GU294" s="1"/>
      <c r="GV294" s="1"/>
      <c r="GW294" s="1"/>
      <c r="GX294" s="1"/>
      <c r="GY294" s="1"/>
      <c r="GZ294" s="1"/>
      <c r="HA294" s="1"/>
      <c r="HB294" s="1"/>
      <c r="HC294" s="1"/>
      <c r="HD294" s="1"/>
      <c r="HE294" s="1"/>
      <c r="HF294" s="1"/>
      <c r="HG294" s="1"/>
      <c r="HH294" s="1"/>
      <c r="HI294" s="1"/>
      <c r="HJ294" s="1"/>
      <c r="HK294" s="1"/>
      <c r="HL294" s="1"/>
      <c r="HM294" s="1"/>
      <c r="HN294" s="1"/>
      <c r="HO294" s="1"/>
      <c r="HP294" s="1"/>
      <c r="HQ294" s="1"/>
      <c r="HR294" s="1"/>
      <c r="HS294" s="1"/>
      <c r="HT294" s="1"/>
      <c r="HU294" s="1"/>
      <c r="HV294" s="1"/>
      <c r="HW294" s="1"/>
      <c r="HX294" s="1"/>
      <c r="HY294" s="1"/>
      <c r="HZ294" s="1"/>
      <c r="IA294" s="1"/>
      <c r="IB294" s="1"/>
      <c r="IC294" s="1"/>
      <c r="ID294" s="1"/>
      <c r="IE294" s="1"/>
      <c r="IF294" s="1"/>
      <c r="IG294" s="1"/>
      <c r="IH294" s="1"/>
      <c r="II294" s="1"/>
      <c r="IJ294" s="1"/>
      <c r="IK294" s="1"/>
      <c r="IL294" s="1"/>
      <c r="IM294" s="1"/>
      <c r="IN294" s="1"/>
      <c r="IO294" s="1"/>
      <c r="IP294" s="1"/>
      <c r="IQ294" s="1"/>
    </row>
    <row r="295" spans="1:251" hidden="1">
      <c r="B295" s="62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  <c r="FV295" s="1"/>
      <c r="FW295" s="1"/>
      <c r="FX295" s="1"/>
      <c r="FY295" s="1"/>
      <c r="FZ295" s="1"/>
      <c r="GA295" s="1"/>
      <c r="GB295" s="1"/>
      <c r="GC295" s="1"/>
      <c r="GD295" s="1"/>
      <c r="GE295" s="1"/>
      <c r="GF295" s="1"/>
      <c r="GG295" s="1"/>
      <c r="GH295" s="1"/>
      <c r="GI295" s="1"/>
      <c r="GJ295" s="1"/>
      <c r="GK295" s="1"/>
      <c r="GL295" s="1"/>
      <c r="GM295" s="1"/>
      <c r="GN295" s="1"/>
      <c r="GO295" s="1"/>
      <c r="GP295" s="1"/>
      <c r="GQ295" s="1"/>
      <c r="GR295" s="1"/>
      <c r="GS295" s="1"/>
      <c r="GT295" s="1"/>
      <c r="GU295" s="1"/>
      <c r="GV295" s="1"/>
      <c r="GW295" s="1"/>
      <c r="GX295" s="1"/>
      <c r="GY295" s="1"/>
      <c r="GZ295" s="1"/>
      <c r="HA295" s="1"/>
      <c r="HB295" s="1"/>
      <c r="HC295" s="1"/>
      <c r="HD295" s="1"/>
      <c r="HE295" s="1"/>
      <c r="HF295" s="1"/>
      <c r="HG295" s="1"/>
      <c r="HH295" s="1"/>
      <c r="HI295" s="1"/>
      <c r="HJ295" s="1"/>
      <c r="HK295" s="1"/>
      <c r="HL295" s="1"/>
      <c r="HM295" s="1"/>
      <c r="HN295" s="1"/>
      <c r="HO295" s="1"/>
      <c r="HP295" s="1"/>
      <c r="HQ295" s="1"/>
      <c r="HR295" s="1"/>
      <c r="HS295" s="1"/>
      <c r="HT295" s="1"/>
      <c r="HU295" s="1"/>
      <c r="HV295" s="1"/>
      <c r="HW295" s="1"/>
      <c r="HX295" s="1"/>
      <c r="HY295" s="1"/>
      <c r="HZ295" s="1"/>
      <c r="IA295" s="1"/>
      <c r="IB295" s="1"/>
      <c r="IC295" s="1"/>
      <c r="ID295" s="1"/>
      <c r="IE295" s="1"/>
      <c r="IF295" s="1"/>
      <c r="IG295" s="1"/>
      <c r="IH295" s="1"/>
      <c r="II295" s="1"/>
      <c r="IJ295" s="1"/>
      <c r="IK295" s="1"/>
      <c r="IL295" s="1"/>
      <c r="IM295" s="1"/>
      <c r="IN295" s="1"/>
      <c r="IO295" s="1"/>
      <c r="IP295" s="1"/>
      <c r="IQ295" s="1"/>
    </row>
    <row r="296" spans="1:251">
      <c r="B296" s="68" t="s">
        <v>221</v>
      </c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  <c r="FV296" s="1"/>
      <c r="FW296" s="1"/>
      <c r="FX296" s="1"/>
      <c r="FY296" s="1"/>
      <c r="FZ296" s="1"/>
      <c r="GA296" s="1"/>
      <c r="GB296" s="1"/>
      <c r="GC296" s="1"/>
      <c r="GD296" s="1"/>
      <c r="GE296" s="1"/>
      <c r="GF296" s="1"/>
      <c r="GG296" s="1"/>
      <c r="GH296" s="1"/>
      <c r="GI296" s="1"/>
      <c r="GJ296" s="1"/>
      <c r="GK296" s="1"/>
      <c r="GL296" s="1"/>
      <c r="GM296" s="1"/>
      <c r="GN296" s="1"/>
      <c r="GO296" s="1"/>
      <c r="GP296" s="1"/>
      <c r="GQ296" s="1"/>
      <c r="GR296" s="1"/>
      <c r="GS296" s="1"/>
      <c r="GT296" s="1"/>
      <c r="GU296" s="1"/>
      <c r="GV296" s="1"/>
      <c r="GW296" s="1"/>
      <c r="GX296" s="1"/>
      <c r="GY296" s="1"/>
      <c r="GZ296" s="1"/>
      <c r="HA296" s="1"/>
      <c r="HB296" s="1"/>
      <c r="HC296" s="1"/>
      <c r="HD296" s="1"/>
      <c r="HE296" s="1"/>
      <c r="HF296" s="1"/>
      <c r="HG296" s="1"/>
      <c r="HH296" s="1"/>
      <c r="HI296" s="1"/>
      <c r="HJ296" s="1"/>
      <c r="HK296" s="1"/>
      <c r="HL296" s="1"/>
      <c r="HM296" s="1"/>
      <c r="HN296" s="1"/>
      <c r="HO296" s="1"/>
      <c r="HP296" s="1"/>
      <c r="HQ296" s="1"/>
      <c r="HR296" s="1"/>
      <c r="HS296" s="1"/>
      <c r="HT296" s="1"/>
      <c r="HU296" s="1"/>
      <c r="HV296" s="1"/>
      <c r="HW296" s="1"/>
      <c r="HX296" s="1"/>
      <c r="HY296" s="1"/>
      <c r="HZ296" s="1"/>
      <c r="IA296" s="1"/>
      <c r="IB296" s="1"/>
      <c r="IC296" s="1"/>
      <c r="ID296" s="1"/>
      <c r="IE296" s="1"/>
      <c r="IF296" s="1"/>
      <c r="IG296" s="1"/>
      <c r="IH296" s="1"/>
      <c r="II296" s="1"/>
      <c r="IJ296" s="1"/>
      <c r="IK296" s="1"/>
      <c r="IL296" s="1"/>
      <c r="IM296" s="1"/>
      <c r="IN296" s="1"/>
      <c r="IO296" s="1"/>
      <c r="IP296" s="1"/>
      <c r="IQ296" s="1"/>
    </row>
    <row r="297" spans="1:251">
      <c r="B297" s="62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  <c r="FV297" s="1"/>
      <c r="FW297" s="1"/>
      <c r="FX297" s="1"/>
      <c r="FY297" s="1"/>
      <c r="FZ297" s="1"/>
      <c r="GA297" s="1"/>
      <c r="GB297" s="1"/>
      <c r="GC297" s="1"/>
      <c r="GD297" s="1"/>
      <c r="GE297" s="1"/>
      <c r="GF297" s="1"/>
      <c r="GG297" s="1"/>
      <c r="GH297" s="1"/>
      <c r="GI297" s="1"/>
      <c r="GJ297" s="1"/>
      <c r="GK297" s="1"/>
      <c r="GL297" s="1"/>
      <c r="GM297" s="1"/>
      <c r="GN297" s="1"/>
      <c r="GO297" s="1"/>
      <c r="GP297" s="1"/>
      <c r="GQ297" s="1"/>
      <c r="GR297" s="1"/>
      <c r="GS297" s="1"/>
      <c r="GT297" s="1"/>
      <c r="GU297" s="1"/>
      <c r="GV297" s="1"/>
      <c r="GW297" s="1"/>
      <c r="GX297" s="1"/>
      <c r="GY297" s="1"/>
      <c r="GZ297" s="1"/>
      <c r="HA297" s="1"/>
      <c r="HB297" s="1"/>
      <c r="HC297" s="1"/>
      <c r="HD297" s="1"/>
      <c r="HE297" s="1"/>
      <c r="HF297" s="1"/>
      <c r="HG297" s="1"/>
      <c r="HH297" s="1"/>
      <c r="HI297" s="1"/>
      <c r="HJ297" s="1"/>
      <c r="HK297" s="1"/>
      <c r="HL297" s="1"/>
      <c r="HM297" s="1"/>
      <c r="HN297" s="1"/>
      <c r="HO297" s="1"/>
      <c r="HP297" s="1"/>
      <c r="HQ297" s="1"/>
      <c r="HR297" s="1"/>
      <c r="HS297" s="1"/>
      <c r="HT297" s="1"/>
      <c r="HU297" s="1"/>
      <c r="HV297" s="1"/>
      <c r="HW297" s="1"/>
      <c r="HX297" s="1"/>
      <c r="HY297" s="1"/>
      <c r="HZ297" s="1"/>
      <c r="IA297" s="1"/>
      <c r="IB297" s="1"/>
      <c r="IC297" s="1"/>
      <c r="ID297" s="1"/>
      <c r="IE297" s="1"/>
      <c r="IF297" s="1"/>
      <c r="IG297" s="1"/>
      <c r="IH297" s="1"/>
      <c r="II297" s="1"/>
      <c r="IJ297" s="1"/>
      <c r="IK297" s="1"/>
      <c r="IL297" s="1"/>
      <c r="IM297" s="1"/>
      <c r="IN297" s="1"/>
      <c r="IO297" s="1"/>
      <c r="IP297" s="1"/>
      <c r="IQ297" s="1"/>
    </row>
    <row r="298" spans="1:251">
      <c r="B298" s="51" t="s">
        <v>58</v>
      </c>
      <c r="C298" s="52">
        <v>43738</v>
      </c>
      <c r="D298" s="52">
        <v>43373</v>
      </c>
      <c r="E298" s="52">
        <v>42643</v>
      </c>
      <c r="F298" s="52">
        <v>42551</v>
      </c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  <c r="FV298" s="1"/>
      <c r="FW298" s="1"/>
      <c r="FX298" s="1"/>
      <c r="FY298" s="1"/>
      <c r="FZ298" s="1"/>
      <c r="GA298" s="1"/>
      <c r="GB298" s="1"/>
      <c r="GC298" s="1"/>
      <c r="GD298" s="1"/>
      <c r="GE298" s="1"/>
      <c r="GF298" s="1"/>
      <c r="GG298" s="1"/>
      <c r="GH298" s="1"/>
      <c r="GI298" s="1"/>
      <c r="GJ298" s="1"/>
      <c r="GK298" s="1"/>
      <c r="GL298" s="1"/>
      <c r="GM298" s="1"/>
      <c r="GN298" s="1"/>
      <c r="GO298" s="1"/>
      <c r="GP298" s="1"/>
      <c r="GQ298" s="1"/>
      <c r="GR298" s="1"/>
      <c r="GS298" s="1"/>
      <c r="GT298" s="1"/>
      <c r="GU298" s="1"/>
      <c r="GV298" s="1"/>
      <c r="GW298" s="1"/>
      <c r="GX298" s="1"/>
      <c r="GY298" s="1"/>
      <c r="GZ298" s="1"/>
      <c r="HA298" s="1"/>
      <c r="HB298" s="1"/>
      <c r="HC298" s="1"/>
      <c r="HD298" s="1"/>
      <c r="HE298" s="1"/>
      <c r="HF298" s="1"/>
      <c r="HG298" s="1"/>
      <c r="HH298" s="1"/>
      <c r="HI298" s="1"/>
      <c r="HJ298" s="1"/>
      <c r="HK298" s="1"/>
      <c r="HL298" s="1"/>
      <c r="HM298" s="1"/>
      <c r="HN298" s="1"/>
      <c r="HO298" s="1"/>
      <c r="HP298" s="1"/>
      <c r="HQ298" s="1"/>
      <c r="HR298" s="1"/>
      <c r="HS298" s="1"/>
      <c r="HT298" s="1"/>
      <c r="HU298" s="1"/>
      <c r="HV298" s="1"/>
      <c r="HW298" s="1"/>
      <c r="HX298" s="1"/>
      <c r="HY298" s="1"/>
      <c r="HZ298" s="1"/>
      <c r="IA298" s="1"/>
      <c r="IB298" s="1"/>
      <c r="IC298" s="1"/>
      <c r="ID298" s="1"/>
      <c r="IE298" s="1"/>
      <c r="IF298" s="1"/>
      <c r="IG298" s="1"/>
      <c r="IH298" s="1"/>
      <c r="II298" s="1"/>
      <c r="IJ298" s="1"/>
      <c r="IK298" s="1"/>
      <c r="IL298" s="1"/>
      <c r="IM298" s="1"/>
      <c r="IN298" s="1"/>
      <c r="IO298" s="1"/>
      <c r="IP298" s="1"/>
      <c r="IQ298" s="1"/>
    </row>
    <row r="299" spans="1:251">
      <c r="A299" s="48">
        <v>37</v>
      </c>
      <c r="B299" s="70" t="s">
        <v>222</v>
      </c>
      <c r="C299" s="59">
        <v>0</v>
      </c>
      <c r="D299" s="59">
        <v>661128235</v>
      </c>
      <c r="E299" s="59">
        <v>504423080</v>
      </c>
      <c r="F299" s="59">
        <v>20581702</v>
      </c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  <c r="FV299" s="1"/>
      <c r="FW299" s="1"/>
      <c r="FX299" s="1"/>
      <c r="FY299" s="1"/>
      <c r="FZ299" s="1"/>
      <c r="GA299" s="1"/>
      <c r="GB299" s="1"/>
      <c r="GC299" s="1"/>
      <c r="GD299" s="1"/>
      <c r="GE299" s="1"/>
      <c r="GF299" s="1"/>
      <c r="GG299" s="1"/>
      <c r="GH299" s="1"/>
      <c r="GI299" s="1"/>
      <c r="GJ299" s="1"/>
      <c r="GK299" s="1"/>
      <c r="GL299" s="1"/>
      <c r="GM299" s="1"/>
      <c r="GN299" s="1"/>
      <c r="GO299" s="1"/>
      <c r="GP299" s="1"/>
      <c r="GQ299" s="1"/>
      <c r="GR299" s="1"/>
      <c r="GS299" s="1"/>
      <c r="GT299" s="1"/>
      <c r="GU299" s="1"/>
      <c r="GV299" s="1"/>
      <c r="GW299" s="1"/>
      <c r="GX299" s="1"/>
      <c r="GY299" s="1"/>
      <c r="GZ299" s="1"/>
      <c r="HA299" s="1"/>
      <c r="HB299" s="1"/>
      <c r="HC299" s="1"/>
      <c r="HD299" s="1"/>
      <c r="HE299" s="1"/>
      <c r="HF299" s="1"/>
      <c r="HG299" s="1"/>
      <c r="HH299" s="1"/>
      <c r="HI299" s="1"/>
      <c r="HJ299" s="1"/>
      <c r="HK299" s="1"/>
      <c r="HL299" s="1"/>
      <c r="HM299" s="1"/>
      <c r="HN299" s="1"/>
      <c r="HO299" s="1"/>
      <c r="HP299" s="1"/>
      <c r="HQ299" s="1"/>
      <c r="HR299" s="1"/>
      <c r="HS299" s="1"/>
      <c r="HT299" s="1"/>
      <c r="HU299" s="1"/>
      <c r="HV299" s="1"/>
      <c r="HW299" s="1"/>
      <c r="HX299" s="1"/>
      <c r="HY299" s="1"/>
      <c r="HZ299" s="1"/>
      <c r="IA299" s="1"/>
      <c r="IB299" s="1"/>
      <c r="IC299" s="1"/>
      <c r="ID299" s="1"/>
      <c r="IE299" s="1"/>
      <c r="IF299" s="1"/>
      <c r="IG299" s="1"/>
      <c r="IH299" s="1"/>
      <c r="II299" s="1"/>
      <c r="IJ299" s="1"/>
      <c r="IK299" s="1"/>
      <c r="IL299" s="1"/>
      <c r="IM299" s="1"/>
      <c r="IN299" s="1"/>
      <c r="IO299" s="1"/>
      <c r="IP299" s="1"/>
      <c r="IQ299" s="1"/>
    </row>
    <row r="300" spans="1:251">
      <c r="B300" s="66" t="s">
        <v>223</v>
      </c>
      <c r="C300" s="56">
        <v>1342640610</v>
      </c>
      <c r="D300" s="56">
        <v>2100282194</v>
      </c>
      <c r="E300" s="56"/>
      <c r="F300" s="56">
        <v>0</v>
      </c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  <c r="FV300" s="1"/>
      <c r="FW300" s="1"/>
      <c r="FX300" s="1"/>
      <c r="FY300" s="1"/>
      <c r="FZ300" s="1"/>
      <c r="GA300" s="1"/>
      <c r="GB300" s="1"/>
      <c r="GC300" s="1"/>
      <c r="GD300" s="1"/>
      <c r="GE300" s="1"/>
      <c r="GF300" s="1"/>
      <c r="GG300" s="1"/>
      <c r="GH300" s="1"/>
      <c r="GI300" s="1"/>
      <c r="GJ300" s="1"/>
      <c r="GK300" s="1"/>
      <c r="GL300" s="1"/>
      <c r="GM300" s="1"/>
      <c r="GN300" s="1"/>
      <c r="GO300" s="1"/>
      <c r="GP300" s="1"/>
      <c r="GQ300" s="1"/>
      <c r="GR300" s="1"/>
      <c r="GS300" s="1"/>
      <c r="GT300" s="1"/>
      <c r="GU300" s="1"/>
      <c r="GV300" s="1"/>
      <c r="GW300" s="1"/>
      <c r="GX300" s="1"/>
      <c r="GY300" s="1"/>
      <c r="GZ300" s="1"/>
      <c r="HA300" s="1"/>
      <c r="HB300" s="1"/>
      <c r="HC300" s="1"/>
      <c r="HD300" s="1"/>
      <c r="HE300" s="1"/>
      <c r="HF300" s="1"/>
      <c r="HG300" s="1"/>
      <c r="HH300" s="1"/>
      <c r="HI300" s="1"/>
      <c r="HJ300" s="1"/>
      <c r="HK300" s="1"/>
      <c r="HL300" s="1"/>
      <c r="HM300" s="1"/>
      <c r="HN300" s="1"/>
      <c r="HO300" s="1"/>
      <c r="HP300" s="1"/>
      <c r="HQ300" s="1"/>
      <c r="HR300" s="1"/>
      <c r="HS300" s="1"/>
      <c r="HT300" s="1"/>
      <c r="HU300" s="1"/>
      <c r="HV300" s="1"/>
      <c r="HW300" s="1"/>
      <c r="HX300" s="1"/>
      <c r="HY300" s="1"/>
      <c r="HZ300" s="1"/>
      <c r="IA300" s="1"/>
      <c r="IB300" s="1"/>
      <c r="IC300" s="1"/>
      <c r="ID300" s="1"/>
      <c r="IE300" s="1"/>
      <c r="IF300" s="1"/>
      <c r="IG300" s="1"/>
      <c r="IH300" s="1"/>
      <c r="II300" s="1"/>
      <c r="IJ300" s="1"/>
      <c r="IK300" s="1"/>
      <c r="IL300" s="1"/>
      <c r="IM300" s="1"/>
      <c r="IN300" s="1"/>
      <c r="IO300" s="1"/>
      <c r="IP300" s="1"/>
      <c r="IQ300" s="1"/>
    </row>
    <row r="301" spans="1:251" hidden="1">
      <c r="A301" s="732">
        <v>38</v>
      </c>
      <c r="B301" s="66" t="s">
        <v>224</v>
      </c>
      <c r="C301" s="56">
        <v>0</v>
      </c>
      <c r="D301" s="56">
        <v>0</v>
      </c>
      <c r="E301" s="56"/>
      <c r="F301" s="56">
        <v>0</v>
      </c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  <c r="FV301" s="1"/>
      <c r="FW301" s="1"/>
      <c r="FX301" s="1"/>
      <c r="FY301" s="1"/>
      <c r="FZ301" s="1"/>
      <c r="GA301" s="1"/>
      <c r="GB301" s="1"/>
      <c r="GC301" s="1"/>
      <c r="GD301" s="1"/>
      <c r="GE301" s="1"/>
      <c r="GF301" s="1"/>
      <c r="GG301" s="1"/>
      <c r="GH301" s="1"/>
      <c r="GI301" s="1"/>
      <c r="GJ301" s="1"/>
      <c r="GK301" s="1"/>
      <c r="GL301" s="1"/>
      <c r="GM301" s="1"/>
      <c r="GN301" s="1"/>
      <c r="GO301" s="1"/>
      <c r="GP301" s="1"/>
      <c r="GQ301" s="1"/>
      <c r="GR301" s="1"/>
      <c r="GS301" s="1"/>
      <c r="GT301" s="1"/>
      <c r="GU301" s="1"/>
      <c r="GV301" s="1"/>
      <c r="GW301" s="1"/>
      <c r="GX301" s="1"/>
      <c r="GY301" s="1"/>
      <c r="GZ301" s="1"/>
      <c r="HA301" s="1"/>
      <c r="HB301" s="1"/>
      <c r="HC301" s="1"/>
      <c r="HD301" s="1"/>
      <c r="HE301" s="1"/>
      <c r="HF301" s="1"/>
      <c r="HG301" s="1"/>
      <c r="HH301" s="1"/>
      <c r="HI301" s="1"/>
      <c r="HJ301" s="1"/>
      <c r="HK301" s="1"/>
      <c r="HL301" s="1"/>
      <c r="HM301" s="1"/>
      <c r="HN301" s="1"/>
      <c r="HO301" s="1"/>
      <c r="HP301" s="1"/>
      <c r="HQ301" s="1"/>
      <c r="HR301" s="1"/>
      <c r="HS301" s="1"/>
      <c r="HT301" s="1"/>
      <c r="HU301" s="1"/>
      <c r="HV301" s="1"/>
      <c r="HW301" s="1"/>
      <c r="HX301" s="1"/>
      <c r="HY301" s="1"/>
      <c r="HZ301" s="1"/>
      <c r="IA301" s="1"/>
      <c r="IB301" s="1"/>
      <c r="IC301" s="1"/>
      <c r="ID301" s="1"/>
      <c r="IE301" s="1"/>
      <c r="IF301" s="1"/>
      <c r="IG301" s="1"/>
      <c r="IH301" s="1"/>
      <c r="II301" s="1"/>
      <c r="IJ301" s="1"/>
      <c r="IK301" s="1"/>
      <c r="IL301" s="1"/>
      <c r="IM301" s="1"/>
      <c r="IN301" s="1"/>
      <c r="IO301" s="1"/>
      <c r="IP301" s="1"/>
      <c r="IQ301" s="1"/>
    </row>
    <row r="302" spans="1:251" hidden="1">
      <c r="A302" s="732"/>
      <c r="B302" s="66" t="s">
        <v>224</v>
      </c>
      <c r="C302" s="56">
        <v>0</v>
      </c>
      <c r="D302" s="56"/>
      <c r="E302" s="56"/>
      <c r="F302" s="56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  <c r="FV302" s="1"/>
      <c r="FW302" s="1"/>
      <c r="FX302" s="1"/>
      <c r="FY302" s="1"/>
      <c r="FZ302" s="1"/>
      <c r="GA302" s="1"/>
      <c r="GB302" s="1"/>
      <c r="GC302" s="1"/>
      <c r="GD302" s="1"/>
      <c r="GE302" s="1"/>
      <c r="GF302" s="1"/>
      <c r="GG302" s="1"/>
      <c r="GH302" s="1"/>
      <c r="GI302" s="1"/>
      <c r="GJ302" s="1"/>
      <c r="GK302" s="1"/>
      <c r="GL302" s="1"/>
      <c r="GM302" s="1"/>
      <c r="GN302" s="1"/>
      <c r="GO302" s="1"/>
      <c r="GP302" s="1"/>
      <c r="GQ302" s="1"/>
      <c r="GR302" s="1"/>
      <c r="GS302" s="1"/>
      <c r="GT302" s="1"/>
      <c r="GU302" s="1"/>
      <c r="GV302" s="1"/>
      <c r="GW302" s="1"/>
      <c r="GX302" s="1"/>
      <c r="GY302" s="1"/>
      <c r="GZ302" s="1"/>
      <c r="HA302" s="1"/>
      <c r="HB302" s="1"/>
      <c r="HC302" s="1"/>
      <c r="HD302" s="1"/>
      <c r="HE302" s="1"/>
      <c r="HF302" s="1"/>
      <c r="HG302" s="1"/>
      <c r="HH302" s="1"/>
      <c r="HI302" s="1"/>
      <c r="HJ302" s="1"/>
      <c r="HK302" s="1"/>
      <c r="HL302" s="1"/>
      <c r="HM302" s="1"/>
      <c r="HN302" s="1"/>
      <c r="HO302" s="1"/>
      <c r="HP302" s="1"/>
      <c r="HQ302" s="1"/>
      <c r="HR302" s="1"/>
      <c r="HS302" s="1"/>
      <c r="HT302" s="1"/>
      <c r="HU302" s="1"/>
      <c r="HV302" s="1"/>
      <c r="HW302" s="1"/>
      <c r="HX302" s="1"/>
      <c r="HY302" s="1"/>
      <c r="HZ302" s="1"/>
      <c r="IA302" s="1"/>
      <c r="IB302" s="1"/>
      <c r="IC302" s="1"/>
      <c r="ID302" s="1"/>
      <c r="IE302" s="1"/>
      <c r="IF302" s="1"/>
      <c r="IG302" s="1"/>
      <c r="IH302" s="1"/>
      <c r="II302" s="1"/>
      <c r="IJ302" s="1"/>
      <c r="IK302" s="1"/>
      <c r="IL302" s="1"/>
      <c r="IM302" s="1"/>
      <c r="IN302" s="1"/>
      <c r="IO302" s="1"/>
      <c r="IP302" s="1"/>
      <c r="IQ302" s="1"/>
    </row>
    <row r="303" spans="1:251">
      <c r="A303" s="102"/>
      <c r="B303" s="66" t="s">
        <v>225</v>
      </c>
      <c r="C303" s="56">
        <v>689929237</v>
      </c>
      <c r="D303" s="56">
        <v>0</v>
      </c>
      <c r="E303" s="56"/>
      <c r="F303" s="56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  <c r="FV303" s="1"/>
      <c r="FW303" s="1"/>
      <c r="FX303" s="1"/>
      <c r="FY303" s="1"/>
      <c r="FZ303" s="1"/>
      <c r="GA303" s="1"/>
      <c r="GB303" s="1"/>
      <c r="GC303" s="1"/>
      <c r="GD303" s="1"/>
      <c r="GE303" s="1"/>
      <c r="GF303" s="1"/>
      <c r="GG303" s="1"/>
      <c r="GH303" s="1"/>
      <c r="GI303" s="1"/>
      <c r="GJ303" s="1"/>
      <c r="GK303" s="1"/>
      <c r="GL303" s="1"/>
      <c r="GM303" s="1"/>
      <c r="GN303" s="1"/>
      <c r="GO303" s="1"/>
      <c r="GP303" s="1"/>
      <c r="GQ303" s="1"/>
      <c r="GR303" s="1"/>
      <c r="GS303" s="1"/>
      <c r="GT303" s="1"/>
      <c r="GU303" s="1"/>
      <c r="GV303" s="1"/>
      <c r="GW303" s="1"/>
      <c r="GX303" s="1"/>
      <c r="GY303" s="1"/>
      <c r="GZ303" s="1"/>
      <c r="HA303" s="1"/>
      <c r="HB303" s="1"/>
      <c r="HC303" s="1"/>
      <c r="HD303" s="1"/>
      <c r="HE303" s="1"/>
      <c r="HF303" s="1"/>
      <c r="HG303" s="1"/>
      <c r="HH303" s="1"/>
      <c r="HI303" s="1"/>
      <c r="HJ303" s="1"/>
      <c r="HK303" s="1"/>
      <c r="HL303" s="1"/>
      <c r="HM303" s="1"/>
      <c r="HN303" s="1"/>
      <c r="HO303" s="1"/>
      <c r="HP303" s="1"/>
      <c r="HQ303" s="1"/>
      <c r="HR303" s="1"/>
      <c r="HS303" s="1"/>
      <c r="HT303" s="1"/>
      <c r="HU303" s="1"/>
      <c r="HV303" s="1"/>
      <c r="HW303" s="1"/>
      <c r="HX303" s="1"/>
      <c r="HY303" s="1"/>
      <c r="HZ303" s="1"/>
      <c r="IA303" s="1"/>
      <c r="IB303" s="1"/>
      <c r="IC303" s="1"/>
      <c r="ID303" s="1"/>
      <c r="IE303" s="1"/>
      <c r="IF303" s="1"/>
      <c r="IG303" s="1"/>
      <c r="IH303" s="1"/>
      <c r="II303" s="1"/>
      <c r="IJ303" s="1"/>
      <c r="IK303" s="1"/>
      <c r="IL303" s="1"/>
      <c r="IM303" s="1"/>
      <c r="IN303" s="1"/>
      <c r="IO303" s="1"/>
      <c r="IP303" s="1"/>
      <c r="IQ303" s="1"/>
    </row>
    <row r="304" spans="1:251" hidden="1">
      <c r="A304" s="102"/>
      <c r="B304" s="66" t="s">
        <v>226</v>
      </c>
      <c r="C304" s="56"/>
      <c r="D304" s="56"/>
      <c r="E304" s="56"/>
      <c r="F304" s="56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  <c r="FV304" s="1"/>
      <c r="FW304" s="1"/>
      <c r="FX304" s="1"/>
      <c r="FY304" s="1"/>
      <c r="FZ304" s="1"/>
      <c r="GA304" s="1"/>
      <c r="GB304" s="1"/>
      <c r="GC304" s="1"/>
      <c r="GD304" s="1"/>
      <c r="GE304" s="1"/>
      <c r="GF304" s="1"/>
      <c r="GG304" s="1"/>
      <c r="GH304" s="1"/>
      <c r="GI304" s="1"/>
      <c r="GJ304" s="1"/>
      <c r="GK304" s="1"/>
      <c r="GL304" s="1"/>
      <c r="GM304" s="1"/>
      <c r="GN304" s="1"/>
      <c r="GO304" s="1"/>
      <c r="GP304" s="1"/>
      <c r="GQ304" s="1"/>
      <c r="GR304" s="1"/>
      <c r="GS304" s="1"/>
      <c r="GT304" s="1"/>
      <c r="GU304" s="1"/>
      <c r="GV304" s="1"/>
      <c r="GW304" s="1"/>
      <c r="GX304" s="1"/>
      <c r="GY304" s="1"/>
      <c r="GZ304" s="1"/>
      <c r="HA304" s="1"/>
      <c r="HB304" s="1"/>
      <c r="HC304" s="1"/>
      <c r="HD304" s="1"/>
      <c r="HE304" s="1"/>
      <c r="HF304" s="1"/>
      <c r="HG304" s="1"/>
      <c r="HH304" s="1"/>
      <c r="HI304" s="1"/>
      <c r="HJ304" s="1"/>
      <c r="HK304" s="1"/>
      <c r="HL304" s="1"/>
      <c r="HM304" s="1"/>
      <c r="HN304" s="1"/>
      <c r="HO304" s="1"/>
      <c r="HP304" s="1"/>
      <c r="HQ304" s="1"/>
      <c r="HR304" s="1"/>
      <c r="HS304" s="1"/>
      <c r="HT304" s="1"/>
      <c r="HU304" s="1"/>
      <c r="HV304" s="1"/>
      <c r="HW304" s="1"/>
      <c r="HX304" s="1"/>
      <c r="HY304" s="1"/>
      <c r="HZ304" s="1"/>
      <c r="IA304" s="1"/>
      <c r="IB304" s="1"/>
      <c r="IC304" s="1"/>
      <c r="ID304" s="1"/>
      <c r="IE304" s="1"/>
      <c r="IF304" s="1"/>
      <c r="IG304" s="1"/>
      <c r="IH304" s="1"/>
      <c r="II304" s="1"/>
      <c r="IJ304" s="1"/>
      <c r="IK304" s="1"/>
      <c r="IL304" s="1"/>
      <c r="IM304" s="1"/>
      <c r="IN304" s="1"/>
      <c r="IO304" s="1"/>
      <c r="IP304" s="1"/>
      <c r="IQ304" s="1"/>
    </row>
    <row r="305" spans="1:251" hidden="1">
      <c r="A305" s="102"/>
      <c r="B305" s="66" t="s">
        <v>227</v>
      </c>
      <c r="C305" s="56"/>
      <c r="D305" s="56"/>
      <c r="E305" s="56"/>
      <c r="F305" s="56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  <c r="FV305" s="1"/>
      <c r="FW305" s="1"/>
      <c r="FX305" s="1"/>
      <c r="FY305" s="1"/>
      <c r="FZ305" s="1"/>
      <c r="GA305" s="1"/>
      <c r="GB305" s="1"/>
      <c r="GC305" s="1"/>
      <c r="GD305" s="1"/>
      <c r="GE305" s="1"/>
      <c r="GF305" s="1"/>
      <c r="GG305" s="1"/>
      <c r="GH305" s="1"/>
      <c r="GI305" s="1"/>
      <c r="GJ305" s="1"/>
      <c r="GK305" s="1"/>
      <c r="GL305" s="1"/>
      <c r="GM305" s="1"/>
      <c r="GN305" s="1"/>
      <c r="GO305" s="1"/>
      <c r="GP305" s="1"/>
      <c r="GQ305" s="1"/>
      <c r="GR305" s="1"/>
      <c r="GS305" s="1"/>
      <c r="GT305" s="1"/>
      <c r="GU305" s="1"/>
      <c r="GV305" s="1"/>
      <c r="GW305" s="1"/>
      <c r="GX305" s="1"/>
      <c r="GY305" s="1"/>
      <c r="GZ305" s="1"/>
      <c r="HA305" s="1"/>
      <c r="HB305" s="1"/>
      <c r="HC305" s="1"/>
      <c r="HD305" s="1"/>
      <c r="HE305" s="1"/>
      <c r="HF305" s="1"/>
      <c r="HG305" s="1"/>
      <c r="HH305" s="1"/>
      <c r="HI305" s="1"/>
      <c r="HJ305" s="1"/>
      <c r="HK305" s="1"/>
      <c r="HL305" s="1"/>
      <c r="HM305" s="1"/>
      <c r="HN305" s="1"/>
      <c r="HO305" s="1"/>
      <c r="HP305" s="1"/>
      <c r="HQ305" s="1"/>
      <c r="HR305" s="1"/>
      <c r="HS305" s="1"/>
      <c r="HT305" s="1"/>
      <c r="HU305" s="1"/>
      <c r="HV305" s="1"/>
      <c r="HW305" s="1"/>
      <c r="HX305" s="1"/>
      <c r="HY305" s="1"/>
      <c r="HZ305" s="1"/>
      <c r="IA305" s="1"/>
      <c r="IB305" s="1"/>
      <c r="IC305" s="1"/>
      <c r="ID305" s="1"/>
      <c r="IE305" s="1"/>
      <c r="IF305" s="1"/>
      <c r="IG305" s="1"/>
      <c r="IH305" s="1"/>
      <c r="II305" s="1"/>
      <c r="IJ305" s="1"/>
      <c r="IK305" s="1"/>
      <c r="IL305" s="1"/>
      <c r="IM305" s="1"/>
      <c r="IN305" s="1"/>
      <c r="IO305" s="1"/>
      <c r="IP305" s="1"/>
      <c r="IQ305" s="1"/>
    </row>
    <row r="306" spans="1:251" hidden="1">
      <c r="B306" s="66" t="s">
        <v>228</v>
      </c>
      <c r="C306" s="56">
        <v>0</v>
      </c>
      <c r="D306" s="56"/>
      <c r="E306" s="56">
        <v>0</v>
      </c>
      <c r="F306" s="56">
        <v>0</v>
      </c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  <c r="FV306" s="1"/>
      <c r="FW306" s="1"/>
      <c r="FX306" s="1"/>
      <c r="FY306" s="1"/>
      <c r="FZ306" s="1"/>
      <c r="GA306" s="1"/>
      <c r="GB306" s="1"/>
      <c r="GC306" s="1"/>
      <c r="GD306" s="1"/>
      <c r="GE306" s="1"/>
      <c r="GF306" s="1"/>
      <c r="GG306" s="1"/>
      <c r="GH306" s="1"/>
      <c r="GI306" s="1"/>
      <c r="GJ306" s="1"/>
      <c r="GK306" s="1"/>
      <c r="GL306" s="1"/>
      <c r="GM306" s="1"/>
      <c r="GN306" s="1"/>
      <c r="GO306" s="1"/>
      <c r="GP306" s="1"/>
      <c r="GQ306" s="1"/>
      <c r="GR306" s="1"/>
      <c r="GS306" s="1"/>
      <c r="GT306" s="1"/>
      <c r="GU306" s="1"/>
      <c r="GV306" s="1"/>
      <c r="GW306" s="1"/>
      <c r="GX306" s="1"/>
      <c r="GY306" s="1"/>
      <c r="GZ306" s="1"/>
      <c r="HA306" s="1"/>
      <c r="HB306" s="1"/>
      <c r="HC306" s="1"/>
      <c r="HD306" s="1"/>
      <c r="HE306" s="1"/>
      <c r="HF306" s="1"/>
      <c r="HG306" s="1"/>
      <c r="HH306" s="1"/>
      <c r="HI306" s="1"/>
      <c r="HJ306" s="1"/>
      <c r="HK306" s="1"/>
      <c r="HL306" s="1"/>
      <c r="HM306" s="1"/>
      <c r="HN306" s="1"/>
      <c r="HO306" s="1"/>
      <c r="HP306" s="1"/>
      <c r="HQ306" s="1"/>
      <c r="HR306" s="1"/>
      <c r="HS306" s="1"/>
      <c r="HT306" s="1"/>
      <c r="HU306" s="1"/>
      <c r="HV306" s="1"/>
      <c r="HW306" s="1"/>
      <c r="HX306" s="1"/>
      <c r="HY306" s="1"/>
      <c r="HZ306" s="1"/>
      <c r="IA306" s="1"/>
      <c r="IB306" s="1"/>
      <c r="IC306" s="1"/>
      <c r="ID306" s="1"/>
      <c r="IE306" s="1"/>
      <c r="IF306" s="1"/>
      <c r="IG306" s="1"/>
      <c r="IH306" s="1"/>
      <c r="II306" s="1"/>
      <c r="IJ306" s="1"/>
      <c r="IK306" s="1"/>
      <c r="IL306" s="1"/>
      <c r="IM306" s="1"/>
      <c r="IN306" s="1"/>
      <c r="IO306" s="1"/>
      <c r="IP306" s="1"/>
      <c r="IQ306" s="1"/>
    </row>
    <row r="307" spans="1:251" hidden="1">
      <c r="B307" s="154" t="s">
        <v>158</v>
      </c>
      <c r="C307" s="56">
        <v>0</v>
      </c>
      <c r="D307" s="56"/>
      <c r="E307" s="56"/>
      <c r="F307" s="56">
        <v>0</v>
      </c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  <c r="FV307" s="1"/>
      <c r="FW307" s="1"/>
      <c r="FX307" s="1"/>
      <c r="FY307" s="1"/>
      <c r="FZ307" s="1"/>
      <c r="GA307" s="1"/>
      <c r="GB307" s="1"/>
      <c r="GC307" s="1"/>
      <c r="GD307" s="1"/>
      <c r="GE307" s="1"/>
      <c r="GF307" s="1"/>
      <c r="GG307" s="1"/>
      <c r="GH307" s="1"/>
      <c r="GI307" s="1"/>
      <c r="GJ307" s="1"/>
      <c r="GK307" s="1"/>
      <c r="GL307" s="1"/>
      <c r="GM307" s="1"/>
      <c r="GN307" s="1"/>
      <c r="GO307" s="1"/>
      <c r="GP307" s="1"/>
      <c r="GQ307" s="1"/>
      <c r="GR307" s="1"/>
      <c r="GS307" s="1"/>
      <c r="GT307" s="1"/>
      <c r="GU307" s="1"/>
      <c r="GV307" s="1"/>
      <c r="GW307" s="1"/>
      <c r="GX307" s="1"/>
      <c r="GY307" s="1"/>
      <c r="GZ307" s="1"/>
      <c r="HA307" s="1"/>
      <c r="HB307" s="1"/>
      <c r="HC307" s="1"/>
      <c r="HD307" s="1"/>
      <c r="HE307" s="1"/>
      <c r="HF307" s="1"/>
      <c r="HG307" s="1"/>
      <c r="HH307" s="1"/>
      <c r="HI307" s="1"/>
      <c r="HJ307" s="1"/>
      <c r="HK307" s="1"/>
      <c r="HL307" s="1"/>
      <c r="HM307" s="1"/>
      <c r="HN307" s="1"/>
      <c r="HO307" s="1"/>
      <c r="HP307" s="1"/>
      <c r="HQ307" s="1"/>
      <c r="HR307" s="1"/>
      <c r="HS307" s="1"/>
      <c r="HT307" s="1"/>
      <c r="HU307" s="1"/>
      <c r="HV307" s="1"/>
      <c r="HW307" s="1"/>
      <c r="HX307" s="1"/>
      <c r="HY307" s="1"/>
      <c r="HZ307" s="1"/>
      <c r="IA307" s="1"/>
      <c r="IB307" s="1"/>
      <c r="IC307" s="1"/>
      <c r="ID307" s="1"/>
      <c r="IE307" s="1"/>
      <c r="IF307" s="1"/>
      <c r="IG307" s="1"/>
      <c r="IH307" s="1"/>
      <c r="II307" s="1"/>
      <c r="IJ307" s="1"/>
      <c r="IK307" s="1"/>
      <c r="IL307" s="1"/>
      <c r="IM307" s="1"/>
      <c r="IN307" s="1"/>
      <c r="IO307" s="1"/>
      <c r="IP307" s="1"/>
      <c r="IQ307" s="1"/>
    </row>
    <row r="308" spans="1:251" hidden="1">
      <c r="B308" s="154" t="s">
        <v>229</v>
      </c>
      <c r="C308" s="56"/>
      <c r="D308" s="56"/>
      <c r="E308" s="56"/>
      <c r="F308" s="56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  <c r="FV308" s="1"/>
      <c r="FW308" s="1"/>
      <c r="FX308" s="1"/>
      <c r="FY308" s="1"/>
      <c r="FZ308" s="1"/>
      <c r="GA308" s="1"/>
      <c r="GB308" s="1"/>
      <c r="GC308" s="1"/>
      <c r="GD308" s="1"/>
      <c r="GE308" s="1"/>
      <c r="GF308" s="1"/>
      <c r="GG308" s="1"/>
      <c r="GH308" s="1"/>
      <c r="GI308" s="1"/>
      <c r="GJ308" s="1"/>
      <c r="GK308" s="1"/>
      <c r="GL308" s="1"/>
      <c r="GM308" s="1"/>
      <c r="GN308" s="1"/>
      <c r="GO308" s="1"/>
      <c r="GP308" s="1"/>
      <c r="GQ308" s="1"/>
      <c r="GR308" s="1"/>
      <c r="GS308" s="1"/>
      <c r="GT308" s="1"/>
      <c r="GU308" s="1"/>
      <c r="GV308" s="1"/>
      <c r="GW308" s="1"/>
      <c r="GX308" s="1"/>
      <c r="GY308" s="1"/>
      <c r="GZ308" s="1"/>
      <c r="HA308" s="1"/>
      <c r="HB308" s="1"/>
      <c r="HC308" s="1"/>
      <c r="HD308" s="1"/>
      <c r="HE308" s="1"/>
      <c r="HF308" s="1"/>
      <c r="HG308" s="1"/>
      <c r="HH308" s="1"/>
      <c r="HI308" s="1"/>
      <c r="HJ308" s="1"/>
      <c r="HK308" s="1"/>
      <c r="HL308" s="1"/>
      <c r="HM308" s="1"/>
      <c r="HN308" s="1"/>
      <c r="HO308" s="1"/>
      <c r="HP308" s="1"/>
      <c r="HQ308" s="1"/>
      <c r="HR308" s="1"/>
      <c r="HS308" s="1"/>
      <c r="HT308" s="1"/>
      <c r="HU308" s="1"/>
      <c r="HV308" s="1"/>
      <c r="HW308" s="1"/>
      <c r="HX308" s="1"/>
      <c r="HY308" s="1"/>
      <c r="HZ308" s="1"/>
      <c r="IA308" s="1"/>
      <c r="IB308" s="1"/>
      <c r="IC308" s="1"/>
      <c r="ID308" s="1"/>
      <c r="IE308" s="1"/>
      <c r="IF308" s="1"/>
      <c r="IG308" s="1"/>
      <c r="IH308" s="1"/>
      <c r="II308" s="1"/>
      <c r="IJ308" s="1"/>
      <c r="IK308" s="1"/>
      <c r="IL308" s="1"/>
      <c r="IM308" s="1"/>
      <c r="IN308" s="1"/>
      <c r="IO308" s="1"/>
      <c r="IP308" s="1"/>
      <c r="IQ308" s="1"/>
    </row>
    <row r="309" spans="1:251" hidden="1">
      <c r="B309" s="154" t="s">
        <v>230</v>
      </c>
      <c r="C309" s="56"/>
      <c r="D309" s="56"/>
      <c r="E309" s="56"/>
      <c r="F309" s="56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  <c r="FV309" s="1"/>
      <c r="FW309" s="1"/>
      <c r="FX309" s="1"/>
      <c r="FY309" s="1"/>
      <c r="FZ309" s="1"/>
      <c r="GA309" s="1"/>
      <c r="GB309" s="1"/>
      <c r="GC309" s="1"/>
      <c r="GD309" s="1"/>
      <c r="GE309" s="1"/>
      <c r="GF309" s="1"/>
      <c r="GG309" s="1"/>
      <c r="GH309" s="1"/>
      <c r="GI309" s="1"/>
      <c r="GJ309" s="1"/>
      <c r="GK309" s="1"/>
      <c r="GL309" s="1"/>
      <c r="GM309" s="1"/>
      <c r="GN309" s="1"/>
      <c r="GO309" s="1"/>
      <c r="GP309" s="1"/>
      <c r="GQ309" s="1"/>
      <c r="GR309" s="1"/>
      <c r="GS309" s="1"/>
      <c r="GT309" s="1"/>
      <c r="GU309" s="1"/>
      <c r="GV309" s="1"/>
      <c r="GW309" s="1"/>
      <c r="GX309" s="1"/>
      <c r="GY309" s="1"/>
      <c r="GZ309" s="1"/>
      <c r="HA309" s="1"/>
      <c r="HB309" s="1"/>
      <c r="HC309" s="1"/>
      <c r="HD309" s="1"/>
      <c r="HE309" s="1"/>
      <c r="HF309" s="1"/>
      <c r="HG309" s="1"/>
      <c r="HH309" s="1"/>
      <c r="HI309" s="1"/>
      <c r="HJ309" s="1"/>
      <c r="HK309" s="1"/>
      <c r="HL309" s="1"/>
      <c r="HM309" s="1"/>
      <c r="HN309" s="1"/>
      <c r="HO309" s="1"/>
      <c r="HP309" s="1"/>
      <c r="HQ309" s="1"/>
      <c r="HR309" s="1"/>
      <c r="HS309" s="1"/>
      <c r="HT309" s="1"/>
      <c r="HU309" s="1"/>
      <c r="HV309" s="1"/>
      <c r="HW309" s="1"/>
      <c r="HX309" s="1"/>
      <c r="HY309" s="1"/>
      <c r="HZ309" s="1"/>
      <c r="IA309" s="1"/>
      <c r="IB309" s="1"/>
      <c r="IC309" s="1"/>
      <c r="ID309" s="1"/>
      <c r="IE309" s="1"/>
      <c r="IF309" s="1"/>
      <c r="IG309" s="1"/>
      <c r="IH309" s="1"/>
      <c r="II309" s="1"/>
      <c r="IJ309" s="1"/>
      <c r="IK309" s="1"/>
      <c r="IL309" s="1"/>
      <c r="IM309" s="1"/>
      <c r="IN309" s="1"/>
      <c r="IO309" s="1"/>
      <c r="IP309" s="1"/>
      <c r="IQ309" s="1"/>
    </row>
    <row r="310" spans="1:251" hidden="1">
      <c r="B310" s="66" t="s">
        <v>223</v>
      </c>
      <c r="C310" s="56">
        <v>0</v>
      </c>
      <c r="D310" s="56"/>
      <c r="E310" s="56">
        <v>52267659</v>
      </c>
      <c r="F310" s="56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  <c r="FV310" s="1"/>
      <c r="FW310" s="1"/>
      <c r="FX310" s="1"/>
      <c r="FY310" s="1"/>
      <c r="FZ310" s="1"/>
      <c r="GA310" s="1"/>
      <c r="GB310" s="1"/>
      <c r="GC310" s="1"/>
      <c r="GD310" s="1"/>
      <c r="GE310" s="1"/>
      <c r="GF310" s="1"/>
      <c r="GG310" s="1"/>
      <c r="GH310" s="1"/>
      <c r="GI310" s="1"/>
      <c r="GJ310" s="1"/>
      <c r="GK310" s="1"/>
      <c r="GL310" s="1"/>
      <c r="GM310" s="1"/>
      <c r="GN310" s="1"/>
      <c r="GO310" s="1"/>
      <c r="GP310" s="1"/>
      <c r="GQ310" s="1"/>
      <c r="GR310" s="1"/>
      <c r="GS310" s="1"/>
      <c r="GT310" s="1"/>
      <c r="GU310" s="1"/>
      <c r="GV310" s="1"/>
      <c r="GW310" s="1"/>
      <c r="GX310" s="1"/>
      <c r="GY310" s="1"/>
      <c r="GZ310" s="1"/>
      <c r="HA310" s="1"/>
      <c r="HB310" s="1"/>
      <c r="HC310" s="1"/>
      <c r="HD310" s="1"/>
      <c r="HE310" s="1"/>
      <c r="HF310" s="1"/>
      <c r="HG310" s="1"/>
      <c r="HH310" s="1"/>
      <c r="HI310" s="1"/>
      <c r="HJ310" s="1"/>
      <c r="HK310" s="1"/>
      <c r="HL310" s="1"/>
      <c r="HM310" s="1"/>
      <c r="HN310" s="1"/>
      <c r="HO310" s="1"/>
      <c r="HP310" s="1"/>
      <c r="HQ310" s="1"/>
      <c r="HR310" s="1"/>
      <c r="HS310" s="1"/>
      <c r="HT310" s="1"/>
      <c r="HU310" s="1"/>
      <c r="HV310" s="1"/>
      <c r="HW310" s="1"/>
      <c r="HX310" s="1"/>
      <c r="HY310" s="1"/>
      <c r="HZ310" s="1"/>
      <c r="IA310" s="1"/>
      <c r="IB310" s="1"/>
      <c r="IC310" s="1"/>
      <c r="ID310" s="1"/>
      <c r="IE310" s="1"/>
      <c r="IF310" s="1"/>
      <c r="IG310" s="1"/>
      <c r="IH310" s="1"/>
      <c r="II310" s="1"/>
      <c r="IJ310" s="1"/>
      <c r="IK310" s="1"/>
      <c r="IL310" s="1"/>
      <c r="IM310" s="1"/>
      <c r="IN310" s="1"/>
      <c r="IO310" s="1"/>
      <c r="IP310" s="1"/>
      <c r="IQ310" s="1"/>
    </row>
    <row r="311" spans="1:251">
      <c r="B311" s="66" t="s">
        <v>231</v>
      </c>
      <c r="C311" s="56">
        <v>89504052</v>
      </c>
      <c r="D311" s="56">
        <v>369366214</v>
      </c>
      <c r="E311" s="56">
        <v>540219126</v>
      </c>
      <c r="F311" s="56">
        <v>765064085</v>
      </c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  <c r="FV311" s="1"/>
      <c r="FW311" s="1"/>
      <c r="FX311" s="1"/>
      <c r="FY311" s="1"/>
      <c r="FZ311" s="1"/>
      <c r="GA311" s="1"/>
      <c r="GB311" s="1"/>
      <c r="GC311" s="1"/>
      <c r="GD311" s="1"/>
      <c r="GE311" s="1"/>
      <c r="GF311" s="1"/>
      <c r="GG311" s="1"/>
      <c r="GH311" s="1"/>
      <c r="GI311" s="1"/>
      <c r="GJ311" s="1"/>
      <c r="GK311" s="1"/>
      <c r="GL311" s="1"/>
      <c r="GM311" s="1"/>
      <c r="GN311" s="1"/>
      <c r="GO311" s="1"/>
      <c r="GP311" s="1"/>
      <c r="GQ311" s="1"/>
      <c r="GR311" s="1"/>
      <c r="GS311" s="1"/>
      <c r="GT311" s="1"/>
      <c r="GU311" s="1"/>
      <c r="GV311" s="1"/>
      <c r="GW311" s="1"/>
      <c r="GX311" s="1"/>
      <c r="GY311" s="1"/>
      <c r="GZ311" s="1"/>
      <c r="HA311" s="1"/>
      <c r="HB311" s="1"/>
      <c r="HC311" s="1"/>
      <c r="HD311" s="1"/>
      <c r="HE311" s="1"/>
      <c r="HF311" s="1"/>
      <c r="HG311" s="1"/>
      <c r="HH311" s="1"/>
      <c r="HI311" s="1"/>
      <c r="HJ311" s="1"/>
      <c r="HK311" s="1"/>
      <c r="HL311" s="1"/>
      <c r="HM311" s="1"/>
      <c r="HN311" s="1"/>
      <c r="HO311" s="1"/>
      <c r="HP311" s="1"/>
      <c r="HQ311" s="1"/>
      <c r="HR311" s="1"/>
      <c r="HS311" s="1"/>
      <c r="HT311" s="1"/>
      <c r="HU311" s="1"/>
      <c r="HV311" s="1"/>
      <c r="HW311" s="1"/>
      <c r="HX311" s="1"/>
      <c r="HY311" s="1"/>
      <c r="HZ311" s="1"/>
      <c r="IA311" s="1"/>
      <c r="IB311" s="1"/>
      <c r="IC311" s="1"/>
      <c r="ID311" s="1"/>
      <c r="IE311" s="1"/>
      <c r="IF311" s="1"/>
      <c r="IG311" s="1"/>
      <c r="IH311" s="1"/>
      <c r="II311" s="1"/>
      <c r="IJ311" s="1"/>
      <c r="IK311" s="1"/>
      <c r="IL311" s="1"/>
      <c r="IM311" s="1"/>
      <c r="IN311" s="1"/>
      <c r="IO311" s="1"/>
      <c r="IP311" s="1"/>
      <c r="IQ311" s="1"/>
    </row>
    <row r="312" spans="1:251" hidden="1">
      <c r="B312" s="66" t="s">
        <v>231</v>
      </c>
      <c r="C312" s="56"/>
      <c r="D312" s="56"/>
      <c r="E312" s="56"/>
      <c r="F312" s="56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  <c r="FV312" s="1"/>
      <c r="FW312" s="1"/>
      <c r="FX312" s="1"/>
      <c r="FY312" s="1"/>
      <c r="FZ312" s="1"/>
      <c r="GA312" s="1"/>
      <c r="GB312" s="1"/>
      <c r="GC312" s="1"/>
      <c r="GD312" s="1"/>
      <c r="GE312" s="1"/>
      <c r="GF312" s="1"/>
      <c r="GG312" s="1"/>
      <c r="GH312" s="1"/>
      <c r="GI312" s="1"/>
      <c r="GJ312" s="1"/>
      <c r="GK312" s="1"/>
      <c r="GL312" s="1"/>
      <c r="GM312" s="1"/>
      <c r="GN312" s="1"/>
      <c r="GO312" s="1"/>
      <c r="GP312" s="1"/>
      <c r="GQ312" s="1"/>
      <c r="GR312" s="1"/>
      <c r="GS312" s="1"/>
      <c r="GT312" s="1"/>
      <c r="GU312" s="1"/>
      <c r="GV312" s="1"/>
      <c r="GW312" s="1"/>
      <c r="GX312" s="1"/>
      <c r="GY312" s="1"/>
      <c r="GZ312" s="1"/>
      <c r="HA312" s="1"/>
      <c r="HB312" s="1"/>
      <c r="HC312" s="1"/>
      <c r="HD312" s="1"/>
      <c r="HE312" s="1"/>
      <c r="HF312" s="1"/>
      <c r="HG312" s="1"/>
      <c r="HH312" s="1"/>
      <c r="HI312" s="1"/>
      <c r="HJ312" s="1"/>
      <c r="HK312" s="1"/>
      <c r="HL312" s="1"/>
      <c r="HM312" s="1"/>
      <c r="HN312" s="1"/>
      <c r="HO312" s="1"/>
      <c r="HP312" s="1"/>
      <c r="HQ312" s="1"/>
      <c r="HR312" s="1"/>
      <c r="HS312" s="1"/>
      <c r="HT312" s="1"/>
      <c r="HU312" s="1"/>
      <c r="HV312" s="1"/>
      <c r="HW312" s="1"/>
      <c r="HX312" s="1"/>
      <c r="HY312" s="1"/>
      <c r="HZ312" s="1"/>
      <c r="IA312" s="1"/>
      <c r="IB312" s="1"/>
      <c r="IC312" s="1"/>
      <c r="ID312" s="1"/>
      <c r="IE312" s="1"/>
      <c r="IF312" s="1"/>
      <c r="IG312" s="1"/>
      <c r="IH312" s="1"/>
      <c r="II312" s="1"/>
      <c r="IJ312" s="1"/>
      <c r="IK312" s="1"/>
      <c r="IL312" s="1"/>
      <c r="IM312" s="1"/>
      <c r="IN312" s="1"/>
      <c r="IO312" s="1"/>
      <c r="IP312" s="1"/>
      <c r="IQ312" s="1"/>
    </row>
    <row r="313" spans="1:251" hidden="1">
      <c r="B313" s="66" t="s">
        <v>371</v>
      </c>
      <c r="C313" s="56">
        <v>0</v>
      </c>
      <c r="D313" s="56">
        <v>0</v>
      </c>
      <c r="E313" s="56">
        <v>12017000</v>
      </c>
      <c r="F313" s="56">
        <v>1695000</v>
      </c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  <c r="FV313" s="1"/>
      <c r="FW313" s="1"/>
      <c r="FX313" s="1"/>
      <c r="FY313" s="1"/>
      <c r="FZ313" s="1"/>
      <c r="GA313" s="1"/>
      <c r="GB313" s="1"/>
      <c r="GC313" s="1"/>
      <c r="GD313" s="1"/>
      <c r="GE313" s="1"/>
      <c r="GF313" s="1"/>
      <c r="GG313" s="1"/>
      <c r="GH313" s="1"/>
      <c r="GI313" s="1"/>
      <c r="GJ313" s="1"/>
      <c r="GK313" s="1"/>
      <c r="GL313" s="1"/>
      <c r="GM313" s="1"/>
      <c r="GN313" s="1"/>
      <c r="GO313" s="1"/>
      <c r="GP313" s="1"/>
      <c r="GQ313" s="1"/>
      <c r="GR313" s="1"/>
      <c r="GS313" s="1"/>
      <c r="GT313" s="1"/>
      <c r="GU313" s="1"/>
      <c r="GV313" s="1"/>
      <c r="GW313" s="1"/>
      <c r="GX313" s="1"/>
      <c r="GY313" s="1"/>
      <c r="GZ313" s="1"/>
      <c r="HA313" s="1"/>
      <c r="HB313" s="1"/>
      <c r="HC313" s="1"/>
      <c r="HD313" s="1"/>
      <c r="HE313" s="1"/>
      <c r="HF313" s="1"/>
      <c r="HG313" s="1"/>
      <c r="HH313" s="1"/>
      <c r="HI313" s="1"/>
      <c r="HJ313" s="1"/>
      <c r="HK313" s="1"/>
      <c r="HL313" s="1"/>
      <c r="HM313" s="1"/>
      <c r="HN313" s="1"/>
      <c r="HO313" s="1"/>
      <c r="HP313" s="1"/>
      <c r="HQ313" s="1"/>
      <c r="HR313" s="1"/>
      <c r="HS313" s="1"/>
      <c r="HT313" s="1"/>
      <c r="HU313" s="1"/>
      <c r="HV313" s="1"/>
      <c r="HW313" s="1"/>
      <c r="HX313" s="1"/>
      <c r="HY313" s="1"/>
      <c r="HZ313" s="1"/>
      <c r="IA313" s="1"/>
      <c r="IB313" s="1"/>
      <c r="IC313" s="1"/>
      <c r="ID313" s="1"/>
      <c r="IE313" s="1"/>
      <c r="IF313" s="1"/>
      <c r="IG313" s="1"/>
      <c r="IH313" s="1"/>
      <c r="II313" s="1"/>
      <c r="IJ313" s="1"/>
      <c r="IK313" s="1"/>
      <c r="IL313" s="1"/>
      <c r="IM313" s="1"/>
      <c r="IN313" s="1"/>
      <c r="IO313" s="1"/>
      <c r="IP313" s="1"/>
      <c r="IQ313" s="1"/>
    </row>
    <row r="314" spans="1:251" hidden="1">
      <c r="B314" s="66" t="s">
        <v>232</v>
      </c>
      <c r="C314" s="56">
        <v>0</v>
      </c>
      <c r="D314" s="56"/>
      <c r="E314" s="56">
        <v>0</v>
      </c>
      <c r="F314" s="56">
        <v>28680000</v>
      </c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  <c r="EZ314" s="1"/>
      <c r="FA314" s="1"/>
      <c r="FB314" s="1"/>
      <c r="FC314" s="1"/>
      <c r="FD314" s="1"/>
      <c r="FE314" s="1"/>
      <c r="FF314" s="1"/>
      <c r="FG314" s="1"/>
      <c r="FH314" s="1"/>
      <c r="FI314" s="1"/>
      <c r="FJ314" s="1"/>
      <c r="FK314" s="1"/>
      <c r="FL314" s="1"/>
      <c r="FM314" s="1"/>
      <c r="FN314" s="1"/>
      <c r="FO314" s="1"/>
      <c r="FP314" s="1"/>
      <c r="FQ314" s="1"/>
      <c r="FR314" s="1"/>
      <c r="FS314" s="1"/>
      <c r="FT314" s="1"/>
      <c r="FU314" s="1"/>
      <c r="FV314" s="1"/>
      <c r="FW314" s="1"/>
      <c r="FX314" s="1"/>
      <c r="FY314" s="1"/>
      <c r="FZ314" s="1"/>
      <c r="GA314" s="1"/>
      <c r="GB314" s="1"/>
      <c r="GC314" s="1"/>
      <c r="GD314" s="1"/>
      <c r="GE314" s="1"/>
      <c r="GF314" s="1"/>
      <c r="GG314" s="1"/>
      <c r="GH314" s="1"/>
      <c r="GI314" s="1"/>
      <c r="GJ314" s="1"/>
      <c r="GK314" s="1"/>
      <c r="GL314" s="1"/>
      <c r="GM314" s="1"/>
      <c r="GN314" s="1"/>
      <c r="GO314" s="1"/>
      <c r="GP314" s="1"/>
      <c r="GQ314" s="1"/>
      <c r="GR314" s="1"/>
      <c r="GS314" s="1"/>
      <c r="GT314" s="1"/>
      <c r="GU314" s="1"/>
      <c r="GV314" s="1"/>
      <c r="GW314" s="1"/>
      <c r="GX314" s="1"/>
      <c r="GY314" s="1"/>
      <c r="GZ314" s="1"/>
      <c r="HA314" s="1"/>
      <c r="HB314" s="1"/>
      <c r="HC314" s="1"/>
      <c r="HD314" s="1"/>
      <c r="HE314" s="1"/>
      <c r="HF314" s="1"/>
      <c r="HG314" s="1"/>
      <c r="HH314" s="1"/>
      <c r="HI314" s="1"/>
      <c r="HJ314" s="1"/>
      <c r="HK314" s="1"/>
      <c r="HL314" s="1"/>
      <c r="HM314" s="1"/>
      <c r="HN314" s="1"/>
      <c r="HO314" s="1"/>
      <c r="HP314" s="1"/>
      <c r="HQ314" s="1"/>
      <c r="HR314" s="1"/>
      <c r="HS314" s="1"/>
      <c r="HT314" s="1"/>
      <c r="HU314" s="1"/>
      <c r="HV314" s="1"/>
      <c r="HW314" s="1"/>
      <c r="HX314" s="1"/>
      <c r="HY314" s="1"/>
      <c r="HZ314" s="1"/>
      <c r="IA314" s="1"/>
      <c r="IB314" s="1"/>
      <c r="IC314" s="1"/>
      <c r="ID314" s="1"/>
      <c r="IE314" s="1"/>
      <c r="IF314" s="1"/>
      <c r="IG314" s="1"/>
      <c r="IH314" s="1"/>
      <c r="II314" s="1"/>
      <c r="IJ314" s="1"/>
      <c r="IK314" s="1"/>
      <c r="IL314" s="1"/>
      <c r="IM314" s="1"/>
      <c r="IN314" s="1"/>
      <c r="IO314" s="1"/>
      <c r="IP314" s="1"/>
      <c r="IQ314" s="1"/>
    </row>
    <row r="315" spans="1:251" ht="13.5" hidden="1" customHeight="1">
      <c r="B315" s="66" t="s">
        <v>284</v>
      </c>
      <c r="C315" s="63">
        <v>0</v>
      </c>
      <c r="D315" s="63"/>
      <c r="E315" s="63">
        <v>0</v>
      </c>
      <c r="F315" s="63">
        <v>1746840459</v>
      </c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  <c r="EZ315" s="1"/>
      <c r="FA315" s="1"/>
      <c r="FB315" s="1"/>
      <c r="FC315" s="1"/>
      <c r="FD315" s="1"/>
      <c r="FE315" s="1"/>
      <c r="FF315" s="1"/>
      <c r="FG315" s="1"/>
      <c r="FH315" s="1"/>
      <c r="FI315" s="1"/>
      <c r="FJ315" s="1"/>
      <c r="FK315" s="1"/>
      <c r="FL315" s="1"/>
      <c r="FM315" s="1"/>
      <c r="FN315" s="1"/>
      <c r="FO315" s="1"/>
      <c r="FP315" s="1"/>
      <c r="FQ315" s="1"/>
      <c r="FR315" s="1"/>
      <c r="FS315" s="1"/>
      <c r="FT315" s="1"/>
      <c r="FU315" s="1"/>
      <c r="FV315" s="1"/>
      <c r="FW315" s="1"/>
      <c r="FX315" s="1"/>
      <c r="FY315" s="1"/>
      <c r="FZ315" s="1"/>
      <c r="GA315" s="1"/>
      <c r="GB315" s="1"/>
      <c r="GC315" s="1"/>
      <c r="GD315" s="1"/>
      <c r="GE315" s="1"/>
      <c r="GF315" s="1"/>
      <c r="GG315" s="1"/>
      <c r="GH315" s="1"/>
      <c r="GI315" s="1"/>
      <c r="GJ315" s="1"/>
      <c r="GK315" s="1"/>
      <c r="GL315" s="1"/>
      <c r="GM315" s="1"/>
      <c r="GN315" s="1"/>
      <c r="GO315" s="1"/>
      <c r="GP315" s="1"/>
      <c r="GQ315" s="1"/>
      <c r="GR315" s="1"/>
      <c r="GS315" s="1"/>
      <c r="GT315" s="1"/>
      <c r="GU315" s="1"/>
      <c r="GV315" s="1"/>
      <c r="GW315" s="1"/>
      <c r="GX315" s="1"/>
      <c r="GY315" s="1"/>
      <c r="GZ315" s="1"/>
      <c r="HA315" s="1"/>
      <c r="HB315" s="1"/>
      <c r="HC315" s="1"/>
      <c r="HD315" s="1"/>
      <c r="HE315" s="1"/>
      <c r="HF315" s="1"/>
      <c r="HG315" s="1"/>
      <c r="HH315" s="1"/>
      <c r="HI315" s="1"/>
      <c r="HJ315" s="1"/>
      <c r="HK315" s="1"/>
      <c r="HL315" s="1"/>
      <c r="HM315" s="1"/>
      <c r="HN315" s="1"/>
      <c r="HO315" s="1"/>
      <c r="HP315" s="1"/>
      <c r="HQ315" s="1"/>
      <c r="HR315" s="1"/>
      <c r="HS315" s="1"/>
      <c r="HT315" s="1"/>
      <c r="HU315" s="1"/>
      <c r="HV315" s="1"/>
      <c r="HW315" s="1"/>
      <c r="HX315" s="1"/>
      <c r="HY315" s="1"/>
      <c r="HZ315" s="1"/>
      <c r="IA315" s="1"/>
      <c r="IB315" s="1"/>
      <c r="IC315" s="1"/>
      <c r="ID315" s="1"/>
      <c r="IE315" s="1"/>
      <c r="IF315" s="1"/>
      <c r="IG315" s="1"/>
      <c r="IH315" s="1"/>
      <c r="II315" s="1"/>
      <c r="IJ315" s="1"/>
      <c r="IK315" s="1"/>
      <c r="IL315" s="1"/>
      <c r="IM315" s="1"/>
      <c r="IN315" s="1"/>
      <c r="IO315" s="1"/>
      <c r="IP315" s="1"/>
      <c r="IQ315" s="1"/>
    </row>
    <row r="316" spans="1:251" hidden="1">
      <c r="B316" s="66" t="s">
        <v>233</v>
      </c>
      <c r="C316" s="63">
        <v>0</v>
      </c>
      <c r="D316" s="63"/>
      <c r="E316" s="63"/>
      <c r="F316" s="63">
        <v>0</v>
      </c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  <c r="EZ316" s="1"/>
      <c r="FA316" s="1"/>
      <c r="FB316" s="1"/>
      <c r="FC316" s="1"/>
      <c r="FD316" s="1"/>
      <c r="FE316" s="1"/>
      <c r="FF316" s="1"/>
      <c r="FG316" s="1"/>
      <c r="FH316" s="1"/>
      <c r="FI316" s="1"/>
      <c r="FJ316" s="1"/>
      <c r="FK316" s="1"/>
      <c r="FL316" s="1"/>
      <c r="FM316" s="1"/>
      <c r="FN316" s="1"/>
      <c r="FO316" s="1"/>
      <c r="FP316" s="1"/>
      <c r="FQ316" s="1"/>
      <c r="FR316" s="1"/>
      <c r="FS316" s="1"/>
      <c r="FT316" s="1"/>
      <c r="FU316" s="1"/>
      <c r="FV316" s="1"/>
      <c r="FW316" s="1"/>
      <c r="FX316" s="1"/>
      <c r="FY316" s="1"/>
      <c r="FZ316" s="1"/>
      <c r="GA316" s="1"/>
      <c r="GB316" s="1"/>
      <c r="GC316" s="1"/>
      <c r="GD316" s="1"/>
      <c r="GE316" s="1"/>
      <c r="GF316" s="1"/>
      <c r="GG316" s="1"/>
      <c r="GH316" s="1"/>
      <c r="GI316" s="1"/>
      <c r="GJ316" s="1"/>
      <c r="GK316" s="1"/>
      <c r="GL316" s="1"/>
      <c r="GM316" s="1"/>
      <c r="GN316" s="1"/>
      <c r="GO316" s="1"/>
      <c r="GP316" s="1"/>
      <c r="GQ316" s="1"/>
      <c r="GR316" s="1"/>
      <c r="GS316" s="1"/>
      <c r="GT316" s="1"/>
      <c r="GU316" s="1"/>
      <c r="GV316" s="1"/>
      <c r="GW316" s="1"/>
      <c r="GX316" s="1"/>
      <c r="GY316" s="1"/>
      <c r="GZ316" s="1"/>
      <c r="HA316" s="1"/>
      <c r="HB316" s="1"/>
      <c r="HC316" s="1"/>
      <c r="HD316" s="1"/>
      <c r="HE316" s="1"/>
      <c r="HF316" s="1"/>
      <c r="HG316" s="1"/>
      <c r="HH316" s="1"/>
      <c r="HI316" s="1"/>
      <c r="HJ316" s="1"/>
      <c r="HK316" s="1"/>
      <c r="HL316" s="1"/>
      <c r="HM316" s="1"/>
      <c r="HN316" s="1"/>
      <c r="HO316" s="1"/>
      <c r="HP316" s="1"/>
      <c r="HQ316" s="1"/>
      <c r="HR316" s="1"/>
      <c r="HS316" s="1"/>
      <c r="HT316" s="1"/>
      <c r="HU316" s="1"/>
      <c r="HV316" s="1"/>
      <c r="HW316" s="1"/>
      <c r="HX316" s="1"/>
      <c r="HY316" s="1"/>
      <c r="HZ316" s="1"/>
      <c r="IA316" s="1"/>
      <c r="IB316" s="1"/>
      <c r="IC316" s="1"/>
      <c r="ID316" s="1"/>
      <c r="IE316" s="1"/>
      <c r="IF316" s="1"/>
      <c r="IG316" s="1"/>
      <c r="IH316" s="1"/>
      <c r="II316" s="1"/>
      <c r="IJ316" s="1"/>
      <c r="IK316" s="1"/>
      <c r="IL316" s="1"/>
      <c r="IM316" s="1"/>
      <c r="IN316" s="1"/>
      <c r="IO316" s="1"/>
      <c r="IP316" s="1"/>
      <c r="IQ316" s="1"/>
    </row>
    <row r="317" spans="1:251" hidden="1">
      <c r="B317" s="153" t="s">
        <v>284</v>
      </c>
      <c r="C317" s="63">
        <v>0</v>
      </c>
      <c r="D317" s="63">
        <v>0</v>
      </c>
      <c r="E317" s="63"/>
      <c r="F317" s="63">
        <v>0</v>
      </c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  <c r="EQ317" s="1"/>
      <c r="ER317" s="1"/>
      <c r="ES317" s="1"/>
      <c r="ET317" s="1"/>
      <c r="EU317" s="1"/>
      <c r="EV317" s="1"/>
      <c r="EW317" s="1"/>
      <c r="EX317" s="1"/>
      <c r="EY317" s="1"/>
      <c r="EZ317" s="1"/>
      <c r="FA317" s="1"/>
      <c r="FB317" s="1"/>
      <c r="FC317" s="1"/>
      <c r="FD317" s="1"/>
      <c r="FE317" s="1"/>
      <c r="FF317" s="1"/>
      <c r="FG317" s="1"/>
      <c r="FH317" s="1"/>
      <c r="FI317" s="1"/>
      <c r="FJ317" s="1"/>
      <c r="FK317" s="1"/>
      <c r="FL317" s="1"/>
      <c r="FM317" s="1"/>
      <c r="FN317" s="1"/>
      <c r="FO317" s="1"/>
      <c r="FP317" s="1"/>
      <c r="FQ317" s="1"/>
      <c r="FR317" s="1"/>
      <c r="FS317" s="1"/>
      <c r="FT317" s="1"/>
      <c r="FU317" s="1"/>
      <c r="FV317" s="1"/>
      <c r="FW317" s="1"/>
      <c r="FX317" s="1"/>
      <c r="FY317" s="1"/>
      <c r="FZ317" s="1"/>
      <c r="GA317" s="1"/>
      <c r="GB317" s="1"/>
      <c r="GC317" s="1"/>
      <c r="GD317" s="1"/>
      <c r="GE317" s="1"/>
      <c r="GF317" s="1"/>
      <c r="GG317" s="1"/>
      <c r="GH317" s="1"/>
      <c r="GI317" s="1"/>
      <c r="GJ317" s="1"/>
      <c r="GK317" s="1"/>
      <c r="GL317" s="1"/>
      <c r="GM317" s="1"/>
      <c r="GN317" s="1"/>
      <c r="GO317" s="1"/>
      <c r="GP317" s="1"/>
      <c r="GQ317" s="1"/>
      <c r="GR317" s="1"/>
      <c r="GS317" s="1"/>
      <c r="GT317" s="1"/>
      <c r="GU317" s="1"/>
      <c r="GV317" s="1"/>
      <c r="GW317" s="1"/>
      <c r="GX317" s="1"/>
      <c r="GY317" s="1"/>
      <c r="GZ317" s="1"/>
      <c r="HA317" s="1"/>
      <c r="HB317" s="1"/>
      <c r="HC317" s="1"/>
      <c r="HD317" s="1"/>
      <c r="HE317" s="1"/>
      <c r="HF317" s="1"/>
      <c r="HG317" s="1"/>
      <c r="HH317" s="1"/>
      <c r="HI317" s="1"/>
      <c r="HJ317" s="1"/>
      <c r="HK317" s="1"/>
      <c r="HL317" s="1"/>
      <c r="HM317" s="1"/>
      <c r="HN317" s="1"/>
      <c r="HO317" s="1"/>
      <c r="HP317" s="1"/>
      <c r="HQ317" s="1"/>
      <c r="HR317" s="1"/>
      <c r="HS317" s="1"/>
      <c r="HT317" s="1"/>
      <c r="HU317" s="1"/>
      <c r="HV317" s="1"/>
      <c r="HW317" s="1"/>
      <c r="HX317" s="1"/>
      <c r="HY317" s="1"/>
      <c r="HZ317" s="1"/>
      <c r="IA317" s="1"/>
      <c r="IB317" s="1"/>
      <c r="IC317" s="1"/>
      <c r="ID317" s="1"/>
      <c r="IE317" s="1"/>
      <c r="IF317" s="1"/>
      <c r="IG317" s="1"/>
      <c r="IH317" s="1"/>
      <c r="II317" s="1"/>
      <c r="IJ317" s="1"/>
      <c r="IK317" s="1"/>
      <c r="IL317" s="1"/>
      <c r="IM317" s="1"/>
      <c r="IN317" s="1"/>
      <c r="IO317" s="1"/>
      <c r="IP317" s="1"/>
      <c r="IQ317" s="1"/>
    </row>
    <row r="318" spans="1:251">
      <c r="B318" s="66" t="s">
        <v>297</v>
      </c>
      <c r="C318" s="56">
        <v>881156501</v>
      </c>
      <c r="D318" s="56">
        <v>0</v>
      </c>
      <c r="E318" s="56"/>
      <c r="F318" s="56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  <c r="EZ318" s="1"/>
      <c r="FA318" s="1"/>
      <c r="FB318" s="1"/>
      <c r="FC318" s="1"/>
      <c r="FD318" s="1"/>
      <c r="FE318" s="1"/>
      <c r="FF318" s="1"/>
      <c r="FG318" s="1"/>
      <c r="FH318" s="1"/>
      <c r="FI318" s="1"/>
      <c r="FJ318" s="1"/>
      <c r="FK318" s="1"/>
      <c r="FL318" s="1"/>
      <c r="FM318" s="1"/>
      <c r="FN318" s="1"/>
      <c r="FO318" s="1"/>
      <c r="FP318" s="1"/>
      <c r="FQ318" s="1"/>
      <c r="FR318" s="1"/>
      <c r="FS318" s="1"/>
      <c r="FT318" s="1"/>
      <c r="FU318" s="1"/>
      <c r="FV318" s="1"/>
      <c r="FW318" s="1"/>
      <c r="FX318" s="1"/>
      <c r="FY318" s="1"/>
      <c r="FZ318" s="1"/>
      <c r="GA318" s="1"/>
      <c r="GB318" s="1"/>
      <c r="GC318" s="1"/>
      <c r="GD318" s="1"/>
      <c r="GE318" s="1"/>
      <c r="GF318" s="1"/>
      <c r="GG318" s="1"/>
      <c r="GH318" s="1"/>
      <c r="GI318" s="1"/>
      <c r="GJ318" s="1"/>
      <c r="GK318" s="1"/>
      <c r="GL318" s="1"/>
      <c r="GM318" s="1"/>
      <c r="GN318" s="1"/>
      <c r="GO318" s="1"/>
      <c r="GP318" s="1"/>
      <c r="GQ318" s="1"/>
      <c r="GR318" s="1"/>
      <c r="GS318" s="1"/>
      <c r="GT318" s="1"/>
      <c r="GU318" s="1"/>
      <c r="GV318" s="1"/>
      <c r="GW318" s="1"/>
      <c r="GX318" s="1"/>
      <c r="GY318" s="1"/>
      <c r="GZ318" s="1"/>
      <c r="HA318" s="1"/>
      <c r="HB318" s="1"/>
      <c r="HC318" s="1"/>
      <c r="HD318" s="1"/>
      <c r="HE318" s="1"/>
      <c r="HF318" s="1"/>
      <c r="HG318" s="1"/>
      <c r="HH318" s="1"/>
      <c r="HI318" s="1"/>
      <c r="HJ318" s="1"/>
      <c r="HK318" s="1"/>
      <c r="HL318" s="1"/>
      <c r="HM318" s="1"/>
      <c r="HN318" s="1"/>
      <c r="HO318" s="1"/>
      <c r="HP318" s="1"/>
      <c r="HQ318" s="1"/>
      <c r="HR318" s="1"/>
      <c r="HS318" s="1"/>
      <c r="HT318" s="1"/>
      <c r="HU318" s="1"/>
      <c r="HV318" s="1"/>
      <c r="HW318" s="1"/>
      <c r="HX318" s="1"/>
      <c r="HY318" s="1"/>
      <c r="HZ318" s="1"/>
      <c r="IA318" s="1"/>
      <c r="IB318" s="1"/>
      <c r="IC318" s="1"/>
      <c r="ID318" s="1"/>
      <c r="IE318" s="1"/>
      <c r="IF318" s="1"/>
      <c r="IG318" s="1"/>
      <c r="IH318" s="1"/>
      <c r="II318" s="1"/>
      <c r="IJ318" s="1"/>
      <c r="IK318" s="1"/>
      <c r="IL318" s="1"/>
      <c r="IM318" s="1"/>
      <c r="IN318" s="1"/>
      <c r="IO318" s="1"/>
      <c r="IP318" s="1"/>
      <c r="IQ318" s="1"/>
    </row>
    <row r="319" spans="1:251">
      <c r="B319" s="155" t="s">
        <v>68</v>
      </c>
      <c r="C319" s="156">
        <v>3003230400</v>
      </c>
      <c r="D319" s="156">
        <v>3130776643</v>
      </c>
      <c r="E319" s="156">
        <v>1108926865</v>
      </c>
      <c r="F319" s="156">
        <v>2562861246</v>
      </c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  <c r="EZ319" s="1"/>
      <c r="FA319" s="1"/>
      <c r="FB319" s="1"/>
      <c r="FC319" s="1"/>
      <c r="FD319" s="1"/>
      <c r="FE319" s="1"/>
      <c r="FF319" s="1"/>
      <c r="FG319" s="1"/>
      <c r="FH319" s="1"/>
      <c r="FI319" s="1"/>
      <c r="FJ319" s="1"/>
      <c r="FK319" s="1"/>
      <c r="FL319" s="1"/>
      <c r="FM319" s="1"/>
      <c r="FN319" s="1"/>
      <c r="FO319" s="1"/>
      <c r="FP319" s="1"/>
      <c r="FQ319" s="1"/>
      <c r="FR319" s="1"/>
      <c r="FS319" s="1"/>
      <c r="FT319" s="1"/>
      <c r="FU319" s="1"/>
      <c r="FV319" s="1"/>
      <c r="FW319" s="1"/>
      <c r="FX319" s="1"/>
      <c r="FY319" s="1"/>
      <c r="FZ319" s="1"/>
      <c r="GA319" s="1"/>
      <c r="GB319" s="1"/>
      <c r="GC319" s="1"/>
      <c r="GD319" s="1"/>
      <c r="GE319" s="1"/>
      <c r="GF319" s="1"/>
      <c r="GG319" s="1"/>
      <c r="GH319" s="1"/>
      <c r="GI319" s="1"/>
      <c r="GJ319" s="1"/>
      <c r="GK319" s="1"/>
      <c r="GL319" s="1"/>
      <c r="GM319" s="1"/>
      <c r="GN319" s="1"/>
      <c r="GO319" s="1"/>
      <c r="GP319" s="1"/>
      <c r="GQ319" s="1"/>
      <c r="GR319" s="1"/>
      <c r="GS319" s="1"/>
      <c r="GT319" s="1"/>
      <c r="GU319" s="1"/>
      <c r="GV319" s="1"/>
      <c r="GW319" s="1"/>
      <c r="GX319" s="1"/>
      <c r="GY319" s="1"/>
      <c r="GZ319" s="1"/>
      <c r="HA319" s="1"/>
      <c r="HB319" s="1"/>
      <c r="HC319" s="1"/>
      <c r="HD319" s="1"/>
      <c r="HE319" s="1"/>
      <c r="HF319" s="1"/>
      <c r="HG319" s="1"/>
      <c r="HH319" s="1"/>
      <c r="HI319" s="1"/>
      <c r="HJ319" s="1"/>
      <c r="HK319" s="1"/>
      <c r="HL319" s="1"/>
      <c r="HM319" s="1"/>
      <c r="HN319" s="1"/>
      <c r="HO319" s="1"/>
      <c r="HP319" s="1"/>
      <c r="HQ319" s="1"/>
      <c r="HR319" s="1"/>
      <c r="HS319" s="1"/>
      <c r="HT319" s="1"/>
      <c r="HU319" s="1"/>
      <c r="HV319" s="1"/>
      <c r="HW319" s="1"/>
      <c r="HX319" s="1"/>
      <c r="HY319" s="1"/>
      <c r="HZ319" s="1"/>
      <c r="IA319" s="1"/>
      <c r="IB319" s="1"/>
      <c r="IC319" s="1"/>
      <c r="ID319" s="1"/>
      <c r="IE319" s="1"/>
      <c r="IF319" s="1"/>
      <c r="IG319" s="1"/>
      <c r="IH319" s="1"/>
      <c r="II319" s="1"/>
      <c r="IJ319" s="1"/>
      <c r="IK319" s="1"/>
      <c r="IL319" s="1"/>
      <c r="IM319" s="1"/>
      <c r="IN319" s="1"/>
      <c r="IO319" s="1"/>
      <c r="IP319" s="1"/>
      <c r="IQ319" s="1"/>
    </row>
    <row r="320" spans="1:251" hidden="1">
      <c r="B320" s="6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  <c r="EZ320" s="1"/>
      <c r="FA320" s="1"/>
      <c r="FB320" s="1"/>
      <c r="FC320" s="1"/>
      <c r="FD320" s="1"/>
      <c r="FE320" s="1"/>
      <c r="FF320" s="1"/>
      <c r="FG320" s="1"/>
      <c r="FH320" s="1"/>
      <c r="FI320" s="1"/>
      <c r="FJ320" s="1"/>
      <c r="FK320" s="1"/>
      <c r="FL320" s="1"/>
      <c r="FM320" s="1"/>
      <c r="FN320" s="1"/>
      <c r="FO320" s="1"/>
      <c r="FP320" s="1"/>
      <c r="FQ320" s="1"/>
      <c r="FR320" s="1"/>
      <c r="FS320" s="1"/>
      <c r="FT320" s="1"/>
      <c r="FU320" s="1"/>
      <c r="FV320" s="1"/>
      <c r="FW320" s="1"/>
      <c r="FX320" s="1"/>
      <c r="FY320" s="1"/>
      <c r="FZ320" s="1"/>
      <c r="GA320" s="1"/>
      <c r="GB320" s="1"/>
      <c r="GC320" s="1"/>
      <c r="GD320" s="1"/>
      <c r="GE320" s="1"/>
      <c r="GF320" s="1"/>
      <c r="GG320" s="1"/>
      <c r="GH320" s="1"/>
      <c r="GI320" s="1"/>
      <c r="GJ320" s="1"/>
      <c r="GK320" s="1"/>
      <c r="GL320" s="1"/>
      <c r="GM320" s="1"/>
      <c r="GN320" s="1"/>
      <c r="GO320" s="1"/>
      <c r="GP320" s="1"/>
      <c r="GQ320" s="1"/>
      <c r="GR320" s="1"/>
      <c r="GS320" s="1"/>
      <c r="GT320" s="1"/>
      <c r="GU320" s="1"/>
      <c r="GV320" s="1"/>
      <c r="GW320" s="1"/>
      <c r="GX320" s="1"/>
      <c r="GY320" s="1"/>
      <c r="GZ320" s="1"/>
      <c r="HA320" s="1"/>
      <c r="HB320" s="1"/>
      <c r="HC320" s="1"/>
      <c r="HD320" s="1"/>
      <c r="HE320" s="1"/>
      <c r="HF320" s="1"/>
      <c r="HG320" s="1"/>
      <c r="HH320" s="1"/>
      <c r="HI320" s="1"/>
      <c r="HJ320" s="1"/>
      <c r="HK320" s="1"/>
      <c r="HL320" s="1"/>
      <c r="HM320" s="1"/>
      <c r="HN320" s="1"/>
      <c r="HO320" s="1"/>
      <c r="HP320" s="1"/>
      <c r="HQ320" s="1"/>
      <c r="HR320" s="1"/>
      <c r="HS320" s="1"/>
      <c r="HT320" s="1"/>
      <c r="HU320" s="1"/>
      <c r="HV320" s="1"/>
      <c r="HW320" s="1"/>
      <c r="HX320" s="1"/>
      <c r="HY320" s="1"/>
      <c r="HZ320" s="1"/>
      <c r="IA320" s="1"/>
      <c r="IB320" s="1"/>
      <c r="IC320" s="1"/>
      <c r="ID320" s="1"/>
      <c r="IE320" s="1"/>
      <c r="IF320" s="1"/>
      <c r="IG320" s="1"/>
      <c r="IH320" s="1"/>
      <c r="II320" s="1"/>
      <c r="IJ320" s="1"/>
      <c r="IK320" s="1"/>
      <c r="IL320" s="1"/>
      <c r="IM320" s="1"/>
      <c r="IN320" s="1"/>
      <c r="IO320" s="1"/>
      <c r="IP320" s="1"/>
      <c r="IQ320" s="1"/>
    </row>
    <row r="321" spans="1:251">
      <c r="B321" s="6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  <c r="EP321" s="1"/>
      <c r="EQ321" s="1"/>
      <c r="ER321" s="1"/>
      <c r="ES321" s="1"/>
      <c r="ET321" s="1"/>
      <c r="EU321" s="1"/>
      <c r="EV321" s="1"/>
      <c r="EW321" s="1"/>
      <c r="EX321" s="1"/>
      <c r="EY321" s="1"/>
      <c r="EZ321" s="1"/>
      <c r="FA321" s="1"/>
      <c r="FB321" s="1"/>
      <c r="FC321" s="1"/>
      <c r="FD321" s="1"/>
      <c r="FE321" s="1"/>
      <c r="FF321" s="1"/>
      <c r="FG321" s="1"/>
      <c r="FH321" s="1"/>
      <c r="FI321" s="1"/>
      <c r="FJ321" s="1"/>
      <c r="FK321" s="1"/>
      <c r="FL321" s="1"/>
      <c r="FM321" s="1"/>
      <c r="FN321" s="1"/>
      <c r="FO321" s="1"/>
      <c r="FP321" s="1"/>
      <c r="FQ321" s="1"/>
      <c r="FR321" s="1"/>
      <c r="FS321" s="1"/>
      <c r="FT321" s="1"/>
      <c r="FU321" s="1"/>
      <c r="FV321" s="1"/>
      <c r="FW321" s="1"/>
      <c r="FX321" s="1"/>
      <c r="FY321" s="1"/>
      <c r="FZ321" s="1"/>
      <c r="GA321" s="1"/>
      <c r="GB321" s="1"/>
      <c r="GC321" s="1"/>
      <c r="GD321" s="1"/>
      <c r="GE321" s="1"/>
      <c r="GF321" s="1"/>
      <c r="GG321" s="1"/>
      <c r="GH321" s="1"/>
      <c r="GI321" s="1"/>
      <c r="GJ321" s="1"/>
      <c r="GK321" s="1"/>
      <c r="GL321" s="1"/>
      <c r="GM321" s="1"/>
      <c r="GN321" s="1"/>
      <c r="GO321" s="1"/>
      <c r="GP321" s="1"/>
      <c r="GQ321" s="1"/>
      <c r="GR321" s="1"/>
      <c r="GS321" s="1"/>
      <c r="GT321" s="1"/>
      <c r="GU321" s="1"/>
      <c r="GV321" s="1"/>
      <c r="GW321" s="1"/>
      <c r="GX321" s="1"/>
      <c r="GY321" s="1"/>
      <c r="GZ321" s="1"/>
      <c r="HA321" s="1"/>
      <c r="HB321" s="1"/>
      <c r="HC321" s="1"/>
      <c r="HD321" s="1"/>
      <c r="HE321" s="1"/>
      <c r="HF321" s="1"/>
      <c r="HG321" s="1"/>
      <c r="HH321" s="1"/>
      <c r="HI321" s="1"/>
      <c r="HJ321" s="1"/>
      <c r="HK321" s="1"/>
      <c r="HL321" s="1"/>
      <c r="HM321" s="1"/>
      <c r="HN321" s="1"/>
      <c r="HO321" s="1"/>
      <c r="HP321" s="1"/>
      <c r="HQ321" s="1"/>
      <c r="HR321" s="1"/>
      <c r="HS321" s="1"/>
      <c r="HT321" s="1"/>
      <c r="HU321" s="1"/>
      <c r="HV321" s="1"/>
      <c r="HW321" s="1"/>
      <c r="HX321" s="1"/>
      <c r="HY321" s="1"/>
      <c r="HZ321" s="1"/>
      <c r="IA321" s="1"/>
      <c r="IB321" s="1"/>
      <c r="IC321" s="1"/>
      <c r="ID321" s="1"/>
      <c r="IE321" s="1"/>
      <c r="IF321" s="1"/>
      <c r="IG321" s="1"/>
      <c r="IH321" s="1"/>
      <c r="II321" s="1"/>
      <c r="IJ321" s="1"/>
      <c r="IK321" s="1"/>
      <c r="IL321" s="1"/>
      <c r="IM321" s="1"/>
      <c r="IN321" s="1"/>
      <c r="IO321" s="1"/>
      <c r="IP321" s="1"/>
      <c r="IQ321" s="1"/>
    </row>
    <row r="322" spans="1:251">
      <c r="B322" s="86" t="s">
        <v>234</v>
      </c>
      <c r="C322" s="86">
        <v>5082240903</v>
      </c>
      <c r="D322" s="86">
        <v>4081734082</v>
      </c>
      <c r="E322" s="86">
        <v>5791669962</v>
      </c>
      <c r="F322" s="86">
        <v>5760683173</v>
      </c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  <c r="EE322" s="1"/>
      <c r="EF322" s="1"/>
      <c r="EG322" s="1"/>
      <c r="EH322" s="1"/>
      <c r="EI322" s="1"/>
      <c r="EJ322" s="1"/>
      <c r="EK322" s="1"/>
      <c r="EL322" s="1"/>
      <c r="EM322" s="1"/>
      <c r="EN322" s="1"/>
      <c r="EO322" s="1"/>
      <c r="EP322" s="1"/>
      <c r="EQ322" s="1"/>
      <c r="ER322" s="1"/>
      <c r="ES322" s="1"/>
      <c r="ET322" s="1"/>
      <c r="EU322" s="1"/>
      <c r="EV322" s="1"/>
      <c r="EW322" s="1"/>
      <c r="EX322" s="1"/>
      <c r="EY322" s="1"/>
      <c r="EZ322" s="1"/>
      <c r="FA322" s="1"/>
      <c r="FB322" s="1"/>
      <c r="FC322" s="1"/>
      <c r="FD322" s="1"/>
      <c r="FE322" s="1"/>
      <c r="FF322" s="1"/>
      <c r="FG322" s="1"/>
      <c r="FH322" s="1"/>
      <c r="FI322" s="1"/>
      <c r="FJ322" s="1"/>
      <c r="FK322" s="1"/>
      <c r="FL322" s="1"/>
      <c r="FM322" s="1"/>
      <c r="FN322" s="1"/>
      <c r="FO322" s="1"/>
      <c r="FP322" s="1"/>
      <c r="FQ322" s="1"/>
      <c r="FR322" s="1"/>
      <c r="FS322" s="1"/>
      <c r="FT322" s="1"/>
      <c r="FU322" s="1"/>
      <c r="FV322" s="1"/>
      <c r="FW322" s="1"/>
      <c r="FX322" s="1"/>
      <c r="FY322" s="1"/>
      <c r="FZ322" s="1"/>
      <c r="GA322" s="1"/>
      <c r="GB322" s="1"/>
      <c r="GC322" s="1"/>
      <c r="GD322" s="1"/>
      <c r="GE322" s="1"/>
      <c r="GF322" s="1"/>
      <c r="GG322" s="1"/>
      <c r="GH322" s="1"/>
      <c r="GI322" s="1"/>
      <c r="GJ322" s="1"/>
      <c r="GK322" s="1"/>
      <c r="GL322" s="1"/>
      <c r="GM322" s="1"/>
      <c r="GN322" s="1"/>
      <c r="GO322" s="1"/>
      <c r="GP322" s="1"/>
      <c r="GQ322" s="1"/>
      <c r="GR322" s="1"/>
      <c r="GS322" s="1"/>
      <c r="GT322" s="1"/>
      <c r="GU322" s="1"/>
      <c r="GV322" s="1"/>
      <c r="GW322" s="1"/>
      <c r="GX322" s="1"/>
      <c r="GY322" s="1"/>
      <c r="GZ322" s="1"/>
      <c r="HA322" s="1"/>
      <c r="HB322" s="1"/>
      <c r="HC322" s="1"/>
      <c r="HD322" s="1"/>
      <c r="HE322" s="1"/>
      <c r="HF322" s="1"/>
      <c r="HG322" s="1"/>
      <c r="HH322" s="1"/>
      <c r="HI322" s="1"/>
      <c r="HJ322" s="1"/>
      <c r="HK322" s="1"/>
      <c r="HL322" s="1"/>
      <c r="HM322" s="1"/>
      <c r="HN322" s="1"/>
      <c r="HO322" s="1"/>
      <c r="HP322" s="1"/>
      <c r="HQ322" s="1"/>
      <c r="HR322" s="1"/>
      <c r="HS322" s="1"/>
      <c r="HT322" s="1"/>
      <c r="HU322" s="1"/>
      <c r="HV322" s="1"/>
      <c r="HW322" s="1"/>
      <c r="HX322" s="1"/>
      <c r="HY322" s="1"/>
      <c r="HZ322" s="1"/>
      <c r="IA322" s="1"/>
      <c r="IB322" s="1"/>
      <c r="IC322" s="1"/>
      <c r="ID322" s="1"/>
      <c r="IE322" s="1"/>
      <c r="IF322" s="1"/>
      <c r="IG322" s="1"/>
      <c r="IH322" s="1"/>
      <c r="II322" s="1"/>
      <c r="IJ322" s="1"/>
      <c r="IK322" s="1"/>
      <c r="IL322" s="1"/>
      <c r="IM322" s="1"/>
      <c r="IN322" s="1"/>
      <c r="IO322" s="1"/>
      <c r="IP322" s="1"/>
      <c r="IQ322" s="1"/>
    </row>
    <row r="323" spans="1:251" s="78" customFormat="1" ht="12" thickBot="1">
      <c r="A323" s="50">
        <v>49</v>
      </c>
      <c r="B323" s="87" t="s">
        <v>235</v>
      </c>
      <c r="C323" s="88">
        <v>5082240903</v>
      </c>
      <c r="D323" s="88">
        <v>4081734082</v>
      </c>
      <c r="E323" s="88">
        <v>5791669962</v>
      </c>
      <c r="F323" s="88">
        <v>5760683173</v>
      </c>
    </row>
    <row r="324" spans="1:251" s="78" customFormat="1" ht="12" thickTop="1">
      <c r="A324" s="50"/>
      <c r="B324" s="89"/>
    </row>
    <row r="325" spans="1:251" s="78" customFormat="1" ht="12" thickBot="1">
      <c r="A325" s="50"/>
      <c r="B325" s="89"/>
    </row>
    <row r="326" spans="1:251" s="78" customFormat="1" ht="11.25">
      <c r="A326" s="50"/>
      <c r="B326" s="90" t="s">
        <v>236</v>
      </c>
      <c r="C326" s="116">
        <v>0</v>
      </c>
      <c r="D326" s="116">
        <v>0</v>
      </c>
      <c r="E326" s="116">
        <v>2272727</v>
      </c>
      <c r="F326" s="116">
        <v>2272727</v>
      </c>
    </row>
    <row r="327" spans="1:251" s="78" customFormat="1" ht="11.25">
      <c r="A327" s="50"/>
      <c r="B327" s="91" t="s">
        <v>237</v>
      </c>
      <c r="C327" s="117">
        <v>5082240903</v>
      </c>
      <c r="D327" s="117">
        <v>4081734082</v>
      </c>
      <c r="E327" s="117">
        <v>5791669962</v>
      </c>
      <c r="F327" s="117">
        <v>5760683173</v>
      </c>
    </row>
    <row r="328" spans="1:251" s="78" customFormat="1" ht="12" thickBot="1">
      <c r="A328" s="50"/>
      <c r="B328" s="92" t="s">
        <v>238</v>
      </c>
      <c r="C328" s="118">
        <v>257155016235</v>
      </c>
      <c r="D328" s="118">
        <v>226732033987</v>
      </c>
      <c r="E328" s="118">
        <v>205943121998</v>
      </c>
      <c r="F328" s="118">
        <v>189868136673</v>
      </c>
    </row>
    <row r="329" spans="1:251" s="78" customFormat="1" ht="11.25">
      <c r="A329" s="50"/>
      <c r="B329" s="89" t="s">
        <v>235</v>
      </c>
      <c r="C329" s="93"/>
      <c r="D329" s="93"/>
      <c r="E329" s="93"/>
      <c r="F329" s="93"/>
    </row>
    <row r="330" spans="1:251" ht="13.5" thickBot="1"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  <c r="EP330" s="1"/>
      <c r="EQ330" s="1"/>
      <c r="ER330" s="1"/>
      <c r="ES330" s="1"/>
      <c r="ET330" s="1"/>
      <c r="EU330" s="1"/>
      <c r="EV330" s="1"/>
      <c r="EW330" s="1"/>
      <c r="EX330" s="1"/>
      <c r="EY330" s="1"/>
      <c r="EZ330" s="1"/>
      <c r="FA330" s="1"/>
      <c r="FB330" s="1"/>
      <c r="FC330" s="1"/>
      <c r="FD330" s="1"/>
      <c r="FE330" s="1"/>
      <c r="FF330" s="1"/>
      <c r="FG330" s="1"/>
      <c r="FH330" s="1"/>
      <c r="FI330" s="1"/>
      <c r="FJ330" s="1"/>
      <c r="FK330" s="1"/>
      <c r="FL330" s="1"/>
      <c r="FM330" s="1"/>
      <c r="FN330" s="1"/>
      <c r="FO330" s="1"/>
      <c r="FP330" s="1"/>
      <c r="FQ330" s="1"/>
      <c r="FR330" s="1"/>
      <c r="FS330" s="1"/>
      <c r="FT330" s="1"/>
      <c r="FU330" s="1"/>
      <c r="FV330" s="1"/>
      <c r="FW330" s="1"/>
      <c r="FX330" s="1"/>
      <c r="FY330" s="1"/>
      <c r="FZ330" s="1"/>
      <c r="GA330" s="1"/>
      <c r="GB330" s="1"/>
      <c r="GC330" s="1"/>
      <c r="GD330" s="1"/>
      <c r="GE330" s="1"/>
      <c r="GF330" s="1"/>
      <c r="GG330" s="1"/>
      <c r="GH330" s="1"/>
      <c r="GI330" s="1"/>
      <c r="GJ330" s="1"/>
      <c r="GK330" s="1"/>
      <c r="GL330" s="1"/>
      <c r="GM330" s="1"/>
      <c r="GN330" s="1"/>
      <c r="GO330" s="1"/>
      <c r="GP330" s="1"/>
      <c r="GQ330" s="1"/>
      <c r="GR330" s="1"/>
      <c r="GS330" s="1"/>
      <c r="GT330" s="1"/>
      <c r="GU330" s="1"/>
      <c r="GV330" s="1"/>
      <c r="GW330" s="1"/>
      <c r="GX330" s="1"/>
      <c r="GY330" s="1"/>
      <c r="GZ330" s="1"/>
      <c r="HA330" s="1"/>
      <c r="HB330" s="1"/>
      <c r="HC330" s="1"/>
      <c r="HD330" s="1"/>
      <c r="HE330" s="1"/>
      <c r="HF330" s="1"/>
      <c r="HG330" s="1"/>
      <c r="HH330" s="1"/>
      <c r="HI330" s="1"/>
      <c r="HJ330" s="1"/>
      <c r="HK330" s="1"/>
      <c r="HL330" s="1"/>
      <c r="HM330" s="1"/>
      <c r="HN330" s="1"/>
      <c r="HO330" s="1"/>
      <c r="HP330" s="1"/>
      <c r="HQ330" s="1"/>
      <c r="HR330" s="1"/>
      <c r="HS330" s="1"/>
      <c r="HT330" s="1"/>
      <c r="HU330" s="1"/>
      <c r="HV330" s="1"/>
      <c r="HW330" s="1"/>
      <c r="HX330" s="1"/>
      <c r="HY330" s="1"/>
      <c r="HZ330" s="1"/>
      <c r="IA330" s="1"/>
      <c r="IB330" s="1"/>
      <c r="IC330" s="1"/>
      <c r="ID330" s="1"/>
      <c r="IE330" s="1"/>
      <c r="IF330" s="1"/>
      <c r="IG330" s="1"/>
      <c r="IH330" s="1"/>
      <c r="II330" s="1"/>
      <c r="IJ330" s="1"/>
      <c r="IK330" s="1"/>
      <c r="IL330" s="1"/>
      <c r="IM330" s="1"/>
      <c r="IN330" s="1"/>
      <c r="IO330" s="1"/>
      <c r="IP330" s="1"/>
      <c r="IQ330" s="1"/>
    </row>
    <row r="331" spans="1:251" ht="13.5" thickBot="1">
      <c r="B331" s="100" t="s">
        <v>39</v>
      </c>
      <c r="C331" s="119">
        <v>43738</v>
      </c>
      <c r="D331" s="119">
        <v>43373</v>
      </c>
      <c r="E331" s="119">
        <v>42643</v>
      </c>
      <c r="F331" s="119">
        <v>42551</v>
      </c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  <c r="EP331" s="1"/>
      <c r="EQ331" s="1"/>
      <c r="ER331" s="1"/>
      <c r="ES331" s="1"/>
      <c r="ET331" s="1"/>
      <c r="EU331" s="1"/>
      <c r="EV331" s="1"/>
      <c r="EW331" s="1"/>
      <c r="EX331" s="1"/>
      <c r="EY331" s="1"/>
      <c r="EZ331" s="1"/>
      <c r="FA331" s="1"/>
      <c r="FB331" s="1"/>
      <c r="FC331" s="1"/>
      <c r="FD331" s="1"/>
      <c r="FE331" s="1"/>
      <c r="FF331" s="1"/>
      <c r="FG331" s="1"/>
      <c r="FH331" s="1"/>
      <c r="FI331" s="1"/>
      <c r="FJ331" s="1"/>
      <c r="FK331" s="1"/>
      <c r="FL331" s="1"/>
      <c r="FM331" s="1"/>
      <c r="FN331" s="1"/>
      <c r="FO331" s="1"/>
      <c r="FP331" s="1"/>
      <c r="FQ331" s="1"/>
      <c r="FR331" s="1"/>
      <c r="FS331" s="1"/>
      <c r="FT331" s="1"/>
      <c r="FU331" s="1"/>
      <c r="FV331" s="1"/>
      <c r="FW331" s="1"/>
      <c r="FX331" s="1"/>
      <c r="FY331" s="1"/>
      <c r="FZ331" s="1"/>
      <c r="GA331" s="1"/>
      <c r="GB331" s="1"/>
      <c r="GC331" s="1"/>
      <c r="GD331" s="1"/>
      <c r="GE331" s="1"/>
      <c r="GF331" s="1"/>
      <c r="GG331" s="1"/>
      <c r="GH331" s="1"/>
      <c r="GI331" s="1"/>
      <c r="GJ331" s="1"/>
      <c r="GK331" s="1"/>
      <c r="GL331" s="1"/>
      <c r="GM331" s="1"/>
      <c r="GN331" s="1"/>
      <c r="GO331" s="1"/>
      <c r="GP331" s="1"/>
      <c r="GQ331" s="1"/>
      <c r="GR331" s="1"/>
      <c r="GS331" s="1"/>
      <c r="GT331" s="1"/>
      <c r="GU331" s="1"/>
      <c r="GV331" s="1"/>
      <c r="GW331" s="1"/>
      <c r="GX331" s="1"/>
      <c r="GY331" s="1"/>
      <c r="GZ331" s="1"/>
      <c r="HA331" s="1"/>
      <c r="HB331" s="1"/>
      <c r="HC331" s="1"/>
      <c r="HD331" s="1"/>
      <c r="HE331" s="1"/>
      <c r="HF331" s="1"/>
      <c r="HG331" s="1"/>
      <c r="HH331" s="1"/>
      <c r="HI331" s="1"/>
      <c r="HJ331" s="1"/>
      <c r="HK331" s="1"/>
      <c r="HL331" s="1"/>
      <c r="HM331" s="1"/>
      <c r="HN331" s="1"/>
      <c r="HO331" s="1"/>
      <c r="HP331" s="1"/>
      <c r="HQ331" s="1"/>
      <c r="HR331" s="1"/>
      <c r="HS331" s="1"/>
      <c r="HT331" s="1"/>
      <c r="HU331" s="1"/>
      <c r="HV331" s="1"/>
      <c r="HW331" s="1"/>
      <c r="HX331" s="1"/>
      <c r="HY331" s="1"/>
      <c r="HZ331" s="1"/>
      <c r="IA331" s="1"/>
      <c r="IB331" s="1"/>
      <c r="IC331" s="1"/>
      <c r="ID331" s="1"/>
      <c r="IE331" s="1"/>
      <c r="IF331" s="1"/>
      <c r="IG331" s="1"/>
      <c r="IH331" s="1"/>
      <c r="II331" s="1"/>
      <c r="IJ331" s="1"/>
      <c r="IK331" s="1"/>
      <c r="IL331" s="1"/>
      <c r="IM331" s="1"/>
      <c r="IN331" s="1"/>
      <c r="IO331" s="1"/>
      <c r="IP331" s="1"/>
      <c r="IQ331" s="1"/>
    </row>
    <row r="332" spans="1:251">
      <c r="B332" s="101" t="s">
        <v>239</v>
      </c>
      <c r="C332" s="120">
        <v>50469500000</v>
      </c>
      <c r="D332" s="120">
        <v>45504590352</v>
      </c>
      <c r="E332" s="120">
        <v>34343590352</v>
      </c>
      <c r="F332" s="120">
        <v>33262590352</v>
      </c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  <c r="EP332" s="1"/>
      <c r="EQ332" s="1"/>
      <c r="ER332" s="1"/>
      <c r="ES332" s="1"/>
      <c r="ET332" s="1"/>
      <c r="EU332" s="1"/>
      <c r="EV332" s="1"/>
      <c r="EW332" s="1"/>
      <c r="EX332" s="1"/>
      <c r="EY332" s="1"/>
      <c r="EZ332" s="1"/>
      <c r="FA332" s="1"/>
      <c r="FB332" s="1"/>
      <c r="FC332" s="1"/>
      <c r="FD332" s="1"/>
      <c r="FE332" s="1"/>
      <c r="FF332" s="1"/>
      <c r="FG332" s="1"/>
      <c r="FH332" s="1"/>
      <c r="FI332" s="1"/>
      <c r="FJ332" s="1"/>
      <c r="FK332" s="1"/>
      <c r="FL332" s="1"/>
      <c r="FM332" s="1"/>
      <c r="FN332" s="1"/>
      <c r="FO332" s="1"/>
      <c r="FP332" s="1"/>
      <c r="FQ332" s="1"/>
      <c r="FR332" s="1"/>
      <c r="FS332" s="1"/>
      <c r="FT332" s="1"/>
      <c r="FU332" s="1"/>
      <c r="FV332" s="1"/>
      <c r="FW332" s="1"/>
      <c r="FX332" s="1"/>
      <c r="FY332" s="1"/>
      <c r="FZ332" s="1"/>
      <c r="GA332" s="1"/>
      <c r="GB332" s="1"/>
      <c r="GC332" s="1"/>
      <c r="GD332" s="1"/>
      <c r="GE332" s="1"/>
      <c r="GF332" s="1"/>
      <c r="GG332" s="1"/>
      <c r="GH332" s="1"/>
      <c r="GI332" s="1"/>
      <c r="GJ332" s="1"/>
      <c r="GK332" s="1"/>
      <c r="GL332" s="1"/>
      <c r="GM332" s="1"/>
      <c r="GN332" s="1"/>
      <c r="GO332" s="1"/>
      <c r="GP332" s="1"/>
      <c r="GQ332" s="1"/>
      <c r="GR332" s="1"/>
      <c r="GS332" s="1"/>
      <c r="GT332" s="1"/>
      <c r="GU332" s="1"/>
      <c r="GV332" s="1"/>
      <c r="GW332" s="1"/>
      <c r="GX332" s="1"/>
      <c r="GY332" s="1"/>
      <c r="GZ332" s="1"/>
      <c r="HA332" s="1"/>
      <c r="HB332" s="1"/>
      <c r="HC332" s="1"/>
      <c r="HD332" s="1"/>
      <c r="HE332" s="1"/>
      <c r="HF332" s="1"/>
      <c r="HG332" s="1"/>
      <c r="HH332" s="1"/>
      <c r="HI332" s="1"/>
      <c r="HJ332" s="1"/>
      <c r="HK332" s="1"/>
      <c r="HL332" s="1"/>
      <c r="HM332" s="1"/>
      <c r="HN332" s="1"/>
      <c r="HO332" s="1"/>
      <c r="HP332" s="1"/>
      <c r="HQ332" s="1"/>
      <c r="HR332" s="1"/>
      <c r="HS332" s="1"/>
      <c r="HT332" s="1"/>
      <c r="HU332" s="1"/>
      <c r="HV332" s="1"/>
      <c r="HW332" s="1"/>
      <c r="HX332" s="1"/>
      <c r="HY332" s="1"/>
      <c r="HZ332" s="1"/>
      <c r="IA332" s="1"/>
      <c r="IB332" s="1"/>
      <c r="IC332" s="1"/>
      <c r="ID332" s="1"/>
      <c r="IE332" s="1"/>
      <c r="IF332" s="1"/>
      <c r="IG332" s="1"/>
      <c r="IH332" s="1"/>
      <c r="II332" s="1"/>
      <c r="IJ332" s="1"/>
      <c r="IK332" s="1"/>
      <c r="IL332" s="1"/>
      <c r="IM332" s="1"/>
      <c r="IN332" s="1"/>
      <c r="IO332" s="1"/>
      <c r="IP332" s="1"/>
      <c r="IQ332" s="1"/>
    </row>
    <row r="333" spans="1:251">
      <c r="B333" s="98" t="s">
        <v>240</v>
      </c>
      <c r="C333" s="121">
        <v>0</v>
      </c>
      <c r="D333" s="121">
        <v>0</v>
      </c>
      <c r="E333" s="121">
        <v>0</v>
      </c>
      <c r="F333" s="12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  <c r="EZ333" s="1"/>
      <c r="FA333" s="1"/>
      <c r="FB333" s="1"/>
      <c r="FC333" s="1"/>
      <c r="FD333" s="1"/>
      <c r="FE333" s="1"/>
      <c r="FF333" s="1"/>
      <c r="FG333" s="1"/>
      <c r="FH333" s="1"/>
      <c r="FI333" s="1"/>
      <c r="FJ333" s="1"/>
      <c r="FK333" s="1"/>
      <c r="FL333" s="1"/>
      <c r="FM333" s="1"/>
      <c r="FN333" s="1"/>
      <c r="FO333" s="1"/>
      <c r="FP333" s="1"/>
      <c r="FQ333" s="1"/>
      <c r="FR333" s="1"/>
      <c r="FS333" s="1"/>
      <c r="FT333" s="1"/>
      <c r="FU333" s="1"/>
      <c r="FV333" s="1"/>
      <c r="FW333" s="1"/>
      <c r="FX333" s="1"/>
      <c r="FY333" s="1"/>
      <c r="FZ333" s="1"/>
      <c r="GA333" s="1"/>
      <c r="GB333" s="1"/>
      <c r="GC333" s="1"/>
      <c r="GD333" s="1"/>
      <c r="GE333" s="1"/>
      <c r="GF333" s="1"/>
      <c r="GG333" s="1"/>
      <c r="GH333" s="1"/>
      <c r="GI333" s="1"/>
      <c r="GJ333" s="1"/>
      <c r="GK333" s="1"/>
      <c r="GL333" s="1"/>
      <c r="GM333" s="1"/>
      <c r="GN333" s="1"/>
      <c r="GO333" s="1"/>
      <c r="GP333" s="1"/>
      <c r="GQ333" s="1"/>
      <c r="GR333" s="1"/>
      <c r="GS333" s="1"/>
      <c r="GT333" s="1"/>
      <c r="GU333" s="1"/>
      <c r="GV333" s="1"/>
      <c r="GW333" s="1"/>
      <c r="GX333" s="1"/>
      <c r="GY333" s="1"/>
      <c r="GZ333" s="1"/>
      <c r="HA333" s="1"/>
      <c r="HB333" s="1"/>
      <c r="HC333" s="1"/>
      <c r="HD333" s="1"/>
      <c r="HE333" s="1"/>
      <c r="HF333" s="1"/>
      <c r="HG333" s="1"/>
      <c r="HH333" s="1"/>
      <c r="HI333" s="1"/>
      <c r="HJ333" s="1"/>
      <c r="HK333" s="1"/>
      <c r="HL333" s="1"/>
      <c r="HM333" s="1"/>
      <c r="HN333" s="1"/>
      <c r="HO333" s="1"/>
      <c r="HP333" s="1"/>
      <c r="HQ333" s="1"/>
      <c r="HR333" s="1"/>
      <c r="HS333" s="1"/>
      <c r="HT333" s="1"/>
      <c r="HU333" s="1"/>
      <c r="HV333" s="1"/>
      <c r="HW333" s="1"/>
      <c r="HX333" s="1"/>
      <c r="HY333" s="1"/>
      <c r="HZ333" s="1"/>
      <c r="IA333" s="1"/>
      <c r="IB333" s="1"/>
      <c r="IC333" s="1"/>
      <c r="ID333" s="1"/>
      <c r="IE333" s="1"/>
      <c r="IF333" s="1"/>
      <c r="IG333" s="1"/>
      <c r="IH333" s="1"/>
      <c r="II333" s="1"/>
      <c r="IJ333" s="1"/>
      <c r="IK333" s="1"/>
      <c r="IL333" s="1"/>
      <c r="IM333" s="1"/>
      <c r="IN333" s="1"/>
      <c r="IO333" s="1"/>
      <c r="IP333" s="1"/>
      <c r="IQ333" s="1"/>
    </row>
    <row r="334" spans="1:251">
      <c r="B334" s="98" t="s">
        <v>41</v>
      </c>
      <c r="C334" s="122">
        <v>4700655899</v>
      </c>
      <c r="D334" s="122">
        <v>4139188983</v>
      </c>
      <c r="E334" s="122">
        <v>3135842656</v>
      </c>
      <c r="F334" s="122">
        <v>2554725911</v>
      </c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  <c r="EP334" s="1"/>
      <c r="EQ334" s="1"/>
      <c r="ER334" s="1"/>
      <c r="ES334" s="1"/>
      <c r="ET334" s="1"/>
      <c r="EU334" s="1"/>
      <c r="EV334" s="1"/>
      <c r="EW334" s="1"/>
      <c r="EX334" s="1"/>
      <c r="EY334" s="1"/>
      <c r="EZ334" s="1"/>
      <c r="FA334" s="1"/>
      <c r="FB334" s="1"/>
      <c r="FC334" s="1"/>
      <c r="FD334" s="1"/>
      <c r="FE334" s="1"/>
      <c r="FF334" s="1"/>
      <c r="FG334" s="1"/>
      <c r="FH334" s="1"/>
      <c r="FI334" s="1"/>
      <c r="FJ334" s="1"/>
      <c r="FK334" s="1"/>
      <c r="FL334" s="1"/>
      <c r="FM334" s="1"/>
      <c r="FN334" s="1"/>
      <c r="FO334" s="1"/>
      <c r="FP334" s="1"/>
      <c r="FQ334" s="1"/>
      <c r="FR334" s="1"/>
      <c r="FS334" s="1"/>
      <c r="FT334" s="1"/>
      <c r="FU334" s="1"/>
      <c r="FV334" s="1"/>
      <c r="FW334" s="1"/>
      <c r="FX334" s="1"/>
      <c r="FY334" s="1"/>
      <c r="FZ334" s="1"/>
      <c r="GA334" s="1"/>
      <c r="GB334" s="1"/>
      <c r="GC334" s="1"/>
      <c r="GD334" s="1"/>
      <c r="GE334" s="1"/>
      <c r="GF334" s="1"/>
      <c r="GG334" s="1"/>
      <c r="GH334" s="1"/>
      <c r="GI334" s="1"/>
      <c r="GJ334" s="1"/>
      <c r="GK334" s="1"/>
      <c r="GL334" s="1"/>
      <c r="GM334" s="1"/>
      <c r="GN334" s="1"/>
      <c r="GO334" s="1"/>
      <c r="GP334" s="1"/>
      <c r="GQ334" s="1"/>
      <c r="GR334" s="1"/>
      <c r="GS334" s="1"/>
      <c r="GT334" s="1"/>
      <c r="GU334" s="1"/>
      <c r="GV334" s="1"/>
      <c r="GW334" s="1"/>
      <c r="GX334" s="1"/>
      <c r="GY334" s="1"/>
      <c r="GZ334" s="1"/>
      <c r="HA334" s="1"/>
      <c r="HB334" s="1"/>
      <c r="HC334" s="1"/>
      <c r="HD334" s="1"/>
      <c r="HE334" s="1"/>
      <c r="HF334" s="1"/>
      <c r="HG334" s="1"/>
      <c r="HH334" s="1"/>
      <c r="HI334" s="1"/>
      <c r="HJ334" s="1"/>
      <c r="HK334" s="1"/>
      <c r="HL334" s="1"/>
      <c r="HM334" s="1"/>
      <c r="HN334" s="1"/>
      <c r="HO334" s="1"/>
      <c r="HP334" s="1"/>
      <c r="HQ334" s="1"/>
      <c r="HR334" s="1"/>
      <c r="HS334" s="1"/>
      <c r="HT334" s="1"/>
      <c r="HU334" s="1"/>
      <c r="HV334" s="1"/>
      <c r="HW334" s="1"/>
      <c r="HX334" s="1"/>
      <c r="HY334" s="1"/>
      <c r="HZ334" s="1"/>
      <c r="IA334" s="1"/>
      <c r="IB334" s="1"/>
      <c r="IC334" s="1"/>
      <c r="ID334" s="1"/>
      <c r="IE334" s="1"/>
      <c r="IF334" s="1"/>
      <c r="IG334" s="1"/>
      <c r="IH334" s="1"/>
      <c r="II334" s="1"/>
      <c r="IJ334" s="1"/>
      <c r="IK334" s="1"/>
      <c r="IL334" s="1"/>
      <c r="IM334" s="1"/>
      <c r="IN334" s="1"/>
      <c r="IO334" s="1"/>
      <c r="IP334" s="1"/>
      <c r="IQ334" s="1"/>
    </row>
    <row r="335" spans="1:251">
      <c r="B335" s="98" t="s">
        <v>42</v>
      </c>
      <c r="C335" s="122">
        <v>26837208332</v>
      </c>
      <c r="D335" s="122">
        <v>21983488957</v>
      </c>
      <c r="E335" s="122">
        <v>8826064491</v>
      </c>
      <c r="F335" s="122">
        <v>5083064491</v>
      </c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  <c r="EP335" s="1"/>
      <c r="EQ335" s="1"/>
      <c r="ER335" s="1"/>
      <c r="ES335" s="1"/>
      <c r="ET335" s="1"/>
      <c r="EU335" s="1"/>
      <c r="EV335" s="1"/>
      <c r="EW335" s="1"/>
      <c r="EX335" s="1"/>
      <c r="EY335" s="1"/>
      <c r="EZ335" s="1"/>
      <c r="FA335" s="1"/>
      <c r="FB335" s="1"/>
      <c r="FC335" s="1"/>
      <c r="FD335" s="1"/>
      <c r="FE335" s="1"/>
      <c r="FF335" s="1"/>
      <c r="FG335" s="1"/>
      <c r="FH335" s="1"/>
      <c r="FI335" s="1"/>
      <c r="FJ335" s="1"/>
      <c r="FK335" s="1"/>
      <c r="FL335" s="1"/>
      <c r="FM335" s="1"/>
      <c r="FN335" s="1"/>
      <c r="FO335" s="1"/>
      <c r="FP335" s="1"/>
      <c r="FQ335" s="1"/>
      <c r="FR335" s="1"/>
      <c r="FS335" s="1"/>
      <c r="FT335" s="1"/>
      <c r="FU335" s="1"/>
      <c r="FV335" s="1"/>
      <c r="FW335" s="1"/>
      <c r="FX335" s="1"/>
      <c r="FY335" s="1"/>
      <c r="FZ335" s="1"/>
      <c r="GA335" s="1"/>
      <c r="GB335" s="1"/>
      <c r="GC335" s="1"/>
      <c r="GD335" s="1"/>
      <c r="GE335" s="1"/>
      <c r="GF335" s="1"/>
      <c r="GG335" s="1"/>
      <c r="GH335" s="1"/>
      <c r="GI335" s="1"/>
      <c r="GJ335" s="1"/>
      <c r="GK335" s="1"/>
      <c r="GL335" s="1"/>
      <c r="GM335" s="1"/>
      <c r="GN335" s="1"/>
      <c r="GO335" s="1"/>
      <c r="GP335" s="1"/>
      <c r="GQ335" s="1"/>
      <c r="GR335" s="1"/>
      <c r="GS335" s="1"/>
      <c r="GT335" s="1"/>
      <c r="GU335" s="1"/>
      <c r="GV335" s="1"/>
      <c r="GW335" s="1"/>
      <c r="GX335" s="1"/>
      <c r="GY335" s="1"/>
      <c r="GZ335" s="1"/>
      <c r="HA335" s="1"/>
      <c r="HB335" s="1"/>
      <c r="HC335" s="1"/>
      <c r="HD335" s="1"/>
      <c r="HE335" s="1"/>
      <c r="HF335" s="1"/>
      <c r="HG335" s="1"/>
      <c r="HH335" s="1"/>
      <c r="HI335" s="1"/>
      <c r="HJ335" s="1"/>
      <c r="HK335" s="1"/>
      <c r="HL335" s="1"/>
      <c r="HM335" s="1"/>
      <c r="HN335" s="1"/>
      <c r="HO335" s="1"/>
      <c r="HP335" s="1"/>
      <c r="HQ335" s="1"/>
      <c r="HR335" s="1"/>
      <c r="HS335" s="1"/>
      <c r="HT335" s="1"/>
      <c r="HU335" s="1"/>
      <c r="HV335" s="1"/>
      <c r="HW335" s="1"/>
      <c r="HX335" s="1"/>
      <c r="HY335" s="1"/>
      <c r="HZ335" s="1"/>
      <c r="IA335" s="1"/>
      <c r="IB335" s="1"/>
      <c r="IC335" s="1"/>
      <c r="ID335" s="1"/>
      <c r="IE335" s="1"/>
      <c r="IF335" s="1"/>
      <c r="IG335" s="1"/>
      <c r="IH335" s="1"/>
      <c r="II335" s="1"/>
      <c r="IJ335" s="1"/>
      <c r="IK335" s="1"/>
      <c r="IL335" s="1"/>
      <c r="IM335" s="1"/>
      <c r="IN335" s="1"/>
      <c r="IO335" s="1"/>
      <c r="IP335" s="1"/>
      <c r="IQ335" s="1"/>
    </row>
    <row r="336" spans="1:251">
      <c r="A336" s="1"/>
      <c r="B336" s="98" t="s">
        <v>43</v>
      </c>
      <c r="C336" s="122">
        <v>2864241443</v>
      </c>
      <c r="D336" s="122">
        <v>2678337880</v>
      </c>
      <c r="E336" s="122">
        <v>1744734348</v>
      </c>
      <c r="F336" s="122">
        <v>1744734348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  <c r="EP336" s="1"/>
      <c r="EQ336" s="1"/>
      <c r="ER336" s="1"/>
      <c r="ES336" s="1"/>
      <c r="ET336" s="1"/>
      <c r="EU336" s="1"/>
      <c r="EV336" s="1"/>
      <c r="EW336" s="1"/>
      <c r="EX336" s="1"/>
      <c r="EY336" s="1"/>
      <c r="EZ336" s="1"/>
      <c r="FA336" s="1"/>
      <c r="FB336" s="1"/>
      <c r="FC336" s="1"/>
      <c r="FD336" s="1"/>
      <c r="FE336" s="1"/>
      <c r="FF336" s="1"/>
      <c r="FG336" s="1"/>
      <c r="FH336" s="1"/>
      <c r="FI336" s="1"/>
      <c r="FJ336" s="1"/>
      <c r="FK336" s="1"/>
      <c r="FL336" s="1"/>
      <c r="FM336" s="1"/>
      <c r="FN336" s="1"/>
      <c r="FO336" s="1"/>
      <c r="FP336" s="1"/>
      <c r="FQ336" s="1"/>
      <c r="FR336" s="1"/>
      <c r="FS336" s="1"/>
      <c r="FT336" s="1"/>
      <c r="FU336" s="1"/>
      <c r="FV336" s="1"/>
      <c r="FW336" s="1"/>
      <c r="FX336" s="1"/>
      <c r="FY336" s="1"/>
      <c r="FZ336" s="1"/>
      <c r="GA336" s="1"/>
      <c r="GB336" s="1"/>
      <c r="GC336" s="1"/>
      <c r="GD336" s="1"/>
      <c r="GE336" s="1"/>
      <c r="GF336" s="1"/>
      <c r="GG336" s="1"/>
      <c r="GH336" s="1"/>
      <c r="GI336" s="1"/>
      <c r="GJ336" s="1"/>
      <c r="GK336" s="1"/>
      <c r="GL336" s="1"/>
      <c r="GM336" s="1"/>
      <c r="GN336" s="1"/>
      <c r="GO336" s="1"/>
      <c r="GP336" s="1"/>
      <c r="GQ336" s="1"/>
      <c r="GR336" s="1"/>
      <c r="GS336" s="1"/>
      <c r="GT336" s="1"/>
      <c r="GU336" s="1"/>
      <c r="GV336" s="1"/>
      <c r="GW336" s="1"/>
      <c r="GX336" s="1"/>
      <c r="GY336" s="1"/>
      <c r="GZ336" s="1"/>
      <c r="HA336" s="1"/>
      <c r="HB336" s="1"/>
      <c r="HC336" s="1"/>
      <c r="HD336" s="1"/>
      <c r="HE336" s="1"/>
      <c r="HF336" s="1"/>
      <c r="HG336" s="1"/>
      <c r="HH336" s="1"/>
      <c r="HI336" s="1"/>
      <c r="HJ336" s="1"/>
      <c r="HK336" s="1"/>
      <c r="HL336" s="1"/>
      <c r="HM336" s="1"/>
      <c r="HN336" s="1"/>
      <c r="HO336" s="1"/>
      <c r="HP336" s="1"/>
      <c r="HQ336" s="1"/>
      <c r="HR336" s="1"/>
      <c r="HS336" s="1"/>
      <c r="HT336" s="1"/>
      <c r="HU336" s="1"/>
      <c r="HV336" s="1"/>
      <c r="HW336" s="1"/>
      <c r="HX336" s="1"/>
      <c r="HY336" s="1"/>
      <c r="HZ336" s="1"/>
      <c r="IA336" s="1"/>
      <c r="IB336" s="1"/>
      <c r="IC336" s="1"/>
      <c r="ID336" s="1"/>
      <c r="IE336" s="1"/>
      <c r="IF336" s="1"/>
      <c r="IG336" s="1"/>
      <c r="IH336" s="1"/>
      <c r="II336" s="1"/>
      <c r="IJ336" s="1"/>
      <c r="IK336" s="1"/>
      <c r="IL336" s="1"/>
      <c r="IM336" s="1"/>
      <c r="IN336" s="1"/>
      <c r="IO336" s="1"/>
      <c r="IP336" s="1"/>
      <c r="IQ336" s="1"/>
    </row>
    <row r="337" spans="1:251">
      <c r="A337" s="1"/>
      <c r="B337" s="98" t="s">
        <v>241</v>
      </c>
      <c r="C337" s="122">
        <v>1302689827</v>
      </c>
      <c r="D337" s="122">
        <v>956941081</v>
      </c>
      <c r="E337" s="123">
        <v>589649366</v>
      </c>
      <c r="F337" s="123">
        <v>603424095</v>
      </c>
      <c r="G337" s="1"/>
      <c r="H337" s="1"/>
      <c r="I337" s="1"/>
      <c r="J337" s="1"/>
      <c r="K337" s="1"/>
      <c r="L337" s="223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  <c r="EP337" s="1"/>
      <c r="EQ337" s="1"/>
      <c r="ER337" s="1"/>
      <c r="ES337" s="1"/>
      <c r="ET337" s="1"/>
      <c r="EU337" s="1"/>
      <c r="EV337" s="1"/>
      <c r="EW337" s="1"/>
      <c r="EX337" s="1"/>
      <c r="EY337" s="1"/>
      <c r="EZ337" s="1"/>
      <c r="FA337" s="1"/>
      <c r="FB337" s="1"/>
      <c r="FC337" s="1"/>
      <c r="FD337" s="1"/>
      <c r="FE337" s="1"/>
      <c r="FF337" s="1"/>
      <c r="FG337" s="1"/>
      <c r="FH337" s="1"/>
      <c r="FI337" s="1"/>
      <c r="FJ337" s="1"/>
      <c r="FK337" s="1"/>
      <c r="FL337" s="1"/>
      <c r="FM337" s="1"/>
      <c r="FN337" s="1"/>
      <c r="FO337" s="1"/>
      <c r="FP337" s="1"/>
      <c r="FQ337" s="1"/>
      <c r="FR337" s="1"/>
      <c r="FS337" s="1"/>
      <c r="FT337" s="1"/>
      <c r="FU337" s="1"/>
      <c r="FV337" s="1"/>
      <c r="FW337" s="1"/>
      <c r="FX337" s="1"/>
      <c r="FY337" s="1"/>
      <c r="FZ337" s="1"/>
      <c r="GA337" s="1"/>
      <c r="GB337" s="1"/>
      <c r="GC337" s="1"/>
      <c r="GD337" s="1"/>
      <c r="GE337" s="1"/>
      <c r="GF337" s="1"/>
      <c r="GG337" s="1"/>
      <c r="GH337" s="1"/>
      <c r="GI337" s="1"/>
      <c r="GJ337" s="1"/>
      <c r="GK337" s="1"/>
      <c r="GL337" s="1"/>
      <c r="GM337" s="1"/>
      <c r="GN337" s="1"/>
      <c r="GO337" s="1"/>
      <c r="GP337" s="1"/>
      <c r="GQ337" s="1"/>
      <c r="GR337" s="1"/>
      <c r="GS337" s="1"/>
      <c r="GT337" s="1"/>
      <c r="GU337" s="1"/>
      <c r="GV337" s="1"/>
      <c r="GW337" s="1"/>
      <c r="GX337" s="1"/>
      <c r="GY337" s="1"/>
      <c r="GZ337" s="1"/>
      <c r="HA337" s="1"/>
      <c r="HB337" s="1"/>
      <c r="HC337" s="1"/>
      <c r="HD337" s="1"/>
      <c r="HE337" s="1"/>
      <c r="HF337" s="1"/>
      <c r="HG337" s="1"/>
      <c r="HH337" s="1"/>
      <c r="HI337" s="1"/>
      <c r="HJ337" s="1"/>
      <c r="HK337" s="1"/>
      <c r="HL337" s="1"/>
      <c r="HM337" s="1"/>
      <c r="HN337" s="1"/>
      <c r="HO337" s="1"/>
      <c r="HP337" s="1"/>
      <c r="HQ337" s="1"/>
      <c r="HR337" s="1"/>
      <c r="HS337" s="1"/>
      <c r="HT337" s="1"/>
      <c r="HU337" s="1"/>
      <c r="HV337" s="1"/>
      <c r="HW337" s="1"/>
      <c r="HX337" s="1"/>
      <c r="HY337" s="1"/>
      <c r="HZ337" s="1"/>
      <c r="IA337" s="1"/>
      <c r="IB337" s="1"/>
      <c r="IC337" s="1"/>
      <c r="ID337" s="1"/>
      <c r="IE337" s="1"/>
      <c r="IF337" s="1"/>
      <c r="IG337" s="1"/>
      <c r="IH337" s="1"/>
      <c r="II337" s="1"/>
      <c r="IJ337" s="1"/>
      <c r="IK337" s="1"/>
      <c r="IL337" s="1"/>
      <c r="IM337" s="1"/>
      <c r="IN337" s="1"/>
      <c r="IO337" s="1"/>
      <c r="IP337" s="1"/>
      <c r="IQ337" s="1"/>
    </row>
    <row r="338" spans="1:251">
      <c r="A338" s="1"/>
      <c r="B338" s="98" t="s">
        <v>242</v>
      </c>
      <c r="C338" s="122">
        <v>844087272</v>
      </c>
      <c r="D338" s="122">
        <v>1667193096</v>
      </c>
      <c r="E338" s="121">
        <v>7476914788</v>
      </c>
      <c r="F338" s="121">
        <v>13272068730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  <c r="EP338" s="1"/>
      <c r="EQ338" s="1"/>
      <c r="ER338" s="1"/>
      <c r="ES338" s="1"/>
      <c r="ET338" s="1"/>
      <c r="EU338" s="1"/>
      <c r="EV338" s="1"/>
      <c r="EW338" s="1"/>
      <c r="EX338" s="1"/>
      <c r="EY338" s="1"/>
      <c r="EZ338" s="1"/>
      <c r="FA338" s="1"/>
      <c r="FB338" s="1"/>
      <c r="FC338" s="1"/>
      <c r="FD338" s="1"/>
      <c r="FE338" s="1"/>
      <c r="FF338" s="1"/>
      <c r="FG338" s="1"/>
      <c r="FH338" s="1"/>
      <c r="FI338" s="1"/>
      <c r="FJ338" s="1"/>
      <c r="FK338" s="1"/>
      <c r="FL338" s="1"/>
      <c r="FM338" s="1"/>
      <c r="FN338" s="1"/>
      <c r="FO338" s="1"/>
      <c r="FP338" s="1"/>
      <c r="FQ338" s="1"/>
      <c r="FR338" s="1"/>
      <c r="FS338" s="1"/>
      <c r="FT338" s="1"/>
      <c r="FU338" s="1"/>
      <c r="FV338" s="1"/>
      <c r="FW338" s="1"/>
      <c r="FX338" s="1"/>
      <c r="FY338" s="1"/>
      <c r="FZ338" s="1"/>
      <c r="GA338" s="1"/>
      <c r="GB338" s="1"/>
      <c r="GC338" s="1"/>
      <c r="GD338" s="1"/>
      <c r="GE338" s="1"/>
      <c r="GF338" s="1"/>
      <c r="GG338" s="1"/>
      <c r="GH338" s="1"/>
      <c r="GI338" s="1"/>
      <c r="GJ338" s="1"/>
      <c r="GK338" s="1"/>
      <c r="GL338" s="1"/>
      <c r="GM338" s="1"/>
      <c r="GN338" s="1"/>
      <c r="GO338" s="1"/>
      <c r="GP338" s="1"/>
      <c r="GQ338" s="1"/>
      <c r="GR338" s="1"/>
      <c r="GS338" s="1"/>
      <c r="GT338" s="1"/>
      <c r="GU338" s="1"/>
      <c r="GV338" s="1"/>
      <c r="GW338" s="1"/>
      <c r="GX338" s="1"/>
      <c r="GY338" s="1"/>
      <c r="GZ338" s="1"/>
      <c r="HA338" s="1"/>
      <c r="HB338" s="1"/>
      <c r="HC338" s="1"/>
      <c r="HD338" s="1"/>
      <c r="HE338" s="1"/>
      <c r="HF338" s="1"/>
      <c r="HG338" s="1"/>
      <c r="HH338" s="1"/>
      <c r="HI338" s="1"/>
      <c r="HJ338" s="1"/>
      <c r="HK338" s="1"/>
      <c r="HL338" s="1"/>
      <c r="HM338" s="1"/>
      <c r="HN338" s="1"/>
      <c r="HO338" s="1"/>
      <c r="HP338" s="1"/>
      <c r="HQ338" s="1"/>
      <c r="HR338" s="1"/>
      <c r="HS338" s="1"/>
      <c r="HT338" s="1"/>
      <c r="HU338" s="1"/>
      <c r="HV338" s="1"/>
      <c r="HW338" s="1"/>
      <c r="HX338" s="1"/>
      <c r="HY338" s="1"/>
      <c r="HZ338" s="1"/>
      <c r="IA338" s="1"/>
      <c r="IB338" s="1"/>
      <c r="IC338" s="1"/>
      <c r="ID338" s="1"/>
      <c r="IE338" s="1"/>
      <c r="IF338" s="1"/>
      <c r="IG338" s="1"/>
      <c r="IH338" s="1"/>
      <c r="II338" s="1"/>
      <c r="IJ338" s="1"/>
      <c r="IK338" s="1"/>
      <c r="IL338" s="1"/>
      <c r="IM338" s="1"/>
      <c r="IN338" s="1"/>
      <c r="IO338" s="1"/>
      <c r="IP338" s="1"/>
      <c r="IQ338" s="1"/>
    </row>
    <row r="339" spans="1:251" ht="13.5" thickBot="1">
      <c r="A339" s="1"/>
      <c r="B339" s="98" t="s">
        <v>46</v>
      </c>
      <c r="C339" s="122">
        <v>4787876681</v>
      </c>
      <c r="D339" s="121">
        <v>5043593232</v>
      </c>
      <c r="E339" s="121">
        <v>7080678848</v>
      </c>
      <c r="F339" s="121">
        <v>3231839158</v>
      </c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  <c r="EP339" s="1"/>
      <c r="EQ339" s="1"/>
      <c r="ER339" s="1"/>
      <c r="ES339" s="1"/>
      <c r="ET339" s="1"/>
      <c r="EU339" s="1"/>
      <c r="EV339" s="1"/>
      <c r="EW339" s="1"/>
      <c r="EX339" s="1"/>
      <c r="EY339" s="1"/>
      <c r="EZ339" s="1"/>
      <c r="FA339" s="1"/>
      <c r="FB339" s="1"/>
      <c r="FC339" s="1"/>
      <c r="FD339" s="1"/>
      <c r="FE339" s="1"/>
      <c r="FF339" s="1"/>
      <c r="FG339" s="1"/>
      <c r="FH339" s="1"/>
      <c r="FI339" s="1"/>
      <c r="FJ339" s="1"/>
      <c r="FK339" s="1"/>
      <c r="FL339" s="1"/>
      <c r="FM339" s="1"/>
      <c r="FN339" s="1"/>
      <c r="FO339" s="1"/>
      <c r="FP339" s="1"/>
      <c r="FQ339" s="1"/>
      <c r="FR339" s="1"/>
      <c r="FS339" s="1"/>
      <c r="FT339" s="1"/>
      <c r="FU339" s="1"/>
      <c r="FV339" s="1"/>
      <c r="FW339" s="1"/>
      <c r="FX339" s="1"/>
      <c r="FY339" s="1"/>
      <c r="FZ339" s="1"/>
      <c r="GA339" s="1"/>
      <c r="GB339" s="1"/>
      <c r="GC339" s="1"/>
      <c r="GD339" s="1"/>
      <c r="GE339" s="1"/>
      <c r="GF339" s="1"/>
      <c r="GG339" s="1"/>
      <c r="GH339" s="1"/>
      <c r="GI339" s="1"/>
      <c r="GJ339" s="1"/>
      <c r="GK339" s="1"/>
      <c r="GL339" s="1"/>
      <c r="GM339" s="1"/>
      <c r="GN339" s="1"/>
      <c r="GO339" s="1"/>
      <c r="GP339" s="1"/>
      <c r="GQ339" s="1"/>
      <c r="GR339" s="1"/>
      <c r="GS339" s="1"/>
      <c r="GT339" s="1"/>
      <c r="GU339" s="1"/>
      <c r="GV339" s="1"/>
      <c r="GW339" s="1"/>
      <c r="GX339" s="1"/>
      <c r="GY339" s="1"/>
      <c r="GZ339" s="1"/>
      <c r="HA339" s="1"/>
      <c r="HB339" s="1"/>
      <c r="HC339" s="1"/>
      <c r="HD339" s="1"/>
      <c r="HE339" s="1"/>
      <c r="HF339" s="1"/>
      <c r="HG339" s="1"/>
      <c r="HH339" s="1"/>
      <c r="HI339" s="1"/>
      <c r="HJ339" s="1"/>
      <c r="HK339" s="1"/>
      <c r="HL339" s="1"/>
      <c r="HM339" s="1"/>
      <c r="HN339" s="1"/>
      <c r="HO339" s="1"/>
      <c r="HP339" s="1"/>
      <c r="HQ339" s="1"/>
      <c r="HR339" s="1"/>
      <c r="HS339" s="1"/>
      <c r="HT339" s="1"/>
      <c r="HU339" s="1"/>
      <c r="HV339" s="1"/>
      <c r="HW339" s="1"/>
      <c r="HX339" s="1"/>
      <c r="HY339" s="1"/>
      <c r="HZ339" s="1"/>
      <c r="IA339" s="1"/>
      <c r="IB339" s="1"/>
      <c r="IC339" s="1"/>
      <c r="ID339" s="1"/>
      <c r="IE339" s="1"/>
      <c r="IF339" s="1"/>
      <c r="IG339" s="1"/>
      <c r="IH339" s="1"/>
      <c r="II339" s="1"/>
      <c r="IJ339" s="1"/>
      <c r="IK339" s="1"/>
      <c r="IL339" s="1"/>
      <c r="IM339" s="1"/>
      <c r="IN339" s="1"/>
      <c r="IO339" s="1"/>
      <c r="IP339" s="1"/>
      <c r="IQ339" s="1"/>
    </row>
    <row r="340" spans="1:251" ht="13.5" hidden="1" thickBot="1">
      <c r="A340" s="1"/>
      <c r="B340" s="99" t="s">
        <v>45</v>
      </c>
      <c r="C340" s="122">
        <v>0</v>
      </c>
      <c r="D340" s="124"/>
      <c r="E340" s="124"/>
      <c r="F340" s="124">
        <v>0</v>
      </c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  <c r="EP340" s="1"/>
      <c r="EQ340" s="1"/>
      <c r="ER340" s="1"/>
      <c r="ES340" s="1"/>
      <c r="ET340" s="1"/>
      <c r="EU340" s="1"/>
      <c r="EV340" s="1"/>
      <c r="EW340" s="1"/>
      <c r="EX340" s="1"/>
      <c r="EY340" s="1"/>
      <c r="EZ340" s="1"/>
      <c r="FA340" s="1"/>
      <c r="FB340" s="1"/>
      <c r="FC340" s="1"/>
      <c r="FD340" s="1"/>
      <c r="FE340" s="1"/>
      <c r="FF340" s="1"/>
      <c r="FG340" s="1"/>
      <c r="FH340" s="1"/>
      <c r="FI340" s="1"/>
      <c r="FJ340" s="1"/>
      <c r="FK340" s="1"/>
      <c r="FL340" s="1"/>
      <c r="FM340" s="1"/>
      <c r="FN340" s="1"/>
      <c r="FO340" s="1"/>
      <c r="FP340" s="1"/>
      <c r="FQ340" s="1"/>
      <c r="FR340" s="1"/>
      <c r="FS340" s="1"/>
      <c r="FT340" s="1"/>
      <c r="FU340" s="1"/>
      <c r="FV340" s="1"/>
      <c r="FW340" s="1"/>
      <c r="FX340" s="1"/>
      <c r="FY340" s="1"/>
      <c r="FZ340" s="1"/>
      <c r="GA340" s="1"/>
      <c r="GB340" s="1"/>
      <c r="GC340" s="1"/>
      <c r="GD340" s="1"/>
      <c r="GE340" s="1"/>
      <c r="GF340" s="1"/>
      <c r="GG340" s="1"/>
      <c r="GH340" s="1"/>
      <c r="GI340" s="1"/>
      <c r="GJ340" s="1"/>
      <c r="GK340" s="1"/>
      <c r="GL340" s="1"/>
      <c r="GM340" s="1"/>
      <c r="GN340" s="1"/>
      <c r="GO340" s="1"/>
      <c r="GP340" s="1"/>
      <c r="GQ340" s="1"/>
      <c r="GR340" s="1"/>
      <c r="GS340" s="1"/>
      <c r="GT340" s="1"/>
      <c r="GU340" s="1"/>
      <c r="GV340" s="1"/>
      <c r="GW340" s="1"/>
      <c r="GX340" s="1"/>
      <c r="GY340" s="1"/>
      <c r="GZ340" s="1"/>
      <c r="HA340" s="1"/>
      <c r="HB340" s="1"/>
      <c r="HC340" s="1"/>
      <c r="HD340" s="1"/>
      <c r="HE340" s="1"/>
      <c r="HF340" s="1"/>
      <c r="HG340" s="1"/>
      <c r="HH340" s="1"/>
      <c r="HI340" s="1"/>
      <c r="HJ340" s="1"/>
      <c r="HK340" s="1"/>
      <c r="HL340" s="1"/>
      <c r="HM340" s="1"/>
      <c r="HN340" s="1"/>
      <c r="HO340" s="1"/>
      <c r="HP340" s="1"/>
      <c r="HQ340" s="1"/>
      <c r="HR340" s="1"/>
      <c r="HS340" s="1"/>
      <c r="HT340" s="1"/>
      <c r="HU340" s="1"/>
      <c r="HV340" s="1"/>
      <c r="HW340" s="1"/>
      <c r="HX340" s="1"/>
      <c r="HY340" s="1"/>
      <c r="HZ340" s="1"/>
      <c r="IA340" s="1"/>
      <c r="IB340" s="1"/>
      <c r="IC340" s="1"/>
      <c r="ID340" s="1"/>
      <c r="IE340" s="1"/>
      <c r="IF340" s="1"/>
      <c r="IG340" s="1"/>
      <c r="IH340" s="1"/>
      <c r="II340" s="1"/>
      <c r="IJ340" s="1"/>
      <c r="IK340" s="1"/>
      <c r="IL340" s="1"/>
      <c r="IM340" s="1"/>
      <c r="IN340" s="1"/>
      <c r="IO340" s="1"/>
      <c r="IP340" s="1"/>
      <c r="IQ340" s="1"/>
    </row>
    <row r="341" spans="1:251" ht="14.25" customHeight="1" thickBot="1">
      <c r="A341" s="1"/>
      <c r="B341" s="94" t="s">
        <v>243</v>
      </c>
      <c r="C341" s="95">
        <v>91806259454</v>
      </c>
      <c r="D341" s="95">
        <v>81973333581</v>
      </c>
      <c r="E341" s="95">
        <v>63197474849</v>
      </c>
      <c r="F341" s="95">
        <v>59752447085</v>
      </c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  <c r="EP341" s="1"/>
      <c r="EQ341" s="1"/>
      <c r="ER341" s="1"/>
      <c r="ES341" s="1"/>
      <c r="ET341" s="1"/>
      <c r="EU341" s="1"/>
      <c r="EV341" s="1"/>
      <c r="EW341" s="1"/>
      <c r="EX341" s="1"/>
      <c r="EY341" s="1"/>
      <c r="EZ341" s="1"/>
      <c r="FA341" s="1"/>
      <c r="FB341" s="1"/>
      <c r="FC341" s="1"/>
      <c r="FD341" s="1"/>
      <c r="FE341" s="1"/>
      <c r="FF341" s="1"/>
      <c r="FG341" s="1"/>
      <c r="FH341" s="1"/>
      <c r="FI341" s="1"/>
      <c r="FJ341" s="1"/>
      <c r="FK341" s="1"/>
      <c r="FL341" s="1"/>
      <c r="FM341" s="1"/>
      <c r="FN341" s="1"/>
      <c r="FO341" s="1"/>
      <c r="FP341" s="1"/>
      <c r="FQ341" s="1"/>
      <c r="FR341" s="1"/>
      <c r="FS341" s="1"/>
      <c r="FT341" s="1"/>
      <c r="FU341" s="1"/>
      <c r="FV341" s="1"/>
      <c r="FW341" s="1"/>
      <c r="FX341" s="1"/>
      <c r="FY341" s="1"/>
      <c r="FZ341" s="1"/>
      <c r="GA341" s="1"/>
      <c r="GB341" s="1"/>
      <c r="GC341" s="1"/>
      <c r="GD341" s="1"/>
      <c r="GE341" s="1"/>
      <c r="GF341" s="1"/>
      <c r="GG341" s="1"/>
      <c r="GH341" s="1"/>
      <c r="GI341" s="1"/>
      <c r="GJ341" s="1"/>
      <c r="GK341" s="1"/>
      <c r="GL341" s="1"/>
      <c r="GM341" s="1"/>
      <c r="GN341" s="1"/>
      <c r="GO341" s="1"/>
      <c r="GP341" s="1"/>
      <c r="GQ341" s="1"/>
      <c r="GR341" s="1"/>
      <c r="GS341" s="1"/>
      <c r="GT341" s="1"/>
      <c r="GU341" s="1"/>
      <c r="GV341" s="1"/>
      <c r="GW341" s="1"/>
      <c r="GX341" s="1"/>
      <c r="GY341" s="1"/>
      <c r="GZ341" s="1"/>
      <c r="HA341" s="1"/>
      <c r="HB341" s="1"/>
      <c r="HC341" s="1"/>
      <c r="HD341" s="1"/>
      <c r="HE341" s="1"/>
      <c r="HF341" s="1"/>
      <c r="HG341" s="1"/>
      <c r="HH341" s="1"/>
      <c r="HI341" s="1"/>
      <c r="HJ341" s="1"/>
      <c r="HK341" s="1"/>
      <c r="HL341" s="1"/>
      <c r="HM341" s="1"/>
      <c r="HN341" s="1"/>
      <c r="HO341" s="1"/>
      <c r="HP341" s="1"/>
      <c r="HQ341" s="1"/>
      <c r="HR341" s="1"/>
      <c r="HS341" s="1"/>
      <c r="HT341" s="1"/>
      <c r="HU341" s="1"/>
      <c r="HV341" s="1"/>
      <c r="HW341" s="1"/>
      <c r="HX341" s="1"/>
      <c r="HY341" s="1"/>
      <c r="HZ341" s="1"/>
      <c r="IA341" s="1"/>
      <c r="IB341" s="1"/>
      <c r="IC341" s="1"/>
      <c r="ID341" s="1"/>
      <c r="IE341" s="1"/>
      <c r="IF341" s="1"/>
      <c r="IG341" s="1"/>
      <c r="IH341" s="1"/>
      <c r="II341" s="1"/>
      <c r="IJ341" s="1"/>
      <c r="IK341" s="1"/>
      <c r="IL341" s="1"/>
      <c r="IM341" s="1"/>
      <c r="IN341" s="1"/>
      <c r="IO341" s="1"/>
      <c r="IP341" s="1"/>
      <c r="IQ341" s="1"/>
    </row>
    <row r="342" spans="1:251" hidden="1">
      <c r="A342" s="1"/>
      <c r="B342" s="49" t="s">
        <v>235</v>
      </c>
      <c r="C342" s="49">
        <v>257155016234</v>
      </c>
      <c r="F342" s="49">
        <v>189868136672</v>
      </c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  <c r="EP342" s="1"/>
      <c r="EQ342" s="1"/>
      <c r="ER342" s="1"/>
      <c r="ES342" s="1"/>
      <c r="ET342" s="1"/>
      <c r="EU342" s="1"/>
      <c r="EV342" s="1"/>
      <c r="EW342" s="1"/>
      <c r="EX342" s="1"/>
      <c r="EY342" s="1"/>
      <c r="EZ342" s="1"/>
      <c r="FA342" s="1"/>
      <c r="FB342" s="1"/>
      <c r="FC342" s="1"/>
      <c r="FD342" s="1"/>
      <c r="FE342" s="1"/>
      <c r="FF342" s="1"/>
      <c r="FG342" s="1"/>
      <c r="FH342" s="1"/>
      <c r="FI342" s="1"/>
      <c r="FJ342" s="1"/>
      <c r="FK342" s="1"/>
      <c r="FL342" s="1"/>
      <c r="FM342" s="1"/>
      <c r="FN342" s="1"/>
      <c r="FO342" s="1"/>
      <c r="FP342" s="1"/>
      <c r="FQ342" s="1"/>
      <c r="FR342" s="1"/>
      <c r="FS342" s="1"/>
      <c r="FT342" s="1"/>
      <c r="FU342" s="1"/>
      <c r="FV342" s="1"/>
      <c r="FW342" s="1"/>
      <c r="FX342" s="1"/>
      <c r="FY342" s="1"/>
      <c r="FZ342" s="1"/>
      <c r="GA342" s="1"/>
      <c r="GB342" s="1"/>
      <c r="GC342" s="1"/>
      <c r="GD342" s="1"/>
      <c r="GE342" s="1"/>
      <c r="GF342" s="1"/>
      <c r="GG342" s="1"/>
      <c r="GH342" s="1"/>
      <c r="GI342" s="1"/>
      <c r="GJ342" s="1"/>
      <c r="GK342" s="1"/>
      <c r="GL342" s="1"/>
      <c r="GM342" s="1"/>
      <c r="GN342" s="1"/>
      <c r="GO342" s="1"/>
      <c r="GP342" s="1"/>
      <c r="GQ342" s="1"/>
      <c r="GR342" s="1"/>
      <c r="GS342" s="1"/>
      <c r="GT342" s="1"/>
      <c r="GU342" s="1"/>
      <c r="GV342" s="1"/>
      <c r="GW342" s="1"/>
      <c r="GX342" s="1"/>
      <c r="GY342" s="1"/>
      <c r="GZ342" s="1"/>
      <c r="HA342" s="1"/>
      <c r="HB342" s="1"/>
      <c r="HC342" s="1"/>
      <c r="HD342" s="1"/>
      <c r="HE342" s="1"/>
      <c r="HF342" s="1"/>
      <c r="HG342" s="1"/>
      <c r="HH342" s="1"/>
      <c r="HI342" s="1"/>
      <c r="HJ342" s="1"/>
      <c r="HK342" s="1"/>
      <c r="HL342" s="1"/>
      <c r="HM342" s="1"/>
      <c r="HN342" s="1"/>
      <c r="HO342" s="1"/>
      <c r="HP342" s="1"/>
      <c r="HQ342" s="1"/>
      <c r="HR342" s="1"/>
      <c r="HS342" s="1"/>
      <c r="HT342" s="1"/>
      <c r="HU342" s="1"/>
      <c r="HV342" s="1"/>
      <c r="HW342" s="1"/>
      <c r="HX342" s="1"/>
      <c r="HY342" s="1"/>
      <c r="HZ342" s="1"/>
      <c r="IA342" s="1"/>
      <c r="IB342" s="1"/>
      <c r="IC342" s="1"/>
      <c r="ID342" s="1"/>
      <c r="IE342" s="1"/>
      <c r="IF342" s="1"/>
      <c r="IG342" s="1"/>
      <c r="IH342" s="1"/>
      <c r="II342" s="1"/>
      <c r="IJ342" s="1"/>
      <c r="IK342" s="1"/>
      <c r="IL342" s="1"/>
      <c r="IM342" s="1"/>
      <c r="IN342" s="1"/>
      <c r="IO342" s="1"/>
      <c r="IP342" s="1"/>
      <c r="IQ342" s="1"/>
    </row>
    <row r="343" spans="1:251" hidden="1">
      <c r="A343" s="1"/>
      <c r="B343" s="49" t="s">
        <v>244</v>
      </c>
      <c r="C343" s="78">
        <v>257155016234</v>
      </c>
      <c r="D343" s="78"/>
      <c r="E343" s="78"/>
      <c r="F343" s="78">
        <v>210865427230</v>
      </c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  <c r="EP343" s="1"/>
      <c r="EQ343" s="1"/>
      <c r="ER343" s="1"/>
      <c r="ES343" s="1"/>
      <c r="ET343" s="1"/>
      <c r="EU343" s="1"/>
      <c r="EV343" s="1"/>
      <c r="EW343" s="1"/>
      <c r="EX343" s="1"/>
      <c r="EY343" s="1"/>
      <c r="EZ343" s="1"/>
      <c r="FA343" s="1"/>
      <c r="FB343" s="1"/>
      <c r="FC343" s="1"/>
      <c r="FD343" s="1"/>
      <c r="FE343" s="1"/>
      <c r="FF343" s="1"/>
      <c r="FG343" s="1"/>
      <c r="FH343" s="1"/>
      <c r="FI343" s="1"/>
      <c r="FJ343" s="1"/>
      <c r="FK343" s="1"/>
      <c r="FL343" s="1"/>
      <c r="FM343" s="1"/>
      <c r="FN343" s="1"/>
      <c r="FO343" s="1"/>
      <c r="FP343" s="1"/>
      <c r="FQ343" s="1"/>
      <c r="FR343" s="1"/>
      <c r="FS343" s="1"/>
      <c r="FT343" s="1"/>
      <c r="FU343" s="1"/>
      <c r="FV343" s="1"/>
      <c r="FW343" s="1"/>
      <c r="FX343" s="1"/>
      <c r="FY343" s="1"/>
      <c r="FZ343" s="1"/>
      <c r="GA343" s="1"/>
      <c r="GB343" s="1"/>
      <c r="GC343" s="1"/>
      <c r="GD343" s="1"/>
      <c r="GE343" s="1"/>
      <c r="GF343" s="1"/>
      <c r="GG343" s="1"/>
      <c r="GH343" s="1"/>
      <c r="GI343" s="1"/>
      <c r="GJ343" s="1"/>
      <c r="GK343" s="1"/>
      <c r="GL343" s="1"/>
      <c r="GM343" s="1"/>
      <c r="GN343" s="1"/>
      <c r="GO343" s="1"/>
      <c r="GP343" s="1"/>
      <c r="GQ343" s="1"/>
      <c r="GR343" s="1"/>
      <c r="GS343" s="1"/>
      <c r="GT343" s="1"/>
      <c r="GU343" s="1"/>
      <c r="GV343" s="1"/>
      <c r="GW343" s="1"/>
      <c r="GX343" s="1"/>
      <c r="GY343" s="1"/>
      <c r="GZ343" s="1"/>
      <c r="HA343" s="1"/>
      <c r="HB343" s="1"/>
      <c r="HC343" s="1"/>
      <c r="HD343" s="1"/>
      <c r="HE343" s="1"/>
      <c r="HF343" s="1"/>
      <c r="HG343" s="1"/>
      <c r="HH343" s="1"/>
      <c r="HI343" s="1"/>
      <c r="HJ343" s="1"/>
      <c r="HK343" s="1"/>
      <c r="HL343" s="1"/>
      <c r="HM343" s="1"/>
      <c r="HN343" s="1"/>
      <c r="HO343" s="1"/>
      <c r="HP343" s="1"/>
      <c r="HQ343" s="1"/>
      <c r="HR343" s="1"/>
      <c r="HS343" s="1"/>
      <c r="HT343" s="1"/>
      <c r="HU343" s="1"/>
      <c r="HV343" s="1"/>
      <c r="HW343" s="1"/>
      <c r="HX343" s="1"/>
      <c r="HY343" s="1"/>
      <c r="HZ343" s="1"/>
      <c r="IA343" s="1"/>
      <c r="IB343" s="1"/>
      <c r="IC343" s="1"/>
      <c r="ID343" s="1"/>
      <c r="IE343" s="1"/>
      <c r="IF343" s="1"/>
      <c r="IG343" s="1"/>
      <c r="IH343" s="1"/>
      <c r="II343" s="1"/>
      <c r="IJ343" s="1"/>
      <c r="IK343" s="1"/>
      <c r="IL343" s="1"/>
      <c r="IM343" s="1"/>
      <c r="IN343" s="1"/>
      <c r="IO343" s="1"/>
      <c r="IP343" s="1"/>
      <c r="IQ343" s="1"/>
    </row>
    <row r="344" spans="1:251" hidden="1">
      <c r="A344" s="1"/>
      <c r="C344" s="49">
        <v>0</v>
      </c>
      <c r="F344" s="49">
        <v>-20997290558</v>
      </c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  <c r="EP344" s="1"/>
      <c r="EQ344" s="1"/>
      <c r="ER344" s="1"/>
      <c r="ES344" s="1"/>
      <c r="ET344" s="1"/>
      <c r="EU344" s="1"/>
      <c r="EV344" s="1"/>
      <c r="EW344" s="1"/>
      <c r="EX344" s="1"/>
      <c r="EY344" s="1"/>
      <c r="EZ344" s="1"/>
      <c r="FA344" s="1"/>
      <c r="FB344" s="1"/>
      <c r="FC344" s="1"/>
      <c r="FD344" s="1"/>
      <c r="FE344" s="1"/>
      <c r="FF344" s="1"/>
      <c r="FG344" s="1"/>
      <c r="FH344" s="1"/>
      <c r="FI344" s="1"/>
      <c r="FJ344" s="1"/>
      <c r="FK344" s="1"/>
      <c r="FL344" s="1"/>
      <c r="FM344" s="1"/>
      <c r="FN344" s="1"/>
      <c r="FO344" s="1"/>
      <c r="FP344" s="1"/>
      <c r="FQ344" s="1"/>
      <c r="FR344" s="1"/>
      <c r="FS344" s="1"/>
      <c r="FT344" s="1"/>
      <c r="FU344" s="1"/>
      <c r="FV344" s="1"/>
      <c r="FW344" s="1"/>
      <c r="FX344" s="1"/>
      <c r="FY344" s="1"/>
      <c r="FZ344" s="1"/>
      <c r="GA344" s="1"/>
      <c r="GB344" s="1"/>
      <c r="GC344" s="1"/>
      <c r="GD344" s="1"/>
      <c r="GE344" s="1"/>
      <c r="GF344" s="1"/>
      <c r="GG344" s="1"/>
      <c r="GH344" s="1"/>
      <c r="GI344" s="1"/>
      <c r="GJ344" s="1"/>
      <c r="GK344" s="1"/>
      <c r="GL344" s="1"/>
      <c r="GM344" s="1"/>
      <c r="GN344" s="1"/>
      <c r="GO344" s="1"/>
      <c r="GP344" s="1"/>
      <c r="GQ344" s="1"/>
      <c r="GR344" s="1"/>
      <c r="GS344" s="1"/>
      <c r="GT344" s="1"/>
      <c r="GU344" s="1"/>
      <c r="GV344" s="1"/>
      <c r="GW344" s="1"/>
      <c r="GX344" s="1"/>
      <c r="GY344" s="1"/>
      <c r="GZ344" s="1"/>
      <c r="HA344" s="1"/>
      <c r="HB344" s="1"/>
      <c r="HC344" s="1"/>
      <c r="HD344" s="1"/>
      <c r="HE344" s="1"/>
      <c r="HF344" s="1"/>
      <c r="HG344" s="1"/>
      <c r="HH344" s="1"/>
      <c r="HI344" s="1"/>
      <c r="HJ344" s="1"/>
      <c r="HK344" s="1"/>
      <c r="HL344" s="1"/>
      <c r="HM344" s="1"/>
      <c r="HN344" s="1"/>
      <c r="HO344" s="1"/>
      <c r="HP344" s="1"/>
      <c r="HQ344" s="1"/>
      <c r="HR344" s="1"/>
      <c r="HS344" s="1"/>
      <c r="HT344" s="1"/>
      <c r="HU344" s="1"/>
      <c r="HV344" s="1"/>
      <c r="HW344" s="1"/>
      <c r="HX344" s="1"/>
      <c r="HY344" s="1"/>
      <c r="HZ344" s="1"/>
      <c r="IA344" s="1"/>
      <c r="IB344" s="1"/>
      <c r="IC344" s="1"/>
      <c r="ID344" s="1"/>
      <c r="IE344" s="1"/>
      <c r="IF344" s="1"/>
      <c r="IG344" s="1"/>
      <c r="IH344" s="1"/>
      <c r="II344" s="1"/>
      <c r="IJ344" s="1"/>
      <c r="IK344" s="1"/>
      <c r="IL344" s="1"/>
      <c r="IM344" s="1"/>
      <c r="IN344" s="1"/>
      <c r="IO344" s="1"/>
      <c r="IP344" s="1"/>
      <c r="IQ344" s="1"/>
    </row>
    <row r="345" spans="1:251" s="139" customFormat="1">
      <c r="B345" s="140"/>
      <c r="C345" s="140"/>
      <c r="D345" s="140"/>
      <c r="E345" s="140"/>
      <c r="F345" s="140">
        <v>151112980146</v>
      </c>
    </row>
    <row r="346" spans="1:251" s="139" customFormat="1" hidden="1">
      <c r="B346" s="140"/>
      <c r="C346" s="141">
        <v>257155016235</v>
      </c>
      <c r="D346" s="141"/>
      <c r="E346" s="141">
        <v>205943121998</v>
      </c>
      <c r="F346" s="141">
        <v>189868136673</v>
      </c>
    </row>
    <row r="347" spans="1:251" s="139" customFormat="1" hidden="1">
      <c r="B347" s="140"/>
      <c r="C347" s="141">
        <v>91806259454</v>
      </c>
      <c r="D347" s="141"/>
      <c r="E347" s="141">
        <v>63197474849</v>
      </c>
      <c r="F347" s="141">
        <v>59752447085</v>
      </c>
    </row>
    <row r="348" spans="1:251" s="139" customFormat="1" hidden="1">
      <c r="B348" s="140"/>
      <c r="C348" s="141">
        <v>165348756781</v>
      </c>
      <c r="D348" s="141"/>
      <c r="E348" s="141">
        <v>150974359367</v>
      </c>
      <c r="F348" s="141">
        <v>151112980146</v>
      </c>
    </row>
    <row r="349" spans="1:251" hidden="1">
      <c r="A349" s="1"/>
      <c r="C349" s="49">
        <v>0</v>
      </c>
      <c r="E349" s="49">
        <v>-8228712218</v>
      </c>
      <c r="F349" s="49">
        <v>-20997290558</v>
      </c>
      <c r="G349" s="138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  <c r="EP349" s="1"/>
      <c r="EQ349" s="1"/>
      <c r="ER349" s="1"/>
      <c r="ES349" s="1"/>
      <c r="ET349" s="1"/>
      <c r="EU349" s="1"/>
      <c r="EV349" s="1"/>
      <c r="EW349" s="1"/>
      <c r="EX349" s="1"/>
      <c r="EY349" s="1"/>
      <c r="EZ349" s="1"/>
      <c r="FA349" s="1"/>
      <c r="FB349" s="1"/>
      <c r="FC349" s="1"/>
      <c r="FD349" s="1"/>
      <c r="FE349" s="1"/>
      <c r="FF349" s="1"/>
      <c r="FG349" s="1"/>
      <c r="FH349" s="1"/>
      <c r="FI349" s="1"/>
      <c r="FJ349" s="1"/>
      <c r="FK349" s="1"/>
      <c r="FL349" s="1"/>
      <c r="FM349" s="1"/>
      <c r="FN349" s="1"/>
      <c r="FO349" s="1"/>
      <c r="FP349" s="1"/>
      <c r="FQ349" s="1"/>
      <c r="FR349" s="1"/>
      <c r="FS349" s="1"/>
      <c r="FT349" s="1"/>
      <c r="FU349" s="1"/>
      <c r="FV349" s="1"/>
      <c r="FW349" s="1"/>
      <c r="FX349" s="1"/>
      <c r="FY349" s="1"/>
      <c r="FZ349" s="1"/>
      <c r="GA349" s="1"/>
      <c r="GB349" s="1"/>
      <c r="GC349" s="1"/>
      <c r="GD349" s="1"/>
      <c r="GE349" s="1"/>
      <c r="GF349" s="1"/>
      <c r="GG349" s="1"/>
      <c r="GH349" s="1"/>
      <c r="GI349" s="1"/>
      <c r="GJ349" s="1"/>
      <c r="GK349" s="1"/>
      <c r="GL349" s="1"/>
      <c r="GM349" s="1"/>
      <c r="GN349" s="1"/>
      <c r="GO349" s="1"/>
      <c r="GP349" s="1"/>
      <c r="GQ349" s="1"/>
      <c r="GR349" s="1"/>
      <c r="GS349" s="1"/>
      <c r="GT349" s="1"/>
      <c r="GU349" s="1"/>
      <c r="GV349" s="1"/>
      <c r="GW349" s="1"/>
      <c r="GX349" s="1"/>
      <c r="GY349" s="1"/>
      <c r="GZ349" s="1"/>
      <c r="HA349" s="1"/>
      <c r="HB349" s="1"/>
      <c r="HC349" s="1"/>
      <c r="HD349" s="1"/>
      <c r="HE349" s="1"/>
      <c r="HF349" s="1"/>
      <c r="HG349" s="1"/>
      <c r="HH349" s="1"/>
      <c r="HI349" s="1"/>
      <c r="HJ349" s="1"/>
      <c r="HK349" s="1"/>
      <c r="HL349" s="1"/>
      <c r="HM349" s="1"/>
      <c r="HN349" s="1"/>
      <c r="HO349" s="1"/>
      <c r="HP349" s="1"/>
      <c r="HQ349" s="1"/>
      <c r="HR349" s="1"/>
      <c r="HS349" s="1"/>
      <c r="HT349" s="1"/>
      <c r="HU349" s="1"/>
      <c r="HV349" s="1"/>
      <c r="HW349" s="1"/>
      <c r="HX349" s="1"/>
      <c r="HY349" s="1"/>
      <c r="HZ349" s="1"/>
      <c r="IA349" s="1"/>
      <c r="IB349" s="1"/>
      <c r="IC349" s="1"/>
      <c r="ID349" s="1"/>
      <c r="IE349" s="1"/>
      <c r="IF349" s="1"/>
      <c r="IG349" s="1"/>
      <c r="IH349" s="1"/>
      <c r="II349" s="1"/>
      <c r="IJ349" s="1"/>
      <c r="IK349" s="1"/>
      <c r="IL349" s="1"/>
      <c r="IM349" s="1"/>
      <c r="IN349" s="1"/>
      <c r="IO349" s="1"/>
      <c r="IP349" s="1"/>
      <c r="IQ349" s="1"/>
    </row>
    <row r="350" spans="1:251">
      <c r="A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  <c r="EP350" s="1"/>
      <c r="EQ350" s="1"/>
      <c r="ER350" s="1"/>
      <c r="ES350" s="1"/>
      <c r="ET350" s="1"/>
      <c r="EU350" s="1"/>
      <c r="EV350" s="1"/>
      <c r="EW350" s="1"/>
      <c r="EX350" s="1"/>
      <c r="EY350" s="1"/>
      <c r="EZ350" s="1"/>
      <c r="FA350" s="1"/>
      <c r="FB350" s="1"/>
      <c r="FC350" s="1"/>
      <c r="FD350" s="1"/>
      <c r="FE350" s="1"/>
      <c r="FF350" s="1"/>
      <c r="FG350" s="1"/>
      <c r="FH350" s="1"/>
      <c r="FI350" s="1"/>
      <c r="FJ350" s="1"/>
      <c r="FK350" s="1"/>
      <c r="FL350" s="1"/>
      <c r="FM350" s="1"/>
      <c r="FN350" s="1"/>
      <c r="FO350" s="1"/>
      <c r="FP350" s="1"/>
      <c r="FQ350" s="1"/>
      <c r="FR350" s="1"/>
      <c r="FS350" s="1"/>
      <c r="FT350" s="1"/>
      <c r="FU350" s="1"/>
      <c r="FV350" s="1"/>
      <c r="FW350" s="1"/>
      <c r="FX350" s="1"/>
      <c r="FY350" s="1"/>
      <c r="FZ350" s="1"/>
      <c r="GA350" s="1"/>
      <c r="GB350" s="1"/>
      <c r="GC350" s="1"/>
      <c r="GD350" s="1"/>
      <c r="GE350" s="1"/>
      <c r="GF350" s="1"/>
      <c r="GG350" s="1"/>
      <c r="GH350" s="1"/>
      <c r="GI350" s="1"/>
      <c r="GJ350" s="1"/>
      <c r="GK350" s="1"/>
      <c r="GL350" s="1"/>
      <c r="GM350" s="1"/>
      <c r="GN350" s="1"/>
      <c r="GO350" s="1"/>
      <c r="GP350" s="1"/>
      <c r="GQ350" s="1"/>
      <c r="GR350" s="1"/>
      <c r="GS350" s="1"/>
      <c r="GT350" s="1"/>
      <c r="GU350" s="1"/>
      <c r="GV350" s="1"/>
      <c r="GW350" s="1"/>
      <c r="GX350" s="1"/>
      <c r="GY350" s="1"/>
      <c r="GZ350" s="1"/>
      <c r="HA350" s="1"/>
      <c r="HB350" s="1"/>
      <c r="HC350" s="1"/>
      <c r="HD350" s="1"/>
      <c r="HE350" s="1"/>
      <c r="HF350" s="1"/>
      <c r="HG350" s="1"/>
      <c r="HH350" s="1"/>
      <c r="HI350" s="1"/>
      <c r="HJ350" s="1"/>
      <c r="HK350" s="1"/>
      <c r="HL350" s="1"/>
      <c r="HM350" s="1"/>
      <c r="HN350" s="1"/>
      <c r="HO350" s="1"/>
      <c r="HP350" s="1"/>
      <c r="HQ350" s="1"/>
      <c r="HR350" s="1"/>
      <c r="HS350" s="1"/>
      <c r="HT350" s="1"/>
      <c r="HU350" s="1"/>
      <c r="HV350" s="1"/>
      <c r="HW350" s="1"/>
      <c r="HX350" s="1"/>
      <c r="HY350" s="1"/>
      <c r="HZ350" s="1"/>
      <c r="IA350" s="1"/>
      <c r="IB350" s="1"/>
      <c r="IC350" s="1"/>
      <c r="ID350" s="1"/>
      <c r="IE350" s="1"/>
      <c r="IF350" s="1"/>
      <c r="IG350" s="1"/>
      <c r="IH350" s="1"/>
      <c r="II350" s="1"/>
      <c r="IJ350" s="1"/>
      <c r="IK350" s="1"/>
      <c r="IL350" s="1"/>
      <c r="IM350" s="1"/>
      <c r="IN350" s="1"/>
      <c r="IO350" s="1"/>
      <c r="IP350" s="1"/>
      <c r="IQ350" s="1"/>
    </row>
    <row r="351" spans="1:251">
      <c r="A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  <c r="EP351" s="1"/>
      <c r="EQ351" s="1"/>
      <c r="ER351" s="1"/>
      <c r="ES351" s="1"/>
      <c r="ET351" s="1"/>
      <c r="EU351" s="1"/>
      <c r="EV351" s="1"/>
      <c r="EW351" s="1"/>
      <c r="EX351" s="1"/>
      <c r="EY351" s="1"/>
      <c r="EZ351" s="1"/>
      <c r="FA351" s="1"/>
      <c r="FB351" s="1"/>
      <c r="FC351" s="1"/>
      <c r="FD351" s="1"/>
      <c r="FE351" s="1"/>
      <c r="FF351" s="1"/>
      <c r="FG351" s="1"/>
      <c r="FH351" s="1"/>
      <c r="FI351" s="1"/>
      <c r="FJ351" s="1"/>
      <c r="FK351" s="1"/>
      <c r="FL351" s="1"/>
      <c r="FM351" s="1"/>
      <c r="FN351" s="1"/>
      <c r="FO351" s="1"/>
      <c r="FP351" s="1"/>
      <c r="FQ351" s="1"/>
      <c r="FR351" s="1"/>
      <c r="FS351" s="1"/>
      <c r="FT351" s="1"/>
      <c r="FU351" s="1"/>
      <c r="FV351" s="1"/>
      <c r="FW351" s="1"/>
      <c r="FX351" s="1"/>
      <c r="FY351" s="1"/>
      <c r="FZ351" s="1"/>
      <c r="GA351" s="1"/>
      <c r="GB351" s="1"/>
      <c r="GC351" s="1"/>
      <c r="GD351" s="1"/>
      <c r="GE351" s="1"/>
      <c r="GF351" s="1"/>
      <c r="GG351" s="1"/>
      <c r="GH351" s="1"/>
      <c r="GI351" s="1"/>
      <c r="GJ351" s="1"/>
      <c r="GK351" s="1"/>
      <c r="GL351" s="1"/>
      <c r="GM351" s="1"/>
      <c r="GN351" s="1"/>
      <c r="GO351" s="1"/>
      <c r="GP351" s="1"/>
      <c r="GQ351" s="1"/>
      <c r="GR351" s="1"/>
      <c r="GS351" s="1"/>
      <c r="GT351" s="1"/>
      <c r="GU351" s="1"/>
      <c r="GV351" s="1"/>
      <c r="GW351" s="1"/>
      <c r="GX351" s="1"/>
      <c r="GY351" s="1"/>
      <c r="GZ351" s="1"/>
      <c r="HA351" s="1"/>
      <c r="HB351" s="1"/>
      <c r="HC351" s="1"/>
      <c r="HD351" s="1"/>
      <c r="HE351" s="1"/>
      <c r="HF351" s="1"/>
      <c r="HG351" s="1"/>
      <c r="HH351" s="1"/>
      <c r="HI351" s="1"/>
      <c r="HJ351" s="1"/>
      <c r="HK351" s="1"/>
      <c r="HL351" s="1"/>
      <c r="HM351" s="1"/>
      <c r="HN351" s="1"/>
      <c r="HO351" s="1"/>
      <c r="HP351" s="1"/>
      <c r="HQ351" s="1"/>
      <c r="HR351" s="1"/>
      <c r="HS351" s="1"/>
      <c r="HT351" s="1"/>
      <c r="HU351" s="1"/>
      <c r="HV351" s="1"/>
      <c r="HW351" s="1"/>
      <c r="HX351" s="1"/>
      <c r="HY351" s="1"/>
      <c r="HZ351" s="1"/>
      <c r="IA351" s="1"/>
      <c r="IB351" s="1"/>
      <c r="IC351" s="1"/>
      <c r="ID351" s="1"/>
      <c r="IE351" s="1"/>
      <c r="IF351" s="1"/>
      <c r="IG351" s="1"/>
      <c r="IH351" s="1"/>
      <c r="II351" s="1"/>
      <c r="IJ351" s="1"/>
      <c r="IK351" s="1"/>
      <c r="IL351" s="1"/>
      <c r="IM351" s="1"/>
      <c r="IN351" s="1"/>
      <c r="IO351" s="1"/>
      <c r="IP351" s="1"/>
      <c r="IQ351" s="1"/>
    </row>
    <row r="352" spans="1:25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  <c r="EP352" s="1"/>
      <c r="EQ352" s="1"/>
      <c r="ER352" s="1"/>
      <c r="ES352" s="1"/>
      <c r="ET352" s="1"/>
      <c r="EU352" s="1"/>
      <c r="EV352" s="1"/>
      <c r="EW352" s="1"/>
      <c r="EX352" s="1"/>
      <c r="EY352" s="1"/>
      <c r="EZ352" s="1"/>
      <c r="FA352" s="1"/>
      <c r="FB352" s="1"/>
      <c r="FC352" s="1"/>
      <c r="FD352" s="1"/>
      <c r="FE352" s="1"/>
      <c r="FF352" s="1"/>
      <c r="FG352" s="1"/>
      <c r="FH352" s="1"/>
      <c r="FI352" s="1"/>
      <c r="FJ352" s="1"/>
      <c r="FK352" s="1"/>
      <c r="FL352" s="1"/>
      <c r="FM352" s="1"/>
      <c r="FN352" s="1"/>
      <c r="FO352" s="1"/>
      <c r="FP352" s="1"/>
      <c r="FQ352" s="1"/>
      <c r="FR352" s="1"/>
      <c r="FS352" s="1"/>
      <c r="FT352" s="1"/>
      <c r="FU352" s="1"/>
      <c r="FV352" s="1"/>
      <c r="FW352" s="1"/>
      <c r="FX352" s="1"/>
      <c r="FY352" s="1"/>
      <c r="FZ352" s="1"/>
      <c r="GA352" s="1"/>
      <c r="GB352" s="1"/>
      <c r="GC352" s="1"/>
      <c r="GD352" s="1"/>
      <c r="GE352" s="1"/>
      <c r="GF352" s="1"/>
      <c r="GG352" s="1"/>
      <c r="GH352" s="1"/>
      <c r="GI352" s="1"/>
      <c r="GJ352" s="1"/>
      <c r="GK352" s="1"/>
      <c r="GL352" s="1"/>
      <c r="GM352" s="1"/>
      <c r="GN352" s="1"/>
      <c r="GO352" s="1"/>
      <c r="GP352" s="1"/>
      <c r="GQ352" s="1"/>
      <c r="GR352" s="1"/>
      <c r="GS352" s="1"/>
      <c r="GT352" s="1"/>
      <c r="GU352" s="1"/>
      <c r="GV352" s="1"/>
      <c r="GW352" s="1"/>
      <c r="GX352" s="1"/>
      <c r="GY352" s="1"/>
      <c r="GZ352" s="1"/>
      <c r="HA352" s="1"/>
      <c r="HB352" s="1"/>
      <c r="HC352" s="1"/>
      <c r="HD352" s="1"/>
      <c r="HE352" s="1"/>
      <c r="HF352" s="1"/>
      <c r="HG352" s="1"/>
      <c r="HH352" s="1"/>
      <c r="HI352" s="1"/>
      <c r="HJ352" s="1"/>
      <c r="HK352" s="1"/>
      <c r="HL352" s="1"/>
      <c r="HM352" s="1"/>
      <c r="HN352" s="1"/>
      <c r="HO352" s="1"/>
      <c r="HP352" s="1"/>
      <c r="HQ352" s="1"/>
      <c r="HR352" s="1"/>
      <c r="HS352" s="1"/>
      <c r="HT352" s="1"/>
      <c r="HU352" s="1"/>
      <c r="HV352" s="1"/>
      <c r="HW352" s="1"/>
      <c r="HX352" s="1"/>
      <c r="HY352" s="1"/>
      <c r="HZ352" s="1"/>
      <c r="IA352" s="1"/>
      <c r="IB352" s="1"/>
      <c r="IC352" s="1"/>
      <c r="ID352" s="1"/>
      <c r="IE352" s="1"/>
      <c r="IF352" s="1"/>
      <c r="IG352" s="1"/>
      <c r="IH352" s="1"/>
      <c r="II352" s="1"/>
      <c r="IJ352" s="1"/>
      <c r="IK352" s="1"/>
      <c r="IL352" s="1"/>
      <c r="IM352" s="1"/>
      <c r="IN352" s="1"/>
      <c r="IO352" s="1"/>
      <c r="IP352" s="1"/>
      <c r="IQ352" s="1"/>
    </row>
    <row r="353" spans="1:25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  <c r="EP353" s="1"/>
      <c r="EQ353" s="1"/>
      <c r="ER353" s="1"/>
      <c r="ES353" s="1"/>
      <c r="ET353" s="1"/>
      <c r="EU353" s="1"/>
      <c r="EV353" s="1"/>
      <c r="EW353" s="1"/>
      <c r="EX353" s="1"/>
      <c r="EY353" s="1"/>
      <c r="EZ353" s="1"/>
      <c r="FA353" s="1"/>
      <c r="FB353" s="1"/>
      <c r="FC353" s="1"/>
      <c r="FD353" s="1"/>
      <c r="FE353" s="1"/>
      <c r="FF353" s="1"/>
      <c r="FG353" s="1"/>
      <c r="FH353" s="1"/>
      <c r="FI353" s="1"/>
      <c r="FJ353" s="1"/>
      <c r="FK353" s="1"/>
      <c r="FL353" s="1"/>
      <c r="FM353" s="1"/>
      <c r="FN353" s="1"/>
      <c r="FO353" s="1"/>
      <c r="FP353" s="1"/>
      <c r="FQ353" s="1"/>
      <c r="FR353" s="1"/>
      <c r="FS353" s="1"/>
      <c r="FT353" s="1"/>
      <c r="FU353" s="1"/>
      <c r="FV353" s="1"/>
      <c r="FW353" s="1"/>
      <c r="FX353" s="1"/>
      <c r="FY353" s="1"/>
      <c r="FZ353" s="1"/>
      <c r="GA353" s="1"/>
      <c r="GB353" s="1"/>
      <c r="GC353" s="1"/>
      <c r="GD353" s="1"/>
      <c r="GE353" s="1"/>
      <c r="GF353" s="1"/>
      <c r="GG353" s="1"/>
      <c r="GH353" s="1"/>
      <c r="GI353" s="1"/>
      <c r="GJ353" s="1"/>
      <c r="GK353" s="1"/>
      <c r="GL353" s="1"/>
      <c r="GM353" s="1"/>
      <c r="GN353" s="1"/>
      <c r="GO353" s="1"/>
      <c r="GP353" s="1"/>
      <c r="GQ353" s="1"/>
      <c r="GR353" s="1"/>
      <c r="GS353" s="1"/>
      <c r="GT353" s="1"/>
      <c r="GU353" s="1"/>
      <c r="GV353" s="1"/>
      <c r="GW353" s="1"/>
      <c r="GX353" s="1"/>
      <c r="GY353" s="1"/>
      <c r="GZ353" s="1"/>
      <c r="HA353" s="1"/>
      <c r="HB353" s="1"/>
      <c r="HC353" s="1"/>
      <c r="HD353" s="1"/>
      <c r="HE353" s="1"/>
      <c r="HF353" s="1"/>
      <c r="HG353" s="1"/>
      <c r="HH353" s="1"/>
      <c r="HI353" s="1"/>
      <c r="HJ353" s="1"/>
      <c r="HK353" s="1"/>
      <c r="HL353" s="1"/>
      <c r="HM353" s="1"/>
      <c r="HN353" s="1"/>
      <c r="HO353" s="1"/>
      <c r="HP353" s="1"/>
      <c r="HQ353" s="1"/>
      <c r="HR353" s="1"/>
      <c r="HS353" s="1"/>
      <c r="HT353" s="1"/>
      <c r="HU353" s="1"/>
      <c r="HV353" s="1"/>
      <c r="HW353" s="1"/>
      <c r="HX353" s="1"/>
      <c r="HY353" s="1"/>
      <c r="HZ353" s="1"/>
      <c r="IA353" s="1"/>
      <c r="IB353" s="1"/>
      <c r="IC353" s="1"/>
      <c r="ID353" s="1"/>
      <c r="IE353" s="1"/>
      <c r="IF353" s="1"/>
      <c r="IG353" s="1"/>
      <c r="IH353" s="1"/>
      <c r="II353" s="1"/>
      <c r="IJ353" s="1"/>
      <c r="IK353" s="1"/>
      <c r="IL353" s="1"/>
      <c r="IM353" s="1"/>
      <c r="IN353" s="1"/>
      <c r="IO353" s="1"/>
      <c r="IP353" s="1"/>
      <c r="IQ353" s="1"/>
    </row>
    <row r="354" spans="1:25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  <c r="EP354" s="1"/>
      <c r="EQ354" s="1"/>
      <c r="ER354" s="1"/>
      <c r="ES354" s="1"/>
      <c r="ET354" s="1"/>
      <c r="EU354" s="1"/>
      <c r="EV354" s="1"/>
      <c r="EW354" s="1"/>
      <c r="EX354" s="1"/>
      <c r="EY354" s="1"/>
      <c r="EZ354" s="1"/>
      <c r="FA354" s="1"/>
      <c r="FB354" s="1"/>
      <c r="FC354" s="1"/>
      <c r="FD354" s="1"/>
      <c r="FE354" s="1"/>
      <c r="FF354" s="1"/>
      <c r="FG354" s="1"/>
      <c r="FH354" s="1"/>
      <c r="FI354" s="1"/>
      <c r="FJ354" s="1"/>
      <c r="FK354" s="1"/>
      <c r="FL354" s="1"/>
      <c r="FM354" s="1"/>
      <c r="FN354" s="1"/>
      <c r="FO354" s="1"/>
      <c r="FP354" s="1"/>
      <c r="FQ354" s="1"/>
      <c r="FR354" s="1"/>
      <c r="FS354" s="1"/>
      <c r="FT354" s="1"/>
      <c r="FU354" s="1"/>
      <c r="FV354" s="1"/>
      <c r="FW354" s="1"/>
      <c r="FX354" s="1"/>
      <c r="FY354" s="1"/>
      <c r="FZ354" s="1"/>
      <c r="GA354" s="1"/>
      <c r="GB354" s="1"/>
      <c r="GC354" s="1"/>
      <c r="GD354" s="1"/>
      <c r="GE354" s="1"/>
      <c r="GF354" s="1"/>
      <c r="GG354" s="1"/>
      <c r="GH354" s="1"/>
      <c r="GI354" s="1"/>
      <c r="GJ354" s="1"/>
      <c r="GK354" s="1"/>
      <c r="GL354" s="1"/>
      <c r="GM354" s="1"/>
      <c r="GN354" s="1"/>
      <c r="GO354" s="1"/>
      <c r="GP354" s="1"/>
      <c r="GQ354" s="1"/>
      <c r="GR354" s="1"/>
      <c r="GS354" s="1"/>
      <c r="GT354" s="1"/>
      <c r="GU354" s="1"/>
      <c r="GV354" s="1"/>
      <c r="GW354" s="1"/>
      <c r="GX354" s="1"/>
      <c r="GY354" s="1"/>
      <c r="GZ354" s="1"/>
      <c r="HA354" s="1"/>
      <c r="HB354" s="1"/>
      <c r="HC354" s="1"/>
      <c r="HD354" s="1"/>
      <c r="HE354" s="1"/>
      <c r="HF354" s="1"/>
      <c r="HG354" s="1"/>
      <c r="HH354" s="1"/>
      <c r="HI354" s="1"/>
      <c r="HJ354" s="1"/>
      <c r="HK354" s="1"/>
      <c r="HL354" s="1"/>
      <c r="HM354" s="1"/>
      <c r="HN354" s="1"/>
      <c r="HO354" s="1"/>
      <c r="HP354" s="1"/>
      <c r="HQ354" s="1"/>
      <c r="HR354" s="1"/>
      <c r="HS354" s="1"/>
      <c r="HT354" s="1"/>
      <c r="HU354" s="1"/>
      <c r="HV354" s="1"/>
      <c r="HW354" s="1"/>
      <c r="HX354" s="1"/>
      <c r="HY354" s="1"/>
      <c r="HZ354" s="1"/>
      <c r="IA354" s="1"/>
      <c r="IB354" s="1"/>
      <c r="IC354" s="1"/>
      <c r="ID354" s="1"/>
      <c r="IE354" s="1"/>
      <c r="IF354" s="1"/>
      <c r="IG354" s="1"/>
      <c r="IH354" s="1"/>
      <c r="II354" s="1"/>
      <c r="IJ354" s="1"/>
      <c r="IK354" s="1"/>
      <c r="IL354" s="1"/>
      <c r="IM354" s="1"/>
      <c r="IN354" s="1"/>
      <c r="IO354" s="1"/>
      <c r="IP354" s="1"/>
      <c r="IQ354" s="1"/>
    </row>
    <row r="355" spans="1:25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  <c r="EP355" s="1"/>
      <c r="EQ355" s="1"/>
      <c r="ER355" s="1"/>
      <c r="ES355" s="1"/>
      <c r="ET355" s="1"/>
      <c r="EU355" s="1"/>
      <c r="EV355" s="1"/>
      <c r="EW355" s="1"/>
      <c r="EX355" s="1"/>
      <c r="EY355" s="1"/>
      <c r="EZ355" s="1"/>
      <c r="FA355" s="1"/>
      <c r="FB355" s="1"/>
      <c r="FC355" s="1"/>
      <c r="FD355" s="1"/>
      <c r="FE355" s="1"/>
      <c r="FF355" s="1"/>
      <c r="FG355" s="1"/>
      <c r="FH355" s="1"/>
      <c r="FI355" s="1"/>
      <c r="FJ355" s="1"/>
      <c r="FK355" s="1"/>
      <c r="FL355" s="1"/>
      <c r="FM355" s="1"/>
      <c r="FN355" s="1"/>
      <c r="FO355" s="1"/>
      <c r="FP355" s="1"/>
      <c r="FQ355" s="1"/>
      <c r="FR355" s="1"/>
      <c r="FS355" s="1"/>
      <c r="FT355" s="1"/>
      <c r="FU355" s="1"/>
      <c r="FV355" s="1"/>
      <c r="FW355" s="1"/>
      <c r="FX355" s="1"/>
      <c r="FY355" s="1"/>
      <c r="FZ355" s="1"/>
      <c r="GA355" s="1"/>
      <c r="GB355" s="1"/>
      <c r="GC355" s="1"/>
      <c r="GD355" s="1"/>
      <c r="GE355" s="1"/>
      <c r="GF355" s="1"/>
      <c r="GG355" s="1"/>
      <c r="GH355" s="1"/>
      <c r="GI355" s="1"/>
      <c r="GJ355" s="1"/>
      <c r="GK355" s="1"/>
      <c r="GL355" s="1"/>
      <c r="GM355" s="1"/>
      <c r="GN355" s="1"/>
      <c r="GO355" s="1"/>
      <c r="GP355" s="1"/>
      <c r="GQ355" s="1"/>
      <c r="GR355" s="1"/>
      <c r="GS355" s="1"/>
      <c r="GT355" s="1"/>
      <c r="GU355" s="1"/>
      <c r="GV355" s="1"/>
      <c r="GW355" s="1"/>
      <c r="GX355" s="1"/>
      <c r="GY355" s="1"/>
      <c r="GZ355" s="1"/>
      <c r="HA355" s="1"/>
      <c r="HB355" s="1"/>
      <c r="HC355" s="1"/>
      <c r="HD355" s="1"/>
      <c r="HE355" s="1"/>
      <c r="HF355" s="1"/>
      <c r="HG355" s="1"/>
      <c r="HH355" s="1"/>
      <c r="HI355" s="1"/>
      <c r="HJ355" s="1"/>
      <c r="HK355" s="1"/>
      <c r="HL355" s="1"/>
      <c r="HM355" s="1"/>
      <c r="HN355" s="1"/>
      <c r="HO355" s="1"/>
      <c r="HP355" s="1"/>
      <c r="HQ355" s="1"/>
      <c r="HR355" s="1"/>
      <c r="HS355" s="1"/>
      <c r="HT355" s="1"/>
      <c r="HU355" s="1"/>
      <c r="HV355" s="1"/>
      <c r="HW355" s="1"/>
      <c r="HX355" s="1"/>
      <c r="HY355" s="1"/>
      <c r="HZ355" s="1"/>
      <c r="IA355" s="1"/>
      <c r="IB355" s="1"/>
      <c r="IC355" s="1"/>
      <c r="ID355" s="1"/>
      <c r="IE355" s="1"/>
      <c r="IF355" s="1"/>
      <c r="IG355" s="1"/>
      <c r="IH355" s="1"/>
      <c r="II355" s="1"/>
      <c r="IJ355" s="1"/>
      <c r="IK355" s="1"/>
      <c r="IL355" s="1"/>
      <c r="IM355" s="1"/>
      <c r="IN355" s="1"/>
      <c r="IO355" s="1"/>
      <c r="IP355" s="1"/>
      <c r="IQ355" s="1"/>
    </row>
    <row r="356" spans="1:25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  <c r="EP356" s="1"/>
      <c r="EQ356" s="1"/>
      <c r="ER356" s="1"/>
      <c r="ES356" s="1"/>
      <c r="ET356" s="1"/>
      <c r="EU356" s="1"/>
      <c r="EV356" s="1"/>
      <c r="EW356" s="1"/>
      <c r="EX356" s="1"/>
      <c r="EY356" s="1"/>
      <c r="EZ356" s="1"/>
      <c r="FA356" s="1"/>
      <c r="FB356" s="1"/>
      <c r="FC356" s="1"/>
      <c r="FD356" s="1"/>
      <c r="FE356" s="1"/>
      <c r="FF356" s="1"/>
      <c r="FG356" s="1"/>
      <c r="FH356" s="1"/>
      <c r="FI356" s="1"/>
      <c r="FJ356" s="1"/>
      <c r="FK356" s="1"/>
      <c r="FL356" s="1"/>
      <c r="FM356" s="1"/>
      <c r="FN356" s="1"/>
      <c r="FO356" s="1"/>
      <c r="FP356" s="1"/>
      <c r="FQ356" s="1"/>
      <c r="FR356" s="1"/>
      <c r="FS356" s="1"/>
      <c r="FT356" s="1"/>
      <c r="FU356" s="1"/>
      <c r="FV356" s="1"/>
      <c r="FW356" s="1"/>
      <c r="FX356" s="1"/>
      <c r="FY356" s="1"/>
      <c r="FZ356" s="1"/>
      <c r="GA356" s="1"/>
      <c r="GB356" s="1"/>
      <c r="GC356" s="1"/>
      <c r="GD356" s="1"/>
      <c r="GE356" s="1"/>
      <c r="GF356" s="1"/>
      <c r="GG356" s="1"/>
      <c r="GH356" s="1"/>
      <c r="GI356" s="1"/>
      <c r="GJ356" s="1"/>
      <c r="GK356" s="1"/>
      <c r="GL356" s="1"/>
      <c r="GM356" s="1"/>
      <c r="GN356" s="1"/>
      <c r="GO356" s="1"/>
      <c r="GP356" s="1"/>
      <c r="GQ356" s="1"/>
      <c r="GR356" s="1"/>
      <c r="GS356" s="1"/>
      <c r="GT356" s="1"/>
      <c r="GU356" s="1"/>
      <c r="GV356" s="1"/>
      <c r="GW356" s="1"/>
      <c r="GX356" s="1"/>
      <c r="GY356" s="1"/>
      <c r="GZ356" s="1"/>
      <c r="HA356" s="1"/>
      <c r="HB356" s="1"/>
      <c r="HC356" s="1"/>
      <c r="HD356" s="1"/>
      <c r="HE356" s="1"/>
      <c r="HF356" s="1"/>
      <c r="HG356" s="1"/>
      <c r="HH356" s="1"/>
      <c r="HI356" s="1"/>
      <c r="HJ356" s="1"/>
      <c r="HK356" s="1"/>
      <c r="HL356" s="1"/>
      <c r="HM356" s="1"/>
      <c r="HN356" s="1"/>
      <c r="HO356" s="1"/>
      <c r="HP356" s="1"/>
      <c r="HQ356" s="1"/>
      <c r="HR356" s="1"/>
      <c r="HS356" s="1"/>
      <c r="HT356" s="1"/>
      <c r="HU356" s="1"/>
      <c r="HV356" s="1"/>
      <c r="HW356" s="1"/>
      <c r="HX356" s="1"/>
      <c r="HY356" s="1"/>
      <c r="HZ356" s="1"/>
      <c r="IA356" s="1"/>
      <c r="IB356" s="1"/>
      <c r="IC356" s="1"/>
      <c r="ID356" s="1"/>
      <c r="IE356" s="1"/>
      <c r="IF356" s="1"/>
      <c r="IG356" s="1"/>
      <c r="IH356" s="1"/>
      <c r="II356" s="1"/>
      <c r="IJ356" s="1"/>
      <c r="IK356" s="1"/>
      <c r="IL356" s="1"/>
      <c r="IM356" s="1"/>
      <c r="IN356" s="1"/>
      <c r="IO356" s="1"/>
      <c r="IP356" s="1"/>
      <c r="IQ356" s="1"/>
    </row>
    <row r="357" spans="1:25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  <c r="EQ357" s="1"/>
      <c r="ER357" s="1"/>
      <c r="ES357" s="1"/>
      <c r="ET357" s="1"/>
      <c r="EU357" s="1"/>
      <c r="EV357" s="1"/>
      <c r="EW357" s="1"/>
      <c r="EX357" s="1"/>
      <c r="EY357" s="1"/>
      <c r="EZ357" s="1"/>
      <c r="FA357" s="1"/>
      <c r="FB357" s="1"/>
      <c r="FC357" s="1"/>
      <c r="FD357" s="1"/>
      <c r="FE357" s="1"/>
      <c r="FF357" s="1"/>
      <c r="FG357" s="1"/>
      <c r="FH357" s="1"/>
      <c r="FI357" s="1"/>
      <c r="FJ357" s="1"/>
      <c r="FK357" s="1"/>
      <c r="FL357" s="1"/>
      <c r="FM357" s="1"/>
      <c r="FN357" s="1"/>
      <c r="FO357" s="1"/>
      <c r="FP357" s="1"/>
      <c r="FQ357" s="1"/>
      <c r="FR357" s="1"/>
      <c r="FS357" s="1"/>
      <c r="FT357" s="1"/>
      <c r="FU357" s="1"/>
      <c r="FV357" s="1"/>
      <c r="FW357" s="1"/>
      <c r="FX357" s="1"/>
      <c r="FY357" s="1"/>
      <c r="FZ357" s="1"/>
      <c r="GA357" s="1"/>
      <c r="GB357" s="1"/>
      <c r="GC357" s="1"/>
      <c r="GD357" s="1"/>
      <c r="GE357" s="1"/>
      <c r="GF357" s="1"/>
      <c r="GG357" s="1"/>
      <c r="GH357" s="1"/>
      <c r="GI357" s="1"/>
      <c r="GJ357" s="1"/>
      <c r="GK357" s="1"/>
      <c r="GL357" s="1"/>
      <c r="GM357" s="1"/>
      <c r="GN357" s="1"/>
      <c r="GO357" s="1"/>
      <c r="GP357" s="1"/>
      <c r="GQ357" s="1"/>
      <c r="GR357" s="1"/>
      <c r="GS357" s="1"/>
      <c r="GT357" s="1"/>
      <c r="GU357" s="1"/>
      <c r="GV357" s="1"/>
      <c r="GW357" s="1"/>
      <c r="GX357" s="1"/>
      <c r="GY357" s="1"/>
      <c r="GZ357" s="1"/>
      <c r="HA357" s="1"/>
      <c r="HB357" s="1"/>
      <c r="HC357" s="1"/>
      <c r="HD357" s="1"/>
      <c r="HE357" s="1"/>
      <c r="HF357" s="1"/>
      <c r="HG357" s="1"/>
      <c r="HH357" s="1"/>
      <c r="HI357" s="1"/>
      <c r="HJ357" s="1"/>
      <c r="HK357" s="1"/>
      <c r="HL357" s="1"/>
      <c r="HM357" s="1"/>
      <c r="HN357" s="1"/>
      <c r="HO357" s="1"/>
      <c r="HP357" s="1"/>
      <c r="HQ357" s="1"/>
      <c r="HR357" s="1"/>
      <c r="HS357" s="1"/>
      <c r="HT357" s="1"/>
      <c r="HU357" s="1"/>
      <c r="HV357" s="1"/>
      <c r="HW357" s="1"/>
      <c r="HX357" s="1"/>
      <c r="HY357" s="1"/>
      <c r="HZ357" s="1"/>
      <c r="IA357" s="1"/>
      <c r="IB357" s="1"/>
      <c r="IC357" s="1"/>
      <c r="ID357" s="1"/>
      <c r="IE357" s="1"/>
      <c r="IF357" s="1"/>
      <c r="IG357" s="1"/>
      <c r="IH357" s="1"/>
      <c r="II357" s="1"/>
      <c r="IJ357" s="1"/>
      <c r="IK357" s="1"/>
      <c r="IL357" s="1"/>
      <c r="IM357" s="1"/>
      <c r="IN357" s="1"/>
      <c r="IO357" s="1"/>
      <c r="IP357" s="1"/>
      <c r="IQ357" s="1"/>
    </row>
    <row r="358" spans="1:25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  <c r="EP358" s="1"/>
      <c r="EQ358" s="1"/>
      <c r="ER358" s="1"/>
      <c r="ES358" s="1"/>
      <c r="ET358" s="1"/>
      <c r="EU358" s="1"/>
      <c r="EV358" s="1"/>
      <c r="EW358" s="1"/>
      <c r="EX358" s="1"/>
      <c r="EY358" s="1"/>
      <c r="EZ358" s="1"/>
      <c r="FA358" s="1"/>
      <c r="FB358" s="1"/>
      <c r="FC358" s="1"/>
      <c r="FD358" s="1"/>
      <c r="FE358" s="1"/>
      <c r="FF358" s="1"/>
      <c r="FG358" s="1"/>
      <c r="FH358" s="1"/>
      <c r="FI358" s="1"/>
      <c r="FJ358" s="1"/>
      <c r="FK358" s="1"/>
      <c r="FL358" s="1"/>
      <c r="FM358" s="1"/>
      <c r="FN358" s="1"/>
      <c r="FO358" s="1"/>
      <c r="FP358" s="1"/>
      <c r="FQ358" s="1"/>
      <c r="FR358" s="1"/>
      <c r="FS358" s="1"/>
      <c r="FT358" s="1"/>
      <c r="FU358" s="1"/>
      <c r="FV358" s="1"/>
      <c r="FW358" s="1"/>
      <c r="FX358" s="1"/>
      <c r="FY358" s="1"/>
      <c r="FZ358" s="1"/>
      <c r="GA358" s="1"/>
      <c r="GB358" s="1"/>
      <c r="GC358" s="1"/>
      <c r="GD358" s="1"/>
      <c r="GE358" s="1"/>
      <c r="GF358" s="1"/>
      <c r="GG358" s="1"/>
      <c r="GH358" s="1"/>
      <c r="GI358" s="1"/>
      <c r="GJ358" s="1"/>
      <c r="GK358" s="1"/>
      <c r="GL358" s="1"/>
      <c r="GM358" s="1"/>
      <c r="GN358" s="1"/>
      <c r="GO358" s="1"/>
      <c r="GP358" s="1"/>
      <c r="GQ358" s="1"/>
      <c r="GR358" s="1"/>
      <c r="GS358" s="1"/>
      <c r="GT358" s="1"/>
      <c r="GU358" s="1"/>
      <c r="GV358" s="1"/>
      <c r="GW358" s="1"/>
      <c r="GX358" s="1"/>
      <c r="GY358" s="1"/>
      <c r="GZ358" s="1"/>
      <c r="HA358" s="1"/>
      <c r="HB358" s="1"/>
      <c r="HC358" s="1"/>
      <c r="HD358" s="1"/>
      <c r="HE358" s="1"/>
      <c r="HF358" s="1"/>
      <c r="HG358" s="1"/>
      <c r="HH358" s="1"/>
      <c r="HI358" s="1"/>
      <c r="HJ358" s="1"/>
      <c r="HK358" s="1"/>
      <c r="HL358" s="1"/>
      <c r="HM358" s="1"/>
      <c r="HN358" s="1"/>
      <c r="HO358" s="1"/>
      <c r="HP358" s="1"/>
      <c r="HQ358" s="1"/>
      <c r="HR358" s="1"/>
      <c r="HS358" s="1"/>
      <c r="HT358" s="1"/>
      <c r="HU358" s="1"/>
      <c r="HV358" s="1"/>
      <c r="HW358" s="1"/>
      <c r="HX358" s="1"/>
      <c r="HY358" s="1"/>
      <c r="HZ358" s="1"/>
      <c r="IA358" s="1"/>
      <c r="IB358" s="1"/>
      <c r="IC358" s="1"/>
      <c r="ID358" s="1"/>
      <c r="IE358" s="1"/>
      <c r="IF358" s="1"/>
      <c r="IG358" s="1"/>
      <c r="IH358" s="1"/>
      <c r="II358" s="1"/>
      <c r="IJ358" s="1"/>
      <c r="IK358" s="1"/>
      <c r="IL358" s="1"/>
      <c r="IM358" s="1"/>
      <c r="IN358" s="1"/>
      <c r="IO358" s="1"/>
      <c r="IP358" s="1"/>
      <c r="IQ358" s="1"/>
    </row>
    <row r="359" spans="1:25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  <c r="EP359" s="1"/>
      <c r="EQ359" s="1"/>
      <c r="ER359" s="1"/>
      <c r="ES359" s="1"/>
      <c r="ET359" s="1"/>
      <c r="EU359" s="1"/>
      <c r="EV359" s="1"/>
      <c r="EW359" s="1"/>
      <c r="EX359" s="1"/>
      <c r="EY359" s="1"/>
      <c r="EZ359" s="1"/>
      <c r="FA359" s="1"/>
      <c r="FB359" s="1"/>
      <c r="FC359" s="1"/>
      <c r="FD359" s="1"/>
      <c r="FE359" s="1"/>
      <c r="FF359" s="1"/>
      <c r="FG359" s="1"/>
      <c r="FH359" s="1"/>
      <c r="FI359" s="1"/>
      <c r="FJ359" s="1"/>
      <c r="FK359" s="1"/>
      <c r="FL359" s="1"/>
      <c r="FM359" s="1"/>
      <c r="FN359" s="1"/>
      <c r="FO359" s="1"/>
      <c r="FP359" s="1"/>
      <c r="FQ359" s="1"/>
      <c r="FR359" s="1"/>
      <c r="FS359" s="1"/>
      <c r="FT359" s="1"/>
      <c r="FU359" s="1"/>
      <c r="FV359" s="1"/>
      <c r="FW359" s="1"/>
      <c r="FX359" s="1"/>
      <c r="FY359" s="1"/>
      <c r="FZ359" s="1"/>
      <c r="GA359" s="1"/>
      <c r="GB359" s="1"/>
      <c r="GC359" s="1"/>
      <c r="GD359" s="1"/>
      <c r="GE359" s="1"/>
      <c r="GF359" s="1"/>
      <c r="GG359" s="1"/>
      <c r="GH359" s="1"/>
      <c r="GI359" s="1"/>
      <c r="GJ359" s="1"/>
      <c r="GK359" s="1"/>
      <c r="GL359" s="1"/>
      <c r="GM359" s="1"/>
      <c r="GN359" s="1"/>
      <c r="GO359" s="1"/>
      <c r="GP359" s="1"/>
      <c r="GQ359" s="1"/>
      <c r="GR359" s="1"/>
      <c r="GS359" s="1"/>
      <c r="GT359" s="1"/>
      <c r="GU359" s="1"/>
      <c r="GV359" s="1"/>
      <c r="GW359" s="1"/>
      <c r="GX359" s="1"/>
      <c r="GY359" s="1"/>
      <c r="GZ359" s="1"/>
      <c r="HA359" s="1"/>
      <c r="HB359" s="1"/>
      <c r="HC359" s="1"/>
      <c r="HD359" s="1"/>
      <c r="HE359" s="1"/>
      <c r="HF359" s="1"/>
      <c r="HG359" s="1"/>
      <c r="HH359" s="1"/>
      <c r="HI359" s="1"/>
      <c r="HJ359" s="1"/>
      <c r="HK359" s="1"/>
      <c r="HL359" s="1"/>
      <c r="HM359" s="1"/>
      <c r="HN359" s="1"/>
      <c r="HO359" s="1"/>
      <c r="HP359" s="1"/>
      <c r="HQ359" s="1"/>
      <c r="HR359" s="1"/>
      <c r="HS359" s="1"/>
      <c r="HT359" s="1"/>
      <c r="HU359" s="1"/>
      <c r="HV359" s="1"/>
      <c r="HW359" s="1"/>
      <c r="HX359" s="1"/>
      <c r="HY359" s="1"/>
      <c r="HZ359" s="1"/>
      <c r="IA359" s="1"/>
      <c r="IB359" s="1"/>
      <c r="IC359" s="1"/>
      <c r="ID359" s="1"/>
      <c r="IE359" s="1"/>
      <c r="IF359" s="1"/>
      <c r="IG359" s="1"/>
      <c r="IH359" s="1"/>
      <c r="II359" s="1"/>
      <c r="IJ359" s="1"/>
      <c r="IK359" s="1"/>
      <c r="IL359" s="1"/>
      <c r="IM359" s="1"/>
      <c r="IN359" s="1"/>
      <c r="IO359" s="1"/>
      <c r="IP359" s="1"/>
      <c r="IQ359" s="1"/>
    </row>
    <row r="360" spans="1:25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  <c r="EP360" s="1"/>
      <c r="EQ360" s="1"/>
      <c r="ER360" s="1"/>
      <c r="ES360" s="1"/>
      <c r="ET360" s="1"/>
      <c r="EU360" s="1"/>
      <c r="EV360" s="1"/>
      <c r="EW360" s="1"/>
      <c r="EX360" s="1"/>
      <c r="EY360" s="1"/>
      <c r="EZ360" s="1"/>
      <c r="FA360" s="1"/>
      <c r="FB360" s="1"/>
      <c r="FC360" s="1"/>
      <c r="FD360" s="1"/>
      <c r="FE360" s="1"/>
      <c r="FF360" s="1"/>
      <c r="FG360" s="1"/>
      <c r="FH360" s="1"/>
      <c r="FI360" s="1"/>
      <c r="FJ360" s="1"/>
      <c r="FK360" s="1"/>
      <c r="FL360" s="1"/>
      <c r="FM360" s="1"/>
      <c r="FN360" s="1"/>
      <c r="FO360" s="1"/>
      <c r="FP360" s="1"/>
      <c r="FQ360" s="1"/>
      <c r="FR360" s="1"/>
      <c r="FS360" s="1"/>
      <c r="FT360" s="1"/>
      <c r="FU360" s="1"/>
      <c r="FV360" s="1"/>
      <c r="FW360" s="1"/>
      <c r="FX360" s="1"/>
      <c r="FY360" s="1"/>
      <c r="FZ360" s="1"/>
      <c r="GA360" s="1"/>
      <c r="GB360" s="1"/>
      <c r="GC360" s="1"/>
      <c r="GD360" s="1"/>
      <c r="GE360" s="1"/>
      <c r="GF360" s="1"/>
      <c r="GG360" s="1"/>
      <c r="GH360" s="1"/>
      <c r="GI360" s="1"/>
      <c r="GJ360" s="1"/>
      <c r="GK360" s="1"/>
      <c r="GL360" s="1"/>
      <c r="GM360" s="1"/>
      <c r="GN360" s="1"/>
      <c r="GO360" s="1"/>
      <c r="GP360" s="1"/>
      <c r="GQ360" s="1"/>
      <c r="GR360" s="1"/>
      <c r="GS360" s="1"/>
      <c r="GT360" s="1"/>
      <c r="GU360" s="1"/>
      <c r="GV360" s="1"/>
      <c r="GW360" s="1"/>
      <c r="GX360" s="1"/>
      <c r="GY360" s="1"/>
      <c r="GZ360" s="1"/>
      <c r="HA360" s="1"/>
      <c r="HB360" s="1"/>
      <c r="HC360" s="1"/>
      <c r="HD360" s="1"/>
      <c r="HE360" s="1"/>
      <c r="HF360" s="1"/>
      <c r="HG360" s="1"/>
      <c r="HH360" s="1"/>
      <c r="HI360" s="1"/>
      <c r="HJ360" s="1"/>
      <c r="HK360" s="1"/>
      <c r="HL360" s="1"/>
      <c r="HM360" s="1"/>
      <c r="HN360" s="1"/>
      <c r="HO360" s="1"/>
      <c r="HP360" s="1"/>
      <c r="HQ360" s="1"/>
      <c r="HR360" s="1"/>
      <c r="HS360" s="1"/>
      <c r="HT360" s="1"/>
      <c r="HU360" s="1"/>
      <c r="HV360" s="1"/>
      <c r="HW360" s="1"/>
      <c r="HX360" s="1"/>
      <c r="HY360" s="1"/>
      <c r="HZ360" s="1"/>
      <c r="IA360" s="1"/>
      <c r="IB360" s="1"/>
      <c r="IC360" s="1"/>
      <c r="ID360" s="1"/>
      <c r="IE360" s="1"/>
      <c r="IF360" s="1"/>
      <c r="IG360" s="1"/>
      <c r="IH360" s="1"/>
      <c r="II360" s="1"/>
      <c r="IJ360" s="1"/>
      <c r="IK360" s="1"/>
      <c r="IL360" s="1"/>
      <c r="IM360" s="1"/>
      <c r="IN360" s="1"/>
      <c r="IO360" s="1"/>
      <c r="IP360" s="1"/>
      <c r="IQ360" s="1"/>
    </row>
    <row r="361" spans="1:25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  <c r="EP361" s="1"/>
      <c r="EQ361" s="1"/>
      <c r="ER361" s="1"/>
      <c r="ES361" s="1"/>
      <c r="ET361" s="1"/>
      <c r="EU361" s="1"/>
      <c r="EV361" s="1"/>
      <c r="EW361" s="1"/>
      <c r="EX361" s="1"/>
      <c r="EY361" s="1"/>
      <c r="EZ361" s="1"/>
      <c r="FA361" s="1"/>
      <c r="FB361" s="1"/>
      <c r="FC361" s="1"/>
      <c r="FD361" s="1"/>
      <c r="FE361" s="1"/>
      <c r="FF361" s="1"/>
      <c r="FG361" s="1"/>
      <c r="FH361" s="1"/>
      <c r="FI361" s="1"/>
      <c r="FJ361" s="1"/>
      <c r="FK361" s="1"/>
      <c r="FL361" s="1"/>
      <c r="FM361" s="1"/>
      <c r="FN361" s="1"/>
      <c r="FO361" s="1"/>
      <c r="FP361" s="1"/>
      <c r="FQ361" s="1"/>
      <c r="FR361" s="1"/>
      <c r="FS361" s="1"/>
      <c r="FT361" s="1"/>
      <c r="FU361" s="1"/>
      <c r="FV361" s="1"/>
      <c r="FW361" s="1"/>
      <c r="FX361" s="1"/>
      <c r="FY361" s="1"/>
      <c r="FZ361" s="1"/>
      <c r="GA361" s="1"/>
      <c r="GB361" s="1"/>
      <c r="GC361" s="1"/>
      <c r="GD361" s="1"/>
      <c r="GE361" s="1"/>
      <c r="GF361" s="1"/>
      <c r="GG361" s="1"/>
      <c r="GH361" s="1"/>
      <c r="GI361" s="1"/>
      <c r="GJ361" s="1"/>
      <c r="GK361" s="1"/>
      <c r="GL361" s="1"/>
      <c r="GM361" s="1"/>
      <c r="GN361" s="1"/>
      <c r="GO361" s="1"/>
      <c r="GP361" s="1"/>
      <c r="GQ361" s="1"/>
      <c r="GR361" s="1"/>
      <c r="GS361" s="1"/>
      <c r="GT361" s="1"/>
      <c r="GU361" s="1"/>
      <c r="GV361" s="1"/>
      <c r="GW361" s="1"/>
      <c r="GX361" s="1"/>
      <c r="GY361" s="1"/>
      <c r="GZ361" s="1"/>
      <c r="HA361" s="1"/>
      <c r="HB361" s="1"/>
      <c r="HC361" s="1"/>
      <c r="HD361" s="1"/>
      <c r="HE361" s="1"/>
      <c r="HF361" s="1"/>
      <c r="HG361" s="1"/>
      <c r="HH361" s="1"/>
      <c r="HI361" s="1"/>
      <c r="HJ361" s="1"/>
      <c r="HK361" s="1"/>
      <c r="HL361" s="1"/>
      <c r="HM361" s="1"/>
      <c r="HN361" s="1"/>
      <c r="HO361" s="1"/>
      <c r="HP361" s="1"/>
      <c r="HQ361" s="1"/>
      <c r="HR361" s="1"/>
      <c r="HS361" s="1"/>
      <c r="HT361" s="1"/>
      <c r="HU361" s="1"/>
      <c r="HV361" s="1"/>
      <c r="HW361" s="1"/>
      <c r="HX361" s="1"/>
      <c r="HY361" s="1"/>
      <c r="HZ361" s="1"/>
      <c r="IA361" s="1"/>
      <c r="IB361" s="1"/>
      <c r="IC361" s="1"/>
      <c r="ID361" s="1"/>
      <c r="IE361" s="1"/>
      <c r="IF361" s="1"/>
      <c r="IG361" s="1"/>
      <c r="IH361" s="1"/>
      <c r="II361" s="1"/>
      <c r="IJ361" s="1"/>
      <c r="IK361" s="1"/>
      <c r="IL361" s="1"/>
      <c r="IM361" s="1"/>
      <c r="IN361" s="1"/>
      <c r="IO361" s="1"/>
      <c r="IP361" s="1"/>
      <c r="IQ361" s="1"/>
    </row>
    <row r="362" spans="1:25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  <c r="EQ362" s="1"/>
      <c r="ER362" s="1"/>
      <c r="ES362" s="1"/>
      <c r="ET362" s="1"/>
      <c r="EU362" s="1"/>
      <c r="EV362" s="1"/>
      <c r="EW362" s="1"/>
      <c r="EX362" s="1"/>
      <c r="EY362" s="1"/>
      <c r="EZ362" s="1"/>
      <c r="FA362" s="1"/>
      <c r="FB362" s="1"/>
      <c r="FC362" s="1"/>
      <c r="FD362" s="1"/>
      <c r="FE362" s="1"/>
      <c r="FF362" s="1"/>
      <c r="FG362" s="1"/>
      <c r="FH362" s="1"/>
      <c r="FI362" s="1"/>
      <c r="FJ362" s="1"/>
      <c r="FK362" s="1"/>
      <c r="FL362" s="1"/>
      <c r="FM362" s="1"/>
      <c r="FN362" s="1"/>
      <c r="FO362" s="1"/>
      <c r="FP362" s="1"/>
      <c r="FQ362" s="1"/>
      <c r="FR362" s="1"/>
      <c r="FS362" s="1"/>
      <c r="FT362" s="1"/>
      <c r="FU362" s="1"/>
      <c r="FV362" s="1"/>
      <c r="FW362" s="1"/>
      <c r="FX362" s="1"/>
      <c r="FY362" s="1"/>
      <c r="FZ362" s="1"/>
      <c r="GA362" s="1"/>
      <c r="GB362" s="1"/>
      <c r="GC362" s="1"/>
      <c r="GD362" s="1"/>
      <c r="GE362" s="1"/>
      <c r="GF362" s="1"/>
      <c r="GG362" s="1"/>
      <c r="GH362" s="1"/>
      <c r="GI362" s="1"/>
      <c r="GJ362" s="1"/>
      <c r="GK362" s="1"/>
      <c r="GL362" s="1"/>
      <c r="GM362" s="1"/>
      <c r="GN362" s="1"/>
      <c r="GO362" s="1"/>
      <c r="GP362" s="1"/>
      <c r="GQ362" s="1"/>
      <c r="GR362" s="1"/>
      <c r="GS362" s="1"/>
      <c r="GT362" s="1"/>
      <c r="GU362" s="1"/>
      <c r="GV362" s="1"/>
      <c r="GW362" s="1"/>
      <c r="GX362" s="1"/>
      <c r="GY362" s="1"/>
      <c r="GZ362" s="1"/>
      <c r="HA362" s="1"/>
      <c r="HB362" s="1"/>
      <c r="HC362" s="1"/>
      <c r="HD362" s="1"/>
      <c r="HE362" s="1"/>
      <c r="HF362" s="1"/>
      <c r="HG362" s="1"/>
      <c r="HH362" s="1"/>
      <c r="HI362" s="1"/>
      <c r="HJ362" s="1"/>
      <c r="HK362" s="1"/>
      <c r="HL362" s="1"/>
      <c r="HM362" s="1"/>
      <c r="HN362" s="1"/>
      <c r="HO362" s="1"/>
      <c r="HP362" s="1"/>
      <c r="HQ362" s="1"/>
      <c r="HR362" s="1"/>
      <c r="HS362" s="1"/>
      <c r="HT362" s="1"/>
      <c r="HU362" s="1"/>
      <c r="HV362" s="1"/>
      <c r="HW362" s="1"/>
      <c r="HX362" s="1"/>
      <c r="HY362" s="1"/>
      <c r="HZ362" s="1"/>
      <c r="IA362" s="1"/>
      <c r="IB362" s="1"/>
      <c r="IC362" s="1"/>
      <c r="ID362" s="1"/>
      <c r="IE362" s="1"/>
      <c r="IF362" s="1"/>
      <c r="IG362" s="1"/>
      <c r="IH362" s="1"/>
      <c r="II362" s="1"/>
      <c r="IJ362" s="1"/>
      <c r="IK362" s="1"/>
      <c r="IL362" s="1"/>
      <c r="IM362" s="1"/>
      <c r="IN362" s="1"/>
      <c r="IO362" s="1"/>
      <c r="IP362" s="1"/>
      <c r="IQ362" s="1"/>
    </row>
    <row r="363" spans="1:25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  <c r="EP363" s="1"/>
      <c r="EQ363" s="1"/>
      <c r="ER363" s="1"/>
      <c r="ES363" s="1"/>
      <c r="ET363" s="1"/>
      <c r="EU363" s="1"/>
      <c r="EV363" s="1"/>
      <c r="EW363" s="1"/>
      <c r="EX363" s="1"/>
      <c r="EY363" s="1"/>
      <c r="EZ363" s="1"/>
      <c r="FA363" s="1"/>
      <c r="FB363" s="1"/>
      <c r="FC363" s="1"/>
      <c r="FD363" s="1"/>
      <c r="FE363" s="1"/>
      <c r="FF363" s="1"/>
      <c r="FG363" s="1"/>
      <c r="FH363" s="1"/>
      <c r="FI363" s="1"/>
      <c r="FJ363" s="1"/>
      <c r="FK363" s="1"/>
      <c r="FL363" s="1"/>
      <c r="FM363" s="1"/>
      <c r="FN363" s="1"/>
      <c r="FO363" s="1"/>
      <c r="FP363" s="1"/>
      <c r="FQ363" s="1"/>
      <c r="FR363" s="1"/>
      <c r="FS363" s="1"/>
      <c r="FT363" s="1"/>
      <c r="FU363" s="1"/>
      <c r="FV363" s="1"/>
      <c r="FW363" s="1"/>
      <c r="FX363" s="1"/>
      <c r="FY363" s="1"/>
      <c r="FZ363" s="1"/>
      <c r="GA363" s="1"/>
      <c r="GB363" s="1"/>
      <c r="GC363" s="1"/>
      <c r="GD363" s="1"/>
      <c r="GE363" s="1"/>
      <c r="GF363" s="1"/>
      <c r="GG363" s="1"/>
      <c r="GH363" s="1"/>
      <c r="GI363" s="1"/>
      <c r="GJ363" s="1"/>
      <c r="GK363" s="1"/>
      <c r="GL363" s="1"/>
      <c r="GM363" s="1"/>
      <c r="GN363" s="1"/>
      <c r="GO363" s="1"/>
      <c r="GP363" s="1"/>
      <c r="GQ363" s="1"/>
      <c r="GR363" s="1"/>
      <c r="GS363" s="1"/>
      <c r="GT363" s="1"/>
      <c r="GU363" s="1"/>
      <c r="GV363" s="1"/>
      <c r="GW363" s="1"/>
      <c r="GX363" s="1"/>
      <c r="GY363" s="1"/>
      <c r="GZ363" s="1"/>
      <c r="HA363" s="1"/>
      <c r="HB363" s="1"/>
      <c r="HC363" s="1"/>
      <c r="HD363" s="1"/>
      <c r="HE363" s="1"/>
      <c r="HF363" s="1"/>
      <c r="HG363" s="1"/>
      <c r="HH363" s="1"/>
      <c r="HI363" s="1"/>
      <c r="HJ363" s="1"/>
      <c r="HK363" s="1"/>
      <c r="HL363" s="1"/>
      <c r="HM363" s="1"/>
      <c r="HN363" s="1"/>
      <c r="HO363" s="1"/>
      <c r="HP363" s="1"/>
      <c r="HQ363" s="1"/>
      <c r="HR363" s="1"/>
      <c r="HS363" s="1"/>
      <c r="HT363" s="1"/>
      <c r="HU363" s="1"/>
      <c r="HV363" s="1"/>
      <c r="HW363" s="1"/>
      <c r="HX363" s="1"/>
      <c r="HY363" s="1"/>
      <c r="HZ363" s="1"/>
      <c r="IA363" s="1"/>
      <c r="IB363" s="1"/>
      <c r="IC363" s="1"/>
      <c r="ID363" s="1"/>
      <c r="IE363" s="1"/>
      <c r="IF363" s="1"/>
      <c r="IG363" s="1"/>
      <c r="IH363" s="1"/>
      <c r="II363" s="1"/>
      <c r="IJ363" s="1"/>
      <c r="IK363" s="1"/>
      <c r="IL363" s="1"/>
      <c r="IM363" s="1"/>
      <c r="IN363" s="1"/>
      <c r="IO363" s="1"/>
      <c r="IP363" s="1"/>
      <c r="IQ363" s="1"/>
    </row>
    <row r="364" spans="1:25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  <c r="EQ364" s="1"/>
      <c r="ER364" s="1"/>
      <c r="ES364" s="1"/>
      <c r="ET364" s="1"/>
      <c r="EU364" s="1"/>
      <c r="EV364" s="1"/>
      <c r="EW364" s="1"/>
      <c r="EX364" s="1"/>
      <c r="EY364" s="1"/>
      <c r="EZ364" s="1"/>
      <c r="FA364" s="1"/>
      <c r="FB364" s="1"/>
      <c r="FC364" s="1"/>
      <c r="FD364" s="1"/>
      <c r="FE364" s="1"/>
      <c r="FF364" s="1"/>
      <c r="FG364" s="1"/>
      <c r="FH364" s="1"/>
      <c r="FI364" s="1"/>
      <c r="FJ364" s="1"/>
      <c r="FK364" s="1"/>
      <c r="FL364" s="1"/>
      <c r="FM364" s="1"/>
      <c r="FN364" s="1"/>
      <c r="FO364" s="1"/>
      <c r="FP364" s="1"/>
      <c r="FQ364" s="1"/>
      <c r="FR364" s="1"/>
      <c r="FS364" s="1"/>
      <c r="FT364" s="1"/>
      <c r="FU364" s="1"/>
      <c r="FV364" s="1"/>
      <c r="FW364" s="1"/>
      <c r="FX364" s="1"/>
      <c r="FY364" s="1"/>
      <c r="FZ364" s="1"/>
      <c r="GA364" s="1"/>
      <c r="GB364" s="1"/>
      <c r="GC364" s="1"/>
      <c r="GD364" s="1"/>
      <c r="GE364" s="1"/>
      <c r="GF364" s="1"/>
      <c r="GG364" s="1"/>
      <c r="GH364" s="1"/>
      <c r="GI364" s="1"/>
      <c r="GJ364" s="1"/>
      <c r="GK364" s="1"/>
      <c r="GL364" s="1"/>
      <c r="GM364" s="1"/>
      <c r="GN364" s="1"/>
      <c r="GO364" s="1"/>
      <c r="GP364" s="1"/>
      <c r="GQ364" s="1"/>
      <c r="GR364" s="1"/>
      <c r="GS364" s="1"/>
      <c r="GT364" s="1"/>
      <c r="GU364" s="1"/>
      <c r="GV364" s="1"/>
      <c r="GW364" s="1"/>
      <c r="GX364" s="1"/>
      <c r="GY364" s="1"/>
      <c r="GZ364" s="1"/>
      <c r="HA364" s="1"/>
      <c r="HB364" s="1"/>
      <c r="HC364" s="1"/>
      <c r="HD364" s="1"/>
      <c r="HE364" s="1"/>
      <c r="HF364" s="1"/>
      <c r="HG364" s="1"/>
      <c r="HH364" s="1"/>
      <c r="HI364" s="1"/>
      <c r="HJ364" s="1"/>
      <c r="HK364" s="1"/>
      <c r="HL364" s="1"/>
      <c r="HM364" s="1"/>
      <c r="HN364" s="1"/>
      <c r="HO364" s="1"/>
      <c r="HP364" s="1"/>
      <c r="HQ364" s="1"/>
      <c r="HR364" s="1"/>
      <c r="HS364" s="1"/>
      <c r="HT364" s="1"/>
      <c r="HU364" s="1"/>
      <c r="HV364" s="1"/>
      <c r="HW364" s="1"/>
      <c r="HX364" s="1"/>
      <c r="HY364" s="1"/>
      <c r="HZ364" s="1"/>
      <c r="IA364" s="1"/>
      <c r="IB364" s="1"/>
      <c r="IC364" s="1"/>
      <c r="ID364" s="1"/>
      <c r="IE364" s="1"/>
      <c r="IF364" s="1"/>
      <c r="IG364" s="1"/>
      <c r="IH364" s="1"/>
      <c r="II364" s="1"/>
      <c r="IJ364" s="1"/>
      <c r="IK364" s="1"/>
      <c r="IL364" s="1"/>
      <c r="IM364" s="1"/>
      <c r="IN364" s="1"/>
      <c r="IO364" s="1"/>
      <c r="IP364" s="1"/>
      <c r="IQ364" s="1"/>
    </row>
    <row r="365" spans="1:25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  <c r="EP365" s="1"/>
      <c r="EQ365" s="1"/>
      <c r="ER365" s="1"/>
      <c r="ES365" s="1"/>
      <c r="ET365" s="1"/>
      <c r="EU365" s="1"/>
      <c r="EV365" s="1"/>
      <c r="EW365" s="1"/>
      <c r="EX365" s="1"/>
      <c r="EY365" s="1"/>
      <c r="EZ365" s="1"/>
      <c r="FA365" s="1"/>
      <c r="FB365" s="1"/>
      <c r="FC365" s="1"/>
      <c r="FD365" s="1"/>
      <c r="FE365" s="1"/>
      <c r="FF365" s="1"/>
      <c r="FG365" s="1"/>
      <c r="FH365" s="1"/>
      <c r="FI365" s="1"/>
      <c r="FJ365" s="1"/>
      <c r="FK365" s="1"/>
      <c r="FL365" s="1"/>
      <c r="FM365" s="1"/>
      <c r="FN365" s="1"/>
      <c r="FO365" s="1"/>
      <c r="FP365" s="1"/>
      <c r="FQ365" s="1"/>
      <c r="FR365" s="1"/>
      <c r="FS365" s="1"/>
      <c r="FT365" s="1"/>
      <c r="FU365" s="1"/>
      <c r="FV365" s="1"/>
      <c r="FW365" s="1"/>
      <c r="FX365" s="1"/>
      <c r="FY365" s="1"/>
      <c r="FZ365" s="1"/>
      <c r="GA365" s="1"/>
      <c r="GB365" s="1"/>
      <c r="GC365" s="1"/>
      <c r="GD365" s="1"/>
      <c r="GE365" s="1"/>
      <c r="GF365" s="1"/>
      <c r="GG365" s="1"/>
      <c r="GH365" s="1"/>
      <c r="GI365" s="1"/>
      <c r="GJ365" s="1"/>
      <c r="GK365" s="1"/>
      <c r="GL365" s="1"/>
      <c r="GM365" s="1"/>
      <c r="GN365" s="1"/>
      <c r="GO365" s="1"/>
      <c r="GP365" s="1"/>
      <c r="GQ365" s="1"/>
      <c r="GR365" s="1"/>
      <c r="GS365" s="1"/>
      <c r="GT365" s="1"/>
      <c r="GU365" s="1"/>
      <c r="GV365" s="1"/>
      <c r="GW365" s="1"/>
      <c r="GX365" s="1"/>
      <c r="GY365" s="1"/>
      <c r="GZ365" s="1"/>
      <c r="HA365" s="1"/>
      <c r="HB365" s="1"/>
      <c r="HC365" s="1"/>
      <c r="HD365" s="1"/>
      <c r="HE365" s="1"/>
      <c r="HF365" s="1"/>
      <c r="HG365" s="1"/>
      <c r="HH365" s="1"/>
      <c r="HI365" s="1"/>
      <c r="HJ365" s="1"/>
      <c r="HK365" s="1"/>
      <c r="HL365" s="1"/>
      <c r="HM365" s="1"/>
      <c r="HN365" s="1"/>
      <c r="HO365" s="1"/>
      <c r="HP365" s="1"/>
      <c r="HQ365" s="1"/>
      <c r="HR365" s="1"/>
      <c r="HS365" s="1"/>
      <c r="HT365" s="1"/>
      <c r="HU365" s="1"/>
      <c r="HV365" s="1"/>
      <c r="HW365" s="1"/>
      <c r="HX365" s="1"/>
      <c r="HY365" s="1"/>
      <c r="HZ365" s="1"/>
      <c r="IA365" s="1"/>
      <c r="IB365" s="1"/>
      <c r="IC365" s="1"/>
      <c r="ID365" s="1"/>
      <c r="IE365" s="1"/>
      <c r="IF365" s="1"/>
      <c r="IG365" s="1"/>
      <c r="IH365" s="1"/>
      <c r="II365" s="1"/>
      <c r="IJ365" s="1"/>
      <c r="IK365" s="1"/>
      <c r="IL365" s="1"/>
      <c r="IM365" s="1"/>
      <c r="IN365" s="1"/>
      <c r="IO365" s="1"/>
      <c r="IP365" s="1"/>
      <c r="IQ365" s="1"/>
    </row>
    <row r="366" spans="1:25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  <c r="EP366" s="1"/>
      <c r="EQ366" s="1"/>
      <c r="ER366" s="1"/>
      <c r="ES366" s="1"/>
      <c r="ET366" s="1"/>
      <c r="EU366" s="1"/>
      <c r="EV366" s="1"/>
      <c r="EW366" s="1"/>
      <c r="EX366" s="1"/>
      <c r="EY366" s="1"/>
      <c r="EZ366" s="1"/>
      <c r="FA366" s="1"/>
      <c r="FB366" s="1"/>
      <c r="FC366" s="1"/>
      <c r="FD366" s="1"/>
      <c r="FE366" s="1"/>
      <c r="FF366" s="1"/>
      <c r="FG366" s="1"/>
      <c r="FH366" s="1"/>
      <c r="FI366" s="1"/>
      <c r="FJ366" s="1"/>
      <c r="FK366" s="1"/>
      <c r="FL366" s="1"/>
      <c r="FM366" s="1"/>
      <c r="FN366" s="1"/>
      <c r="FO366" s="1"/>
      <c r="FP366" s="1"/>
      <c r="FQ366" s="1"/>
      <c r="FR366" s="1"/>
      <c r="FS366" s="1"/>
      <c r="FT366" s="1"/>
      <c r="FU366" s="1"/>
      <c r="FV366" s="1"/>
      <c r="FW366" s="1"/>
      <c r="FX366" s="1"/>
      <c r="FY366" s="1"/>
      <c r="FZ366" s="1"/>
      <c r="GA366" s="1"/>
      <c r="GB366" s="1"/>
      <c r="GC366" s="1"/>
      <c r="GD366" s="1"/>
      <c r="GE366" s="1"/>
      <c r="GF366" s="1"/>
      <c r="GG366" s="1"/>
      <c r="GH366" s="1"/>
      <c r="GI366" s="1"/>
      <c r="GJ366" s="1"/>
      <c r="GK366" s="1"/>
      <c r="GL366" s="1"/>
      <c r="GM366" s="1"/>
      <c r="GN366" s="1"/>
      <c r="GO366" s="1"/>
      <c r="GP366" s="1"/>
      <c r="GQ366" s="1"/>
      <c r="GR366" s="1"/>
      <c r="GS366" s="1"/>
      <c r="GT366" s="1"/>
      <c r="GU366" s="1"/>
      <c r="GV366" s="1"/>
      <c r="GW366" s="1"/>
      <c r="GX366" s="1"/>
      <c r="GY366" s="1"/>
      <c r="GZ366" s="1"/>
      <c r="HA366" s="1"/>
      <c r="HB366" s="1"/>
      <c r="HC366" s="1"/>
      <c r="HD366" s="1"/>
      <c r="HE366" s="1"/>
      <c r="HF366" s="1"/>
      <c r="HG366" s="1"/>
      <c r="HH366" s="1"/>
      <c r="HI366" s="1"/>
      <c r="HJ366" s="1"/>
      <c r="HK366" s="1"/>
      <c r="HL366" s="1"/>
      <c r="HM366" s="1"/>
      <c r="HN366" s="1"/>
      <c r="HO366" s="1"/>
      <c r="HP366" s="1"/>
      <c r="HQ366" s="1"/>
      <c r="HR366" s="1"/>
      <c r="HS366" s="1"/>
      <c r="HT366" s="1"/>
      <c r="HU366" s="1"/>
      <c r="HV366" s="1"/>
      <c r="HW366" s="1"/>
      <c r="HX366" s="1"/>
      <c r="HY366" s="1"/>
      <c r="HZ366" s="1"/>
      <c r="IA366" s="1"/>
      <c r="IB366" s="1"/>
      <c r="IC366" s="1"/>
      <c r="ID366" s="1"/>
      <c r="IE366" s="1"/>
      <c r="IF366" s="1"/>
      <c r="IG366" s="1"/>
      <c r="IH366" s="1"/>
      <c r="II366" s="1"/>
      <c r="IJ366" s="1"/>
      <c r="IK366" s="1"/>
      <c r="IL366" s="1"/>
      <c r="IM366" s="1"/>
      <c r="IN366" s="1"/>
      <c r="IO366" s="1"/>
      <c r="IP366" s="1"/>
      <c r="IQ366" s="1"/>
    </row>
    <row r="367" spans="1:25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  <c r="EP367" s="1"/>
      <c r="EQ367" s="1"/>
      <c r="ER367" s="1"/>
      <c r="ES367" s="1"/>
      <c r="ET367" s="1"/>
      <c r="EU367" s="1"/>
      <c r="EV367" s="1"/>
      <c r="EW367" s="1"/>
      <c r="EX367" s="1"/>
      <c r="EY367" s="1"/>
      <c r="EZ367" s="1"/>
      <c r="FA367" s="1"/>
      <c r="FB367" s="1"/>
      <c r="FC367" s="1"/>
      <c r="FD367" s="1"/>
      <c r="FE367" s="1"/>
      <c r="FF367" s="1"/>
      <c r="FG367" s="1"/>
      <c r="FH367" s="1"/>
      <c r="FI367" s="1"/>
      <c r="FJ367" s="1"/>
      <c r="FK367" s="1"/>
      <c r="FL367" s="1"/>
      <c r="FM367" s="1"/>
      <c r="FN367" s="1"/>
      <c r="FO367" s="1"/>
      <c r="FP367" s="1"/>
      <c r="FQ367" s="1"/>
      <c r="FR367" s="1"/>
      <c r="FS367" s="1"/>
      <c r="FT367" s="1"/>
      <c r="FU367" s="1"/>
      <c r="FV367" s="1"/>
      <c r="FW367" s="1"/>
      <c r="FX367" s="1"/>
      <c r="FY367" s="1"/>
      <c r="FZ367" s="1"/>
      <c r="GA367" s="1"/>
      <c r="GB367" s="1"/>
      <c r="GC367" s="1"/>
      <c r="GD367" s="1"/>
      <c r="GE367" s="1"/>
      <c r="GF367" s="1"/>
      <c r="GG367" s="1"/>
      <c r="GH367" s="1"/>
      <c r="GI367" s="1"/>
      <c r="GJ367" s="1"/>
      <c r="GK367" s="1"/>
      <c r="GL367" s="1"/>
      <c r="GM367" s="1"/>
      <c r="GN367" s="1"/>
      <c r="GO367" s="1"/>
      <c r="GP367" s="1"/>
      <c r="GQ367" s="1"/>
      <c r="GR367" s="1"/>
      <c r="GS367" s="1"/>
      <c r="GT367" s="1"/>
      <c r="GU367" s="1"/>
      <c r="GV367" s="1"/>
      <c r="GW367" s="1"/>
      <c r="GX367" s="1"/>
      <c r="GY367" s="1"/>
      <c r="GZ367" s="1"/>
      <c r="HA367" s="1"/>
      <c r="HB367" s="1"/>
      <c r="HC367" s="1"/>
      <c r="HD367" s="1"/>
      <c r="HE367" s="1"/>
      <c r="HF367" s="1"/>
      <c r="HG367" s="1"/>
      <c r="HH367" s="1"/>
      <c r="HI367" s="1"/>
      <c r="HJ367" s="1"/>
      <c r="HK367" s="1"/>
      <c r="HL367" s="1"/>
      <c r="HM367" s="1"/>
      <c r="HN367" s="1"/>
      <c r="HO367" s="1"/>
      <c r="HP367" s="1"/>
      <c r="HQ367" s="1"/>
      <c r="HR367" s="1"/>
      <c r="HS367" s="1"/>
      <c r="HT367" s="1"/>
      <c r="HU367" s="1"/>
      <c r="HV367" s="1"/>
      <c r="HW367" s="1"/>
      <c r="HX367" s="1"/>
      <c r="HY367" s="1"/>
      <c r="HZ367" s="1"/>
      <c r="IA367" s="1"/>
      <c r="IB367" s="1"/>
      <c r="IC367" s="1"/>
      <c r="ID367" s="1"/>
      <c r="IE367" s="1"/>
      <c r="IF367" s="1"/>
      <c r="IG367" s="1"/>
      <c r="IH367" s="1"/>
      <c r="II367" s="1"/>
      <c r="IJ367" s="1"/>
      <c r="IK367" s="1"/>
      <c r="IL367" s="1"/>
      <c r="IM367" s="1"/>
      <c r="IN367" s="1"/>
      <c r="IO367" s="1"/>
      <c r="IP367" s="1"/>
      <c r="IQ367" s="1"/>
    </row>
    <row r="368" spans="1:25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  <c r="EQ368" s="1"/>
      <c r="ER368" s="1"/>
      <c r="ES368" s="1"/>
      <c r="ET368" s="1"/>
      <c r="EU368" s="1"/>
      <c r="EV368" s="1"/>
      <c r="EW368" s="1"/>
      <c r="EX368" s="1"/>
      <c r="EY368" s="1"/>
      <c r="EZ368" s="1"/>
      <c r="FA368" s="1"/>
      <c r="FB368" s="1"/>
      <c r="FC368" s="1"/>
      <c r="FD368" s="1"/>
      <c r="FE368" s="1"/>
      <c r="FF368" s="1"/>
      <c r="FG368" s="1"/>
      <c r="FH368" s="1"/>
      <c r="FI368" s="1"/>
      <c r="FJ368" s="1"/>
      <c r="FK368" s="1"/>
      <c r="FL368" s="1"/>
      <c r="FM368" s="1"/>
      <c r="FN368" s="1"/>
      <c r="FO368" s="1"/>
      <c r="FP368" s="1"/>
      <c r="FQ368" s="1"/>
      <c r="FR368" s="1"/>
      <c r="FS368" s="1"/>
      <c r="FT368" s="1"/>
      <c r="FU368" s="1"/>
      <c r="FV368" s="1"/>
      <c r="FW368" s="1"/>
      <c r="FX368" s="1"/>
      <c r="FY368" s="1"/>
      <c r="FZ368" s="1"/>
      <c r="GA368" s="1"/>
      <c r="GB368" s="1"/>
      <c r="GC368" s="1"/>
      <c r="GD368" s="1"/>
      <c r="GE368" s="1"/>
      <c r="GF368" s="1"/>
      <c r="GG368" s="1"/>
      <c r="GH368" s="1"/>
      <c r="GI368" s="1"/>
      <c r="GJ368" s="1"/>
      <c r="GK368" s="1"/>
      <c r="GL368" s="1"/>
      <c r="GM368" s="1"/>
      <c r="GN368" s="1"/>
      <c r="GO368" s="1"/>
      <c r="GP368" s="1"/>
      <c r="GQ368" s="1"/>
      <c r="GR368" s="1"/>
      <c r="GS368" s="1"/>
      <c r="GT368" s="1"/>
      <c r="GU368" s="1"/>
      <c r="GV368" s="1"/>
      <c r="GW368" s="1"/>
      <c r="GX368" s="1"/>
      <c r="GY368" s="1"/>
      <c r="GZ368" s="1"/>
      <c r="HA368" s="1"/>
      <c r="HB368" s="1"/>
      <c r="HC368" s="1"/>
      <c r="HD368" s="1"/>
      <c r="HE368" s="1"/>
      <c r="HF368" s="1"/>
      <c r="HG368" s="1"/>
      <c r="HH368" s="1"/>
      <c r="HI368" s="1"/>
      <c r="HJ368" s="1"/>
      <c r="HK368" s="1"/>
      <c r="HL368" s="1"/>
      <c r="HM368" s="1"/>
      <c r="HN368" s="1"/>
      <c r="HO368" s="1"/>
      <c r="HP368" s="1"/>
      <c r="HQ368" s="1"/>
      <c r="HR368" s="1"/>
      <c r="HS368" s="1"/>
      <c r="HT368" s="1"/>
      <c r="HU368" s="1"/>
      <c r="HV368" s="1"/>
      <c r="HW368" s="1"/>
      <c r="HX368" s="1"/>
      <c r="HY368" s="1"/>
      <c r="HZ368" s="1"/>
      <c r="IA368" s="1"/>
      <c r="IB368" s="1"/>
      <c r="IC368" s="1"/>
      <c r="ID368" s="1"/>
      <c r="IE368" s="1"/>
      <c r="IF368" s="1"/>
      <c r="IG368" s="1"/>
      <c r="IH368" s="1"/>
      <c r="II368" s="1"/>
      <c r="IJ368" s="1"/>
      <c r="IK368" s="1"/>
      <c r="IL368" s="1"/>
      <c r="IM368" s="1"/>
      <c r="IN368" s="1"/>
      <c r="IO368" s="1"/>
      <c r="IP368" s="1"/>
      <c r="IQ368" s="1"/>
    </row>
    <row r="369" spans="1:25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  <c r="EP369" s="1"/>
      <c r="EQ369" s="1"/>
      <c r="ER369" s="1"/>
      <c r="ES369" s="1"/>
      <c r="ET369" s="1"/>
      <c r="EU369" s="1"/>
      <c r="EV369" s="1"/>
      <c r="EW369" s="1"/>
      <c r="EX369" s="1"/>
      <c r="EY369" s="1"/>
      <c r="EZ369" s="1"/>
      <c r="FA369" s="1"/>
      <c r="FB369" s="1"/>
      <c r="FC369" s="1"/>
      <c r="FD369" s="1"/>
      <c r="FE369" s="1"/>
      <c r="FF369" s="1"/>
      <c r="FG369" s="1"/>
      <c r="FH369" s="1"/>
      <c r="FI369" s="1"/>
      <c r="FJ369" s="1"/>
      <c r="FK369" s="1"/>
      <c r="FL369" s="1"/>
      <c r="FM369" s="1"/>
      <c r="FN369" s="1"/>
      <c r="FO369" s="1"/>
      <c r="FP369" s="1"/>
      <c r="FQ369" s="1"/>
      <c r="FR369" s="1"/>
      <c r="FS369" s="1"/>
      <c r="FT369" s="1"/>
      <c r="FU369" s="1"/>
      <c r="FV369" s="1"/>
      <c r="FW369" s="1"/>
      <c r="FX369" s="1"/>
      <c r="FY369" s="1"/>
      <c r="FZ369" s="1"/>
      <c r="GA369" s="1"/>
      <c r="GB369" s="1"/>
      <c r="GC369" s="1"/>
      <c r="GD369" s="1"/>
      <c r="GE369" s="1"/>
      <c r="GF369" s="1"/>
      <c r="GG369" s="1"/>
      <c r="GH369" s="1"/>
      <c r="GI369" s="1"/>
      <c r="GJ369" s="1"/>
      <c r="GK369" s="1"/>
      <c r="GL369" s="1"/>
      <c r="GM369" s="1"/>
      <c r="GN369" s="1"/>
      <c r="GO369" s="1"/>
      <c r="GP369" s="1"/>
      <c r="GQ369" s="1"/>
      <c r="GR369" s="1"/>
      <c r="GS369" s="1"/>
      <c r="GT369" s="1"/>
      <c r="GU369" s="1"/>
      <c r="GV369" s="1"/>
      <c r="GW369" s="1"/>
      <c r="GX369" s="1"/>
      <c r="GY369" s="1"/>
      <c r="GZ369" s="1"/>
      <c r="HA369" s="1"/>
      <c r="HB369" s="1"/>
      <c r="HC369" s="1"/>
      <c r="HD369" s="1"/>
      <c r="HE369" s="1"/>
      <c r="HF369" s="1"/>
      <c r="HG369" s="1"/>
      <c r="HH369" s="1"/>
      <c r="HI369" s="1"/>
      <c r="HJ369" s="1"/>
      <c r="HK369" s="1"/>
      <c r="HL369" s="1"/>
      <c r="HM369" s="1"/>
      <c r="HN369" s="1"/>
      <c r="HO369" s="1"/>
      <c r="HP369" s="1"/>
      <c r="HQ369" s="1"/>
      <c r="HR369" s="1"/>
      <c r="HS369" s="1"/>
      <c r="HT369" s="1"/>
      <c r="HU369" s="1"/>
      <c r="HV369" s="1"/>
      <c r="HW369" s="1"/>
      <c r="HX369" s="1"/>
      <c r="HY369" s="1"/>
      <c r="HZ369" s="1"/>
      <c r="IA369" s="1"/>
      <c r="IB369" s="1"/>
      <c r="IC369" s="1"/>
      <c r="ID369" s="1"/>
      <c r="IE369" s="1"/>
      <c r="IF369" s="1"/>
      <c r="IG369" s="1"/>
      <c r="IH369" s="1"/>
      <c r="II369" s="1"/>
      <c r="IJ369" s="1"/>
      <c r="IK369" s="1"/>
      <c r="IL369" s="1"/>
      <c r="IM369" s="1"/>
      <c r="IN369" s="1"/>
      <c r="IO369" s="1"/>
      <c r="IP369" s="1"/>
      <c r="IQ369" s="1"/>
    </row>
    <row r="370" spans="1:25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  <c r="EP370" s="1"/>
      <c r="EQ370" s="1"/>
      <c r="ER370" s="1"/>
      <c r="ES370" s="1"/>
      <c r="ET370" s="1"/>
      <c r="EU370" s="1"/>
      <c r="EV370" s="1"/>
      <c r="EW370" s="1"/>
      <c r="EX370" s="1"/>
      <c r="EY370" s="1"/>
      <c r="EZ370" s="1"/>
      <c r="FA370" s="1"/>
      <c r="FB370" s="1"/>
      <c r="FC370" s="1"/>
      <c r="FD370" s="1"/>
      <c r="FE370" s="1"/>
      <c r="FF370" s="1"/>
      <c r="FG370" s="1"/>
      <c r="FH370" s="1"/>
      <c r="FI370" s="1"/>
      <c r="FJ370" s="1"/>
      <c r="FK370" s="1"/>
      <c r="FL370" s="1"/>
      <c r="FM370" s="1"/>
      <c r="FN370" s="1"/>
      <c r="FO370" s="1"/>
      <c r="FP370" s="1"/>
      <c r="FQ370" s="1"/>
      <c r="FR370" s="1"/>
      <c r="FS370" s="1"/>
      <c r="FT370" s="1"/>
      <c r="FU370" s="1"/>
      <c r="FV370" s="1"/>
      <c r="FW370" s="1"/>
      <c r="FX370" s="1"/>
      <c r="FY370" s="1"/>
      <c r="FZ370" s="1"/>
      <c r="GA370" s="1"/>
      <c r="GB370" s="1"/>
      <c r="GC370" s="1"/>
      <c r="GD370" s="1"/>
      <c r="GE370" s="1"/>
      <c r="GF370" s="1"/>
      <c r="GG370" s="1"/>
      <c r="GH370" s="1"/>
      <c r="GI370" s="1"/>
      <c r="GJ370" s="1"/>
      <c r="GK370" s="1"/>
      <c r="GL370" s="1"/>
      <c r="GM370" s="1"/>
      <c r="GN370" s="1"/>
      <c r="GO370" s="1"/>
      <c r="GP370" s="1"/>
      <c r="GQ370" s="1"/>
      <c r="GR370" s="1"/>
      <c r="GS370" s="1"/>
      <c r="GT370" s="1"/>
      <c r="GU370" s="1"/>
      <c r="GV370" s="1"/>
      <c r="GW370" s="1"/>
      <c r="GX370" s="1"/>
      <c r="GY370" s="1"/>
      <c r="GZ370" s="1"/>
      <c r="HA370" s="1"/>
      <c r="HB370" s="1"/>
      <c r="HC370" s="1"/>
      <c r="HD370" s="1"/>
      <c r="HE370" s="1"/>
      <c r="HF370" s="1"/>
      <c r="HG370" s="1"/>
      <c r="HH370" s="1"/>
      <c r="HI370" s="1"/>
      <c r="HJ370" s="1"/>
      <c r="HK370" s="1"/>
      <c r="HL370" s="1"/>
      <c r="HM370" s="1"/>
      <c r="HN370" s="1"/>
      <c r="HO370" s="1"/>
      <c r="HP370" s="1"/>
      <c r="HQ370" s="1"/>
      <c r="HR370" s="1"/>
      <c r="HS370" s="1"/>
      <c r="HT370" s="1"/>
      <c r="HU370" s="1"/>
      <c r="HV370" s="1"/>
      <c r="HW370" s="1"/>
      <c r="HX370" s="1"/>
      <c r="HY370" s="1"/>
      <c r="HZ370" s="1"/>
      <c r="IA370" s="1"/>
      <c r="IB370" s="1"/>
      <c r="IC370" s="1"/>
      <c r="ID370" s="1"/>
      <c r="IE370" s="1"/>
      <c r="IF370" s="1"/>
      <c r="IG370" s="1"/>
      <c r="IH370" s="1"/>
      <c r="II370" s="1"/>
      <c r="IJ370" s="1"/>
      <c r="IK370" s="1"/>
      <c r="IL370" s="1"/>
      <c r="IM370" s="1"/>
      <c r="IN370" s="1"/>
      <c r="IO370" s="1"/>
      <c r="IP370" s="1"/>
      <c r="IQ370" s="1"/>
    </row>
    <row r="371" spans="1:25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  <c r="EP371" s="1"/>
      <c r="EQ371" s="1"/>
      <c r="ER371" s="1"/>
      <c r="ES371" s="1"/>
      <c r="ET371" s="1"/>
      <c r="EU371" s="1"/>
      <c r="EV371" s="1"/>
      <c r="EW371" s="1"/>
      <c r="EX371" s="1"/>
      <c r="EY371" s="1"/>
      <c r="EZ371" s="1"/>
      <c r="FA371" s="1"/>
      <c r="FB371" s="1"/>
      <c r="FC371" s="1"/>
      <c r="FD371" s="1"/>
      <c r="FE371" s="1"/>
      <c r="FF371" s="1"/>
      <c r="FG371" s="1"/>
      <c r="FH371" s="1"/>
      <c r="FI371" s="1"/>
      <c r="FJ371" s="1"/>
      <c r="FK371" s="1"/>
      <c r="FL371" s="1"/>
      <c r="FM371" s="1"/>
      <c r="FN371" s="1"/>
      <c r="FO371" s="1"/>
      <c r="FP371" s="1"/>
      <c r="FQ371" s="1"/>
      <c r="FR371" s="1"/>
      <c r="FS371" s="1"/>
      <c r="FT371" s="1"/>
      <c r="FU371" s="1"/>
      <c r="FV371" s="1"/>
      <c r="FW371" s="1"/>
      <c r="FX371" s="1"/>
      <c r="FY371" s="1"/>
      <c r="FZ371" s="1"/>
      <c r="GA371" s="1"/>
      <c r="GB371" s="1"/>
      <c r="GC371" s="1"/>
      <c r="GD371" s="1"/>
      <c r="GE371" s="1"/>
      <c r="GF371" s="1"/>
      <c r="GG371" s="1"/>
      <c r="GH371" s="1"/>
      <c r="GI371" s="1"/>
      <c r="GJ371" s="1"/>
      <c r="GK371" s="1"/>
      <c r="GL371" s="1"/>
      <c r="GM371" s="1"/>
      <c r="GN371" s="1"/>
      <c r="GO371" s="1"/>
      <c r="GP371" s="1"/>
      <c r="GQ371" s="1"/>
      <c r="GR371" s="1"/>
      <c r="GS371" s="1"/>
      <c r="GT371" s="1"/>
      <c r="GU371" s="1"/>
      <c r="GV371" s="1"/>
      <c r="GW371" s="1"/>
      <c r="GX371" s="1"/>
      <c r="GY371" s="1"/>
      <c r="GZ371" s="1"/>
      <c r="HA371" s="1"/>
      <c r="HB371" s="1"/>
      <c r="HC371" s="1"/>
      <c r="HD371" s="1"/>
      <c r="HE371" s="1"/>
      <c r="HF371" s="1"/>
      <c r="HG371" s="1"/>
      <c r="HH371" s="1"/>
      <c r="HI371" s="1"/>
      <c r="HJ371" s="1"/>
      <c r="HK371" s="1"/>
      <c r="HL371" s="1"/>
      <c r="HM371" s="1"/>
      <c r="HN371" s="1"/>
      <c r="HO371" s="1"/>
      <c r="HP371" s="1"/>
      <c r="HQ371" s="1"/>
      <c r="HR371" s="1"/>
      <c r="HS371" s="1"/>
      <c r="HT371" s="1"/>
      <c r="HU371" s="1"/>
      <c r="HV371" s="1"/>
      <c r="HW371" s="1"/>
      <c r="HX371" s="1"/>
      <c r="HY371" s="1"/>
      <c r="HZ371" s="1"/>
      <c r="IA371" s="1"/>
      <c r="IB371" s="1"/>
      <c r="IC371" s="1"/>
      <c r="ID371" s="1"/>
      <c r="IE371" s="1"/>
      <c r="IF371" s="1"/>
      <c r="IG371" s="1"/>
      <c r="IH371" s="1"/>
      <c r="II371" s="1"/>
      <c r="IJ371" s="1"/>
      <c r="IK371" s="1"/>
      <c r="IL371" s="1"/>
      <c r="IM371" s="1"/>
      <c r="IN371" s="1"/>
      <c r="IO371" s="1"/>
      <c r="IP371" s="1"/>
      <c r="IQ371" s="1"/>
    </row>
    <row r="372" spans="1:25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  <c r="EP372" s="1"/>
      <c r="EQ372" s="1"/>
      <c r="ER372" s="1"/>
      <c r="ES372" s="1"/>
      <c r="ET372" s="1"/>
      <c r="EU372" s="1"/>
      <c r="EV372" s="1"/>
      <c r="EW372" s="1"/>
      <c r="EX372" s="1"/>
      <c r="EY372" s="1"/>
      <c r="EZ372" s="1"/>
      <c r="FA372" s="1"/>
      <c r="FB372" s="1"/>
      <c r="FC372" s="1"/>
      <c r="FD372" s="1"/>
      <c r="FE372" s="1"/>
      <c r="FF372" s="1"/>
      <c r="FG372" s="1"/>
      <c r="FH372" s="1"/>
      <c r="FI372" s="1"/>
      <c r="FJ372" s="1"/>
      <c r="FK372" s="1"/>
      <c r="FL372" s="1"/>
      <c r="FM372" s="1"/>
      <c r="FN372" s="1"/>
      <c r="FO372" s="1"/>
      <c r="FP372" s="1"/>
      <c r="FQ372" s="1"/>
      <c r="FR372" s="1"/>
      <c r="FS372" s="1"/>
      <c r="FT372" s="1"/>
      <c r="FU372" s="1"/>
      <c r="FV372" s="1"/>
      <c r="FW372" s="1"/>
      <c r="FX372" s="1"/>
      <c r="FY372" s="1"/>
      <c r="FZ372" s="1"/>
      <c r="GA372" s="1"/>
      <c r="GB372" s="1"/>
      <c r="GC372" s="1"/>
      <c r="GD372" s="1"/>
      <c r="GE372" s="1"/>
      <c r="GF372" s="1"/>
      <c r="GG372" s="1"/>
      <c r="GH372" s="1"/>
      <c r="GI372" s="1"/>
      <c r="GJ372" s="1"/>
      <c r="GK372" s="1"/>
      <c r="GL372" s="1"/>
      <c r="GM372" s="1"/>
      <c r="GN372" s="1"/>
      <c r="GO372" s="1"/>
      <c r="GP372" s="1"/>
      <c r="GQ372" s="1"/>
      <c r="GR372" s="1"/>
      <c r="GS372" s="1"/>
      <c r="GT372" s="1"/>
      <c r="GU372" s="1"/>
      <c r="GV372" s="1"/>
      <c r="GW372" s="1"/>
      <c r="GX372" s="1"/>
      <c r="GY372" s="1"/>
      <c r="GZ372" s="1"/>
      <c r="HA372" s="1"/>
      <c r="HB372" s="1"/>
      <c r="HC372" s="1"/>
      <c r="HD372" s="1"/>
      <c r="HE372" s="1"/>
      <c r="HF372" s="1"/>
      <c r="HG372" s="1"/>
      <c r="HH372" s="1"/>
      <c r="HI372" s="1"/>
      <c r="HJ372" s="1"/>
      <c r="HK372" s="1"/>
      <c r="HL372" s="1"/>
      <c r="HM372" s="1"/>
      <c r="HN372" s="1"/>
      <c r="HO372" s="1"/>
      <c r="HP372" s="1"/>
      <c r="HQ372" s="1"/>
      <c r="HR372" s="1"/>
      <c r="HS372" s="1"/>
      <c r="HT372" s="1"/>
      <c r="HU372" s="1"/>
      <c r="HV372" s="1"/>
      <c r="HW372" s="1"/>
      <c r="HX372" s="1"/>
      <c r="HY372" s="1"/>
      <c r="HZ372" s="1"/>
      <c r="IA372" s="1"/>
      <c r="IB372" s="1"/>
      <c r="IC372" s="1"/>
      <c r="ID372" s="1"/>
      <c r="IE372" s="1"/>
      <c r="IF372" s="1"/>
      <c r="IG372" s="1"/>
      <c r="IH372" s="1"/>
      <c r="II372" s="1"/>
      <c r="IJ372" s="1"/>
      <c r="IK372" s="1"/>
      <c r="IL372" s="1"/>
      <c r="IM372" s="1"/>
      <c r="IN372" s="1"/>
      <c r="IO372" s="1"/>
      <c r="IP372" s="1"/>
      <c r="IQ372" s="1"/>
    </row>
    <row r="373" spans="1:25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  <c r="EQ373" s="1"/>
      <c r="ER373" s="1"/>
      <c r="ES373" s="1"/>
      <c r="ET373" s="1"/>
      <c r="EU373" s="1"/>
      <c r="EV373" s="1"/>
      <c r="EW373" s="1"/>
      <c r="EX373" s="1"/>
      <c r="EY373" s="1"/>
      <c r="EZ373" s="1"/>
      <c r="FA373" s="1"/>
      <c r="FB373" s="1"/>
      <c r="FC373" s="1"/>
      <c r="FD373" s="1"/>
      <c r="FE373" s="1"/>
      <c r="FF373" s="1"/>
      <c r="FG373" s="1"/>
      <c r="FH373" s="1"/>
      <c r="FI373" s="1"/>
      <c r="FJ373" s="1"/>
      <c r="FK373" s="1"/>
      <c r="FL373" s="1"/>
      <c r="FM373" s="1"/>
      <c r="FN373" s="1"/>
      <c r="FO373" s="1"/>
      <c r="FP373" s="1"/>
      <c r="FQ373" s="1"/>
      <c r="FR373" s="1"/>
      <c r="FS373" s="1"/>
      <c r="FT373" s="1"/>
      <c r="FU373" s="1"/>
      <c r="FV373" s="1"/>
      <c r="FW373" s="1"/>
      <c r="FX373" s="1"/>
      <c r="FY373" s="1"/>
      <c r="FZ373" s="1"/>
      <c r="GA373" s="1"/>
      <c r="GB373" s="1"/>
      <c r="GC373" s="1"/>
      <c r="GD373" s="1"/>
      <c r="GE373" s="1"/>
      <c r="GF373" s="1"/>
      <c r="GG373" s="1"/>
      <c r="GH373" s="1"/>
      <c r="GI373" s="1"/>
      <c r="GJ373" s="1"/>
      <c r="GK373" s="1"/>
      <c r="GL373" s="1"/>
      <c r="GM373" s="1"/>
      <c r="GN373" s="1"/>
      <c r="GO373" s="1"/>
      <c r="GP373" s="1"/>
      <c r="GQ373" s="1"/>
      <c r="GR373" s="1"/>
      <c r="GS373" s="1"/>
      <c r="GT373" s="1"/>
      <c r="GU373" s="1"/>
      <c r="GV373" s="1"/>
      <c r="GW373" s="1"/>
      <c r="GX373" s="1"/>
      <c r="GY373" s="1"/>
      <c r="GZ373" s="1"/>
      <c r="HA373" s="1"/>
      <c r="HB373" s="1"/>
      <c r="HC373" s="1"/>
      <c r="HD373" s="1"/>
      <c r="HE373" s="1"/>
      <c r="HF373" s="1"/>
      <c r="HG373" s="1"/>
      <c r="HH373" s="1"/>
      <c r="HI373" s="1"/>
      <c r="HJ373" s="1"/>
      <c r="HK373" s="1"/>
      <c r="HL373" s="1"/>
      <c r="HM373" s="1"/>
      <c r="HN373" s="1"/>
      <c r="HO373" s="1"/>
      <c r="HP373" s="1"/>
      <c r="HQ373" s="1"/>
      <c r="HR373" s="1"/>
      <c r="HS373" s="1"/>
      <c r="HT373" s="1"/>
      <c r="HU373" s="1"/>
      <c r="HV373" s="1"/>
      <c r="HW373" s="1"/>
      <c r="HX373" s="1"/>
      <c r="HY373" s="1"/>
      <c r="HZ373" s="1"/>
      <c r="IA373" s="1"/>
      <c r="IB373" s="1"/>
      <c r="IC373" s="1"/>
      <c r="ID373" s="1"/>
      <c r="IE373" s="1"/>
      <c r="IF373" s="1"/>
      <c r="IG373" s="1"/>
      <c r="IH373" s="1"/>
      <c r="II373" s="1"/>
      <c r="IJ373" s="1"/>
      <c r="IK373" s="1"/>
      <c r="IL373" s="1"/>
      <c r="IM373" s="1"/>
      <c r="IN373" s="1"/>
      <c r="IO373" s="1"/>
      <c r="IP373" s="1"/>
      <c r="IQ373" s="1"/>
    </row>
    <row r="374" spans="1:25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  <c r="FI374" s="1"/>
      <c r="FJ374" s="1"/>
      <c r="FK374" s="1"/>
      <c r="FL374" s="1"/>
      <c r="FM374" s="1"/>
      <c r="FN374" s="1"/>
      <c r="FO374" s="1"/>
      <c r="FP374" s="1"/>
      <c r="FQ374" s="1"/>
      <c r="FR374" s="1"/>
      <c r="FS374" s="1"/>
      <c r="FT374" s="1"/>
      <c r="FU374" s="1"/>
      <c r="FV374" s="1"/>
      <c r="FW374" s="1"/>
      <c r="FX374" s="1"/>
      <c r="FY374" s="1"/>
      <c r="FZ374" s="1"/>
      <c r="GA374" s="1"/>
      <c r="GB374" s="1"/>
      <c r="GC374" s="1"/>
      <c r="GD374" s="1"/>
      <c r="GE374" s="1"/>
      <c r="GF374" s="1"/>
      <c r="GG374" s="1"/>
      <c r="GH374" s="1"/>
      <c r="GI374" s="1"/>
      <c r="GJ374" s="1"/>
      <c r="GK374" s="1"/>
      <c r="GL374" s="1"/>
      <c r="GM374" s="1"/>
      <c r="GN374" s="1"/>
      <c r="GO374" s="1"/>
      <c r="GP374" s="1"/>
      <c r="GQ374" s="1"/>
      <c r="GR374" s="1"/>
      <c r="GS374" s="1"/>
      <c r="GT374" s="1"/>
      <c r="GU374" s="1"/>
      <c r="GV374" s="1"/>
      <c r="GW374" s="1"/>
      <c r="GX374" s="1"/>
      <c r="GY374" s="1"/>
      <c r="GZ374" s="1"/>
      <c r="HA374" s="1"/>
      <c r="HB374" s="1"/>
      <c r="HC374" s="1"/>
      <c r="HD374" s="1"/>
      <c r="HE374" s="1"/>
      <c r="HF374" s="1"/>
      <c r="HG374" s="1"/>
      <c r="HH374" s="1"/>
      <c r="HI374" s="1"/>
      <c r="HJ374" s="1"/>
      <c r="HK374" s="1"/>
      <c r="HL374" s="1"/>
      <c r="HM374" s="1"/>
      <c r="HN374" s="1"/>
      <c r="HO374" s="1"/>
      <c r="HP374" s="1"/>
      <c r="HQ374" s="1"/>
      <c r="HR374" s="1"/>
      <c r="HS374" s="1"/>
      <c r="HT374" s="1"/>
      <c r="HU374" s="1"/>
      <c r="HV374" s="1"/>
      <c r="HW374" s="1"/>
      <c r="HX374" s="1"/>
      <c r="HY374" s="1"/>
      <c r="HZ374" s="1"/>
      <c r="IA374" s="1"/>
      <c r="IB374" s="1"/>
      <c r="IC374" s="1"/>
      <c r="ID374" s="1"/>
      <c r="IE374" s="1"/>
      <c r="IF374" s="1"/>
      <c r="IG374" s="1"/>
      <c r="IH374" s="1"/>
      <c r="II374" s="1"/>
      <c r="IJ374" s="1"/>
      <c r="IK374" s="1"/>
      <c r="IL374" s="1"/>
      <c r="IM374" s="1"/>
      <c r="IN374" s="1"/>
      <c r="IO374" s="1"/>
      <c r="IP374" s="1"/>
      <c r="IQ374" s="1"/>
    </row>
    <row r="375" spans="1:25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  <c r="EZ375" s="1"/>
      <c r="FA375" s="1"/>
      <c r="FB375" s="1"/>
      <c r="FC375" s="1"/>
      <c r="FD375" s="1"/>
      <c r="FE375" s="1"/>
      <c r="FF375" s="1"/>
      <c r="FG375" s="1"/>
      <c r="FH375" s="1"/>
      <c r="FI375" s="1"/>
      <c r="FJ375" s="1"/>
      <c r="FK375" s="1"/>
      <c r="FL375" s="1"/>
      <c r="FM375" s="1"/>
      <c r="FN375" s="1"/>
      <c r="FO375" s="1"/>
      <c r="FP375" s="1"/>
      <c r="FQ375" s="1"/>
      <c r="FR375" s="1"/>
      <c r="FS375" s="1"/>
      <c r="FT375" s="1"/>
      <c r="FU375" s="1"/>
      <c r="FV375" s="1"/>
      <c r="FW375" s="1"/>
      <c r="FX375" s="1"/>
      <c r="FY375" s="1"/>
      <c r="FZ375" s="1"/>
      <c r="GA375" s="1"/>
      <c r="GB375" s="1"/>
      <c r="GC375" s="1"/>
      <c r="GD375" s="1"/>
      <c r="GE375" s="1"/>
      <c r="GF375" s="1"/>
      <c r="GG375" s="1"/>
      <c r="GH375" s="1"/>
      <c r="GI375" s="1"/>
      <c r="GJ375" s="1"/>
      <c r="GK375" s="1"/>
      <c r="GL375" s="1"/>
      <c r="GM375" s="1"/>
      <c r="GN375" s="1"/>
      <c r="GO375" s="1"/>
      <c r="GP375" s="1"/>
      <c r="GQ375" s="1"/>
      <c r="GR375" s="1"/>
      <c r="GS375" s="1"/>
      <c r="GT375" s="1"/>
      <c r="GU375" s="1"/>
      <c r="GV375" s="1"/>
      <c r="GW375" s="1"/>
      <c r="GX375" s="1"/>
      <c r="GY375" s="1"/>
      <c r="GZ375" s="1"/>
      <c r="HA375" s="1"/>
      <c r="HB375" s="1"/>
      <c r="HC375" s="1"/>
      <c r="HD375" s="1"/>
      <c r="HE375" s="1"/>
      <c r="HF375" s="1"/>
      <c r="HG375" s="1"/>
      <c r="HH375" s="1"/>
      <c r="HI375" s="1"/>
      <c r="HJ375" s="1"/>
      <c r="HK375" s="1"/>
      <c r="HL375" s="1"/>
      <c r="HM375" s="1"/>
      <c r="HN375" s="1"/>
      <c r="HO375" s="1"/>
      <c r="HP375" s="1"/>
      <c r="HQ375" s="1"/>
      <c r="HR375" s="1"/>
      <c r="HS375" s="1"/>
      <c r="HT375" s="1"/>
      <c r="HU375" s="1"/>
      <c r="HV375" s="1"/>
      <c r="HW375" s="1"/>
      <c r="HX375" s="1"/>
      <c r="HY375" s="1"/>
      <c r="HZ375" s="1"/>
      <c r="IA375" s="1"/>
      <c r="IB375" s="1"/>
      <c r="IC375" s="1"/>
      <c r="ID375" s="1"/>
      <c r="IE375" s="1"/>
      <c r="IF375" s="1"/>
      <c r="IG375" s="1"/>
      <c r="IH375" s="1"/>
      <c r="II375" s="1"/>
      <c r="IJ375" s="1"/>
      <c r="IK375" s="1"/>
      <c r="IL375" s="1"/>
      <c r="IM375" s="1"/>
      <c r="IN375" s="1"/>
      <c r="IO375" s="1"/>
      <c r="IP375" s="1"/>
      <c r="IQ375" s="1"/>
    </row>
    <row r="376" spans="1:25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  <c r="EP376" s="1"/>
      <c r="EQ376" s="1"/>
      <c r="ER376" s="1"/>
      <c r="ES376" s="1"/>
      <c r="ET376" s="1"/>
      <c r="EU376" s="1"/>
      <c r="EV376" s="1"/>
      <c r="EW376" s="1"/>
      <c r="EX376" s="1"/>
      <c r="EY376" s="1"/>
      <c r="EZ376" s="1"/>
      <c r="FA376" s="1"/>
      <c r="FB376" s="1"/>
      <c r="FC376" s="1"/>
      <c r="FD376" s="1"/>
      <c r="FE376" s="1"/>
      <c r="FF376" s="1"/>
      <c r="FG376" s="1"/>
      <c r="FH376" s="1"/>
      <c r="FI376" s="1"/>
      <c r="FJ376" s="1"/>
      <c r="FK376" s="1"/>
      <c r="FL376" s="1"/>
      <c r="FM376" s="1"/>
      <c r="FN376" s="1"/>
      <c r="FO376" s="1"/>
      <c r="FP376" s="1"/>
      <c r="FQ376" s="1"/>
      <c r="FR376" s="1"/>
      <c r="FS376" s="1"/>
      <c r="FT376" s="1"/>
      <c r="FU376" s="1"/>
      <c r="FV376" s="1"/>
      <c r="FW376" s="1"/>
      <c r="FX376" s="1"/>
      <c r="FY376" s="1"/>
      <c r="FZ376" s="1"/>
      <c r="GA376" s="1"/>
      <c r="GB376" s="1"/>
      <c r="GC376" s="1"/>
      <c r="GD376" s="1"/>
      <c r="GE376" s="1"/>
      <c r="GF376" s="1"/>
      <c r="GG376" s="1"/>
      <c r="GH376" s="1"/>
      <c r="GI376" s="1"/>
      <c r="GJ376" s="1"/>
      <c r="GK376" s="1"/>
      <c r="GL376" s="1"/>
      <c r="GM376" s="1"/>
      <c r="GN376" s="1"/>
      <c r="GO376" s="1"/>
      <c r="GP376" s="1"/>
      <c r="GQ376" s="1"/>
      <c r="GR376" s="1"/>
      <c r="GS376" s="1"/>
      <c r="GT376" s="1"/>
      <c r="GU376" s="1"/>
      <c r="GV376" s="1"/>
      <c r="GW376" s="1"/>
      <c r="GX376" s="1"/>
      <c r="GY376" s="1"/>
      <c r="GZ376" s="1"/>
      <c r="HA376" s="1"/>
      <c r="HB376" s="1"/>
      <c r="HC376" s="1"/>
      <c r="HD376" s="1"/>
      <c r="HE376" s="1"/>
      <c r="HF376" s="1"/>
      <c r="HG376" s="1"/>
      <c r="HH376" s="1"/>
      <c r="HI376" s="1"/>
      <c r="HJ376" s="1"/>
      <c r="HK376" s="1"/>
      <c r="HL376" s="1"/>
      <c r="HM376" s="1"/>
      <c r="HN376" s="1"/>
      <c r="HO376" s="1"/>
      <c r="HP376" s="1"/>
      <c r="HQ376" s="1"/>
      <c r="HR376" s="1"/>
      <c r="HS376" s="1"/>
      <c r="HT376" s="1"/>
      <c r="HU376" s="1"/>
      <c r="HV376" s="1"/>
      <c r="HW376" s="1"/>
      <c r="HX376" s="1"/>
      <c r="HY376" s="1"/>
      <c r="HZ376" s="1"/>
      <c r="IA376" s="1"/>
      <c r="IB376" s="1"/>
      <c r="IC376" s="1"/>
      <c r="ID376" s="1"/>
      <c r="IE376" s="1"/>
      <c r="IF376" s="1"/>
      <c r="IG376" s="1"/>
      <c r="IH376" s="1"/>
      <c r="II376" s="1"/>
      <c r="IJ376" s="1"/>
      <c r="IK376" s="1"/>
      <c r="IL376" s="1"/>
      <c r="IM376" s="1"/>
      <c r="IN376" s="1"/>
      <c r="IO376" s="1"/>
      <c r="IP376" s="1"/>
      <c r="IQ376" s="1"/>
    </row>
    <row r="377" spans="1:25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  <c r="EE377" s="1"/>
      <c r="EF377" s="1"/>
      <c r="EG377" s="1"/>
      <c r="EH377" s="1"/>
      <c r="EI377" s="1"/>
      <c r="EJ377" s="1"/>
      <c r="EK377" s="1"/>
      <c r="EL377" s="1"/>
      <c r="EM377" s="1"/>
      <c r="EN377" s="1"/>
      <c r="EO377" s="1"/>
      <c r="EP377" s="1"/>
      <c r="EQ377" s="1"/>
      <c r="ER377" s="1"/>
      <c r="ES377" s="1"/>
      <c r="ET377" s="1"/>
      <c r="EU377" s="1"/>
      <c r="EV377" s="1"/>
      <c r="EW377" s="1"/>
      <c r="EX377" s="1"/>
      <c r="EY377" s="1"/>
      <c r="EZ377" s="1"/>
      <c r="FA377" s="1"/>
      <c r="FB377" s="1"/>
      <c r="FC377" s="1"/>
      <c r="FD377" s="1"/>
      <c r="FE377" s="1"/>
      <c r="FF377" s="1"/>
      <c r="FG377" s="1"/>
      <c r="FH377" s="1"/>
      <c r="FI377" s="1"/>
      <c r="FJ377" s="1"/>
      <c r="FK377" s="1"/>
      <c r="FL377" s="1"/>
      <c r="FM377" s="1"/>
      <c r="FN377" s="1"/>
      <c r="FO377" s="1"/>
      <c r="FP377" s="1"/>
      <c r="FQ377" s="1"/>
      <c r="FR377" s="1"/>
      <c r="FS377" s="1"/>
      <c r="FT377" s="1"/>
      <c r="FU377" s="1"/>
      <c r="FV377" s="1"/>
      <c r="FW377" s="1"/>
      <c r="FX377" s="1"/>
      <c r="FY377" s="1"/>
      <c r="FZ377" s="1"/>
      <c r="GA377" s="1"/>
      <c r="GB377" s="1"/>
      <c r="GC377" s="1"/>
      <c r="GD377" s="1"/>
      <c r="GE377" s="1"/>
      <c r="GF377" s="1"/>
      <c r="GG377" s="1"/>
      <c r="GH377" s="1"/>
      <c r="GI377" s="1"/>
      <c r="GJ377" s="1"/>
      <c r="GK377" s="1"/>
      <c r="GL377" s="1"/>
      <c r="GM377" s="1"/>
      <c r="GN377" s="1"/>
      <c r="GO377" s="1"/>
      <c r="GP377" s="1"/>
      <c r="GQ377" s="1"/>
      <c r="GR377" s="1"/>
      <c r="GS377" s="1"/>
      <c r="GT377" s="1"/>
      <c r="GU377" s="1"/>
      <c r="GV377" s="1"/>
      <c r="GW377" s="1"/>
      <c r="GX377" s="1"/>
      <c r="GY377" s="1"/>
      <c r="GZ377" s="1"/>
      <c r="HA377" s="1"/>
      <c r="HB377" s="1"/>
      <c r="HC377" s="1"/>
      <c r="HD377" s="1"/>
      <c r="HE377" s="1"/>
      <c r="HF377" s="1"/>
      <c r="HG377" s="1"/>
      <c r="HH377" s="1"/>
      <c r="HI377" s="1"/>
      <c r="HJ377" s="1"/>
      <c r="HK377" s="1"/>
      <c r="HL377" s="1"/>
      <c r="HM377" s="1"/>
      <c r="HN377" s="1"/>
      <c r="HO377" s="1"/>
      <c r="HP377" s="1"/>
      <c r="HQ377" s="1"/>
      <c r="HR377" s="1"/>
      <c r="HS377" s="1"/>
      <c r="HT377" s="1"/>
      <c r="HU377" s="1"/>
      <c r="HV377" s="1"/>
      <c r="HW377" s="1"/>
      <c r="HX377" s="1"/>
      <c r="HY377" s="1"/>
      <c r="HZ377" s="1"/>
      <c r="IA377" s="1"/>
      <c r="IB377" s="1"/>
      <c r="IC377" s="1"/>
      <c r="ID377" s="1"/>
      <c r="IE377" s="1"/>
      <c r="IF377" s="1"/>
      <c r="IG377" s="1"/>
      <c r="IH377" s="1"/>
      <c r="II377" s="1"/>
      <c r="IJ377" s="1"/>
      <c r="IK377" s="1"/>
      <c r="IL377" s="1"/>
      <c r="IM377" s="1"/>
      <c r="IN377" s="1"/>
      <c r="IO377" s="1"/>
      <c r="IP377" s="1"/>
      <c r="IQ377" s="1"/>
    </row>
    <row r="378" spans="1:25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  <c r="EP378" s="1"/>
      <c r="EQ378" s="1"/>
      <c r="ER378" s="1"/>
      <c r="ES378" s="1"/>
      <c r="ET378" s="1"/>
      <c r="EU378" s="1"/>
      <c r="EV378" s="1"/>
      <c r="EW378" s="1"/>
      <c r="EX378" s="1"/>
      <c r="EY378" s="1"/>
      <c r="EZ378" s="1"/>
      <c r="FA378" s="1"/>
      <c r="FB378" s="1"/>
      <c r="FC378" s="1"/>
      <c r="FD378" s="1"/>
      <c r="FE378" s="1"/>
      <c r="FF378" s="1"/>
      <c r="FG378" s="1"/>
      <c r="FH378" s="1"/>
      <c r="FI378" s="1"/>
      <c r="FJ378" s="1"/>
      <c r="FK378" s="1"/>
      <c r="FL378" s="1"/>
      <c r="FM378" s="1"/>
      <c r="FN378" s="1"/>
      <c r="FO378" s="1"/>
      <c r="FP378" s="1"/>
      <c r="FQ378" s="1"/>
      <c r="FR378" s="1"/>
      <c r="FS378" s="1"/>
      <c r="FT378" s="1"/>
      <c r="FU378" s="1"/>
      <c r="FV378" s="1"/>
      <c r="FW378" s="1"/>
      <c r="FX378" s="1"/>
      <c r="FY378" s="1"/>
      <c r="FZ378" s="1"/>
      <c r="GA378" s="1"/>
      <c r="GB378" s="1"/>
      <c r="GC378" s="1"/>
      <c r="GD378" s="1"/>
      <c r="GE378" s="1"/>
      <c r="GF378" s="1"/>
      <c r="GG378" s="1"/>
      <c r="GH378" s="1"/>
      <c r="GI378" s="1"/>
      <c r="GJ378" s="1"/>
      <c r="GK378" s="1"/>
      <c r="GL378" s="1"/>
      <c r="GM378" s="1"/>
      <c r="GN378" s="1"/>
      <c r="GO378" s="1"/>
      <c r="GP378" s="1"/>
      <c r="GQ378" s="1"/>
      <c r="GR378" s="1"/>
      <c r="GS378" s="1"/>
      <c r="GT378" s="1"/>
      <c r="GU378" s="1"/>
      <c r="GV378" s="1"/>
      <c r="GW378" s="1"/>
      <c r="GX378" s="1"/>
      <c r="GY378" s="1"/>
      <c r="GZ378" s="1"/>
      <c r="HA378" s="1"/>
      <c r="HB378" s="1"/>
      <c r="HC378" s="1"/>
      <c r="HD378" s="1"/>
      <c r="HE378" s="1"/>
      <c r="HF378" s="1"/>
      <c r="HG378" s="1"/>
      <c r="HH378" s="1"/>
      <c r="HI378" s="1"/>
      <c r="HJ378" s="1"/>
      <c r="HK378" s="1"/>
      <c r="HL378" s="1"/>
      <c r="HM378" s="1"/>
      <c r="HN378" s="1"/>
      <c r="HO378" s="1"/>
      <c r="HP378" s="1"/>
      <c r="HQ378" s="1"/>
      <c r="HR378" s="1"/>
      <c r="HS378" s="1"/>
      <c r="HT378" s="1"/>
      <c r="HU378" s="1"/>
      <c r="HV378" s="1"/>
      <c r="HW378" s="1"/>
      <c r="HX378" s="1"/>
      <c r="HY378" s="1"/>
      <c r="HZ378" s="1"/>
      <c r="IA378" s="1"/>
      <c r="IB378" s="1"/>
      <c r="IC378" s="1"/>
      <c r="ID378" s="1"/>
      <c r="IE378" s="1"/>
      <c r="IF378" s="1"/>
      <c r="IG378" s="1"/>
      <c r="IH378" s="1"/>
      <c r="II378" s="1"/>
      <c r="IJ378" s="1"/>
      <c r="IK378" s="1"/>
      <c r="IL378" s="1"/>
      <c r="IM378" s="1"/>
      <c r="IN378" s="1"/>
      <c r="IO378" s="1"/>
      <c r="IP378" s="1"/>
      <c r="IQ378" s="1"/>
    </row>
    <row r="379" spans="1:25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  <c r="EP379" s="1"/>
      <c r="EQ379" s="1"/>
      <c r="ER379" s="1"/>
      <c r="ES379" s="1"/>
      <c r="ET379" s="1"/>
      <c r="EU379" s="1"/>
      <c r="EV379" s="1"/>
      <c r="EW379" s="1"/>
      <c r="EX379" s="1"/>
      <c r="EY379" s="1"/>
      <c r="EZ379" s="1"/>
      <c r="FA379" s="1"/>
      <c r="FB379" s="1"/>
      <c r="FC379" s="1"/>
      <c r="FD379" s="1"/>
      <c r="FE379" s="1"/>
      <c r="FF379" s="1"/>
      <c r="FG379" s="1"/>
      <c r="FH379" s="1"/>
      <c r="FI379" s="1"/>
      <c r="FJ379" s="1"/>
      <c r="FK379" s="1"/>
      <c r="FL379" s="1"/>
      <c r="FM379" s="1"/>
      <c r="FN379" s="1"/>
      <c r="FO379" s="1"/>
      <c r="FP379" s="1"/>
      <c r="FQ379" s="1"/>
      <c r="FR379" s="1"/>
      <c r="FS379" s="1"/>
      <c r="FT379" s="1"/>
      <c r="FU379" s="1"/>
      <c r="FV379" s="1"/>
      <c r="FW379" s="1"/>
      <c r="FX379" s="1"/>
      <c r="FY379" s="1"/>
      <c r="FZ379" s="1"/>
      <c r="GA379" s="1"/>
      <c r="GB379" s="1"/>
      <c r="GC379" s="1"/>
      <c r="GD379" s="1"/>
      <c r="GE379" s="1"/>
      <c r="GF379" s="1"/>
      <c r="GG379" s="1"/>
      <c r="GH379" s="1"/>
      <c r="GI379" s="1"/>
      <c r="GJ379" s="1"/>
      <c r="GK379" s="1"/>
      <c r="GL379" s="1"/>
      <c r="GM379" s="1"/>
      <c r="GN379" s="1"/>
      <c r="GO379" s="1"/>
      <c r="GP379" s="1"/>
      <c r="GQ379" s="1"/>
      <c r="GR379" s="1"/>
      <c r="GS379" s="1"/>
      <c r="GT379" s="1"/>
      <c r="GU379" s="1"/>
      <c r="GV379" s="1"/>
      <c r="GW379" s="1"/>
      <c r="GX379" s="1"/>
      <c r="GY379" s="1"/>
      <c r="GZ379" s="1"/>
      <c r="HA379" s="1"/>
      <c r="HB379" s="1"/>
      <c r="HC379" s="1"/>
      <c r="HD379" s="1"/>
      <c r="HE379" s="1"/>
      <c r="HF379" s="1"/>
      <c r="HG379" s="1"/>
      <c r="HH379" s="1"/>
      <c r="HI379" s="1"/>
      <c r="HJ379" s="1"/>
      <c r="HK379" s="1"/>
      <c r="HL379" s="1"/>
      <c r="HM379" s="1"/>
      <c r="HN379" s="1"/>
      <c r="HO379" s="1"/>
      <c r="HP379" s="1"/>
      <c r="HQ379" s="1"/>
      <c r="HR379" s="1"/>
      <c r="HS379" s="1"/>
      <c r="HT379" s="1"/>
      <c r="HU379" s="1"/>
      <c r="HV379" s="1"/>
      <c r="HW379" s="1"/>
      <c r="HX379" s="1"/>
      <c r="HY379" s="1"/>
      <c r="HZ379" s="1"/>
      <c r="IA379" s="1"/>
      <c r="IB379" s="1"/>
      <c r="IC379" s="1"/>
      <c r="ID379" s="1"/>
      <c r="IE379" s="1"/>
      <c r="IF379" s="1"/>
      <c r="IG379" s="1"/>
      <c r="IH379" s="1"/>
      <c r="II379" s="1"/>
      <c r="IJ379" s="1"/>
      <c r="IK379" s="1"/>
      <c r="IL379" s="1"/>
      <c r="IM379" s="1"/>
      <c r="IN379" s="1"/>
      <c r="IO379" s="1"/>
      <c r="IP379" s="1"/>
      <c r="IQ379" s="1"/>
    </row>
    <row r="380" spans="1:25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  <c r="EP380" s="1"/>
      <c r="EQ380" s="1"/>
      <c r="ER380" s="1"/>
      <c r="ES380" s="1"/>
      <c r="ET380" s="1"/>
      <c r="EU380" s="1"/>
      <c r="EV380" s="1"/>
      <c r="EW380" s="1"/>
      <c r="EX380" s="1"/>
      <c r="EY380" s="1"/>
      <c r="EZ380" s="1"/>
      <c r="FA380" s="1"/>
      <c r="FB380" s="1"/>
      <c r="FC380" s="1"/>
      <c r="FD380" s="1"/>
      <c r="FE380" s="1"/>
      <c r="FF380" s="1"/>
      <c r="FG380" s="1"/>
      <c r="FH380" s="1"/>
      <c r="FI380" s="1"/>
      <c r="FJ380" s="1"/>
      <c r="FK380" s="1"/>
      <c r="FL380" s="1"/>
      <c r="FM380" s="1"/>
      <c r="FN380" s="1"/>
      <c r="FO380" s="1"/>
      <c r="FP380" s="1"/>
      <c r="FQ380" s="1"/>
      <c r="FR380" s="1"/>
      <c r="FS380" s="1"/>
      <c r="FT380" s="1"/>
      <c r="FU380" s="1"/>
      <c r="FV380" s="1"/>
      <c r="FW380" s="1"/>
      <c r="FX380" s="1"/>
      <c r="FY380" s="1"/>
      <c r="FZ380" s="1"/>
      <c r="GA380" s="1"/>
      <c r="GB380" s="1"/>
      <c r="GC380" s="1"/>
      <c r="GD380" s="1"/>
      <c r="GE380" s="1"/>
      <c r="GF380" s="1"/>
      <c r="GG380" s="1"/>
      <c r="GH380" s="1"/>
      <c r="GI380" s="1"/>
      <c r="GJ380" s="1"/>
      <c r="GK380" s="1"/>
      <c r="GL380" s="1"/>
      <c r="GM380" s="1"/>
      <c r="GN380" s="1"/>
      <c r="GO380" s="1"/>
      <c r="GP380" s="1"/>
      <c r="GQ380" s="1"/>
      <c r="GR380" s="1"/>
      <c r="GS380" s="1"/>
      <c r="GT380" s="1"/>
      <c r="GU380" s="1"/>
      <c r="GV380" s="1"/>
      <c r="GW380" s="1"/>
      <c r="GX380" s="1"/>
      <c r="GY380" s="1"/>
      <c r="GZ380" s="1"/>
      <c r="HA380" s="1"/>
      <c r="HB380" s="1"/>
      <c r="HC380" s="1"/>
      <c r="HD380" s="1"/>
      <c r="HE380" s="1"/>
      <c r="HF380" s="1"/>
      <c r="HG380" s="1"/>
      <c r="HH380" s="1"/>
      <c r="HI380" s="1"/>
      <c r="HJ380" s="1"/>
      <c r="HK380" s="1"/>
      <c r="HL380" s="1"/>
      <c r="HM380" s="1"/>
      <c r="HN380" s="1"/>
      <c r="HO380" s="1"/>
      <c r="HP380" s="1"/>
      <c r="HQ380" s="1"/>
      <c r="HR380" s="1"/>
      <c r="HS380" s="1"/>
      <c r="HT380" s="1"/>
      <c r="HU380" s="1"/>
      <c r="HV380" s="1"/>
      <c r="HW380" s="1"/>
      <c r="HX380" s="1"/>
      <c r="HY380" s="1"/>
      <c r="HZ380" s="1"/>
      <c r="IA380" s="1"/>
      <c r="IB380" s="1"/>
      <c r="IC380" s="1"/>
      <c r="ID380" s="1"/>
      <c r="IE380" s="1"/>
      <c r="IF380" s="1"/>
      <c r="IG380" s="1"/>
      <c r="IH380" s="1"/>
      <c r="II380" s="1"/>
      <c r="IJ380" s="1"/>
      <c r="IK380" s="1"/>
      <c r="IL380" s="1"/>
      <c r="IM380" s="1"/>
      <c r="IN380" s="1"/>
      <c r="IO380" s="1"/>
      <c r="IP380" s="1"/>
      <c r="IQ380" s="1"/>
    </row>
    <row r="381" spans="1:25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  <c r="EE381" s="1"/>
      <c r="EF381" s="1"/>
      <c r="EG381" s="1"/>
      <c r="EH381" s="1"/>
      <c r="EI381" s="1"/>
      <c r="EJ381" s="1"/>
      <c r="EK381" s="1"/>
      <c r="EL381" s="1"/>
      <c r="EM381" s="1"/>
      <c r="EN381" s="1"/>
      <c r="EO381" s="1"/>
      <c r="EP381" s="1"/>
      <c r="EQ381" s="1"/>
      <c r="ER381" s="1"/>
      <c r="ES381" s="1"/>
      <c r="ET381" s="1"/>
      <c r="EU381" s="1"/>
      <c r="EV381" s="1"/>
      <c r="EW381" s="1"/>
      <c r="EX381" s="1"/>
      <c r="EY381" s="1"/>
      <c r="EZ381" s="1"/>
      <c r="FA381" s="1"/>
      <c r="FB381" s="1"/>
      <c r="FC381" s="1"/>
      <c r="FD381" s="1"/>
      <c r="FE381" s="1"/>
      <c r="FF381" s="1"/>
      <c r="FG381" s="1"/>
      <c r="FH381" s="1"/>
      <c r="FI381" s="1"/>
      <c r="FJ381" s="1"/>
      <c r="FK381" s="1"/>
      <c r="FL381" s="1"/>
      <c r="FM381" s="1"/>
      <c r="FN381" s="1"/>
      <c r="FO381" s="1"/>
      <c r="FP381" s="1"/>
      <c r="FQ381" s="1"/>
      <c r="FR381" s="1"/>
      <c r="FS381" s="1"/>
      <c r="FT381" s="1"/>
      <c r="FU381" s="1"/>
      <c r="FV381" s="1"/>
      <c r="FW381" s="1"/>
      <c r="FX381" s="1"/>
      <c r="FY381" s="1"/>
      <c r="FZ381" s="1"/>
      <c r="GA381" s="1"/>
      <c r="GB381" s="1"/>
      <c r="GC381" s="1"/>
      <c r="GD381" s="1"/>
      <c r="GE381" s="1"/>
      <c r="GF381" s="1"/>
      <c r="GG381" s="1"/>
      <c r="GH381" s="1"/>
      <c r="GI381" s="1"/>
      <c r="GJ381" s="1"/>
      <c r="GK381" s="1"/>
      <c r="GL381" s="1"/>
      <c r="GM381" s="1"/>
      <c r="GN381" s="1"/>
      <c r="GO381" s="1"/>
      <c r="GP381" s="1"/>
      <c r="GQ381" s="1"/>
      <c r="GR381" s="1"/>
      <c r="GS381" s="1"/>
      <c r="GT381" s="1"/>
      <c r="GU381" s="1"/>
      <c r="GV381" s="1"/>
      <c r="GW381" s="1"/>
      <c r="GX381" s="1"/>
      <c r="GY381" s="1"/>
      <c r="GZ381" s="1"/>
      <c r="HA381" s="1"/>
      <c r="HB381" s="1"/>
      <c r="HC381" s="1"/>
      <c r="HD381" s="1"/>
      <c r="HE381" s="1"/>
      <c r="HF381" s="1"/>
      <c r="HG381" s="1"/>
      <c r="HH381" s="1"/>
      <c r="HI381" s="1"/>
      <c r="HJ381" s="1"/>
      <c r="HK381" s="1"/>
      <c r="HL381" s="1"/>
      <c r="HM381" s="1"/>
      <c r="HN381" s="1"/>
      <c r="HO381" s="1"/>
      <c r="HP381" s="1"/>
      <c r="HQ381" s="1"/>
      <c r="HR381" s="1"/>
      <c r="HS381" s="1"/>
      <c r="HT381" s="1"/>
      <c r="HU381" s="1"/>
      <c r="HV381" s="1"/>
      <c r="HW381" s="1"/>
      <c r="HX381" s="1"/>
      <c r="HY381" s="1"/>
      <c r="HZ381" s="1"/>
      <c r="IA381" s="1"/>
      <c r="IB381" s="1"/>
      <c r="IC381" s="1"/>
      <c r="ID381" s="1"/>
      <c r="IE381" s="1"/>
      <c r="IF381" s="1"/>
      <c r="IG381" s="1"/>
      <c r="IH381" s="1"/>
      <c r="II381" s="1"/>
      <c r="IJ381" s="1"/>
      <c r="IK381" s="1"/>
      <c r="IL381" s="1"/>
      <c r="IM381" s="1"/>
      <c r="IN381" s="1"/>
      <c r="IO381" s="1"/>
      <c r="IP381" s="1"/>
      <c r="IQ381" s="1"/>
    </row>
    <row r="382" spans="1:25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1"/>
      <c r="DQ382" s="1"/>
      <c r="DR382" s="1"/>
      <c r="DS382" s="1"/>
      <c r="DT382" s="1"/>
      <c r="DU382" s="1"/>
      <c r="DV382" s="1"/>
      <c r="DW382" s="1"/>
      <c r="DX382" s="1"/>
      <c r="DY382" s="1"/>
      <c r="DZ382" s="1"/>
      <c r="EA382" s="1"/>
      <c r="EB382" s="1"/>
      <c r="EC382" s="1"/>
      <c r="ED382" s="1"/>
      <c r="EE382" s="1"/>
      <c r="EF382" s="1"/>
      <c r="EG382" s="1"/>
      <c r="EH382" s="1"/>
      <c r="EI382" s="1"/>
      <c r="EJ382" s="1"/>
      <c r="EK382" s="1"/>
      <c r="EL382" s="1"/>
      <c r="EM382" s="1"/>
      <c r="EN382" s="1"/>
      <c r="EO382" s="1"/>
      <c r="EP382" s="1"/>
      <c r="EQ382" s="1"/>
      <c r="ER382" s="1"/>
      <c r="ES382" s="1"/>
      <c r="ET382" s="1"/>
      <c r="EU382" s="1"/>
      <c r="EV382" s="1"/>
      <c r="EW382" s="1"/>
      <c r="EX382" s="1"/>
      <c r="EY382" s="1"/>
      <c r="EZ382" s="1"/>
      <c r="FA382" s="1"/>
      <c r="FB382" s="1"/>
      <c r="FC382" s="1"/>
      <c r="FD382" s="1"/>
      <c r="FE382" s="1"/>
      <c r="FF382" s="1"/>
      <c r="FG382" s="1"/>
      <c r="FH382" s="1"/>
      <c r="FI382" s="1"/>
      <c r="FJ382" s="1"/>
      <c r="FK382" s="1"/>
      <c r="FL382" s="1"/>
      <c r="FM382" s="1"/>
      <c r="FN382" s="1"/>
      <c r="FO382" s="1"/>
      <c r="FP382" s="1"/>
      <c r="FQ382" s="1"/>
      <c r="FR382" s="1"/>
      <c r="FS382" s="1"/>
      <c r="FT382" s="1"/>
      <c r="FU382" s="1"/>
      <c r="FV382" s="1"/>
      <c r="FW382" s="1"/>
      <c r="FX382" s="1"/>
      <c r="FY382" s="1"/>
      <c r="FZ382" s="1"/>
      <c r="GA382" s="1"/>
      <c r="GB382" s="1"/>
      <c r="GC382" s="1"/>
      <c r="GD382" s="1"/>
      <c r="GE382" s="1"/>
      <c r="GF382" s="1"/>
      <c r="GG382" s="1"/>
      <c r="GH382" s="1"/>
      <c r="GI382" s="1"/>
      <c r="GJ382" s="1"/>
      <c r="GK382" s="1"/>
      <c r="GL382" s="1"/>
      <c r="GM382" s="1"/>
      <c r="GN382" s="1"/>
      <c r="GO382" s="1"/>
      <c r="GP382" s="1"/>
      <c r="GQ382" s="1"/>
      <c r="GR382" s="1"/>
      <c r="GS382" s="1"/>
      <c r="GT382" s="1"/>
      <c r="GU382" s="1"/>
      <c r="GV382" s="1"/>
      <c r="GW382" s="1"/>
      <c r="GX382" s="1"/>
      <c r="GY382" s="1"/>
      <c r="GZ382" s="1"/>
      <c r="HA382" s="1"/>
      <c r="HB382" s="1"/>
      <c r="HC382" s="1"/>
      <c r="HD382" s="1"/>
      <c r="HE382" s="1"/>
      <c r="HF382" s="1"/>
      <c r="HG382" s="1"/>
      <c r="HH382" s="1"/>
      <c r="HI382" s="1"/>
      <c r="HJ382" s="1"/>
      <c r="HK382" s="1"/>
      <c r="HL382" s="1"/>
      <c r="HM382" s="1"/>
      <c r="HN382" s="1"/>
      <c r="HO382" s="1"/>
      <c r="HP382" s="1"/>
      <c r="HQ382" s="1"/>
      <c r="HR382" s="1"/>
      <c r="HS382" s="1"/>
      <c r="HT382" s="1"/>
      <c r="HU382" s="1"/>
      <c r="HV382" s="1"/>
      <c r="HW382" s="1"/>
      <c r="HX382" s="1"/>
      <c r="HY382" s="1"/>
      <c r="HZ382" s="1"/>
      <c r="IA382" s="1"/>
      <c r="IB382" s="1"/>
      <c r="IC382" s="1"/>
      <c r="ID382" s="1"/>
      <c r="IE382" s="1"/>
      <c r="IF382" s="1"/>
      <c r="IG382" s="1"/>
      <c r="IH382" s="1"/>
      <c r="II382" s="1"/>
      <c r="IJ382" s="1"/>
      <c r="IK382" s="1"/>
      <c r="IL382" s="1"/>
      <c r="IM382" s="1"/>
      <c r="IN382" s="1"/>
      <c r="IO382" s="1"/>
      <c r="IP382" s="1"/>
      <c r="IQ382" s="1"/>
    </row>
    <row r="383" spans="1:25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  <c r="EE383" s="1"/>
      <c r="EF383" s="1"/>
      <c r="EG383" s="1"/>
      <c r="EH383" s="1"/>
      <c r="EI383" s="1"/>
      <c r="EJ383" s="1"/>
      <c r="EK383" s="1"/>
      <c r="EL383" s="1"/>
      <c r="EM383" s="1"/>
      <c r="EN383" s="1"/>
      <c r="EO383" s="1"/>
      <c r="EP383" s="1"/>
      <c r="EQ383" s="1"/>
      <c r="ER383" s="1"/>
      <c r="ES383" s="1"/>
      <c r="ET383" s="1"/>
      <c r="EU383" s="1"/>
      <c r="EV383" s="1"/>
      <c r="EW383" s="1"/>
      <c r="EX383" s="1"/>
      <c r="EY383" s="1"/>
      <c r="EZ383" s="1"/>
      <c r="FA383" s="1"/>
      <c r="FB383" s="1"/>
      <c r="FC383" s="1"/>
      <c r="FD383" s="1"/>
      <c r="FE383" s="1"/>
      <c r="FF383" s="1"/>
      <c r="FG383" s="1"/>
      <c r="FH383" s="1"/>
      <c r="FI383" s="1"/>
      <c r="FJ383" s="1"/>
      <c r="FK383" s="1"/>
      <c r="FL383" s="1"/>
      <c r="FM383" s="1"/>
      <c r="FN383" s="1"/>
      <c r="FO383" s="1"/>
      <c r="FP383" s="1"/>
      <c r="FQ383" s="1"/>
      <c r="FR383" s="1"/>
      <c r="FS383" s="1"/>
      <c r="FT383" s="1"/>
      <c r="FU383" s="1"/>
      <c r="FV383" s="1"/>
      <c r="FW383" s="1"/>
      <c r="FX383" s="1"/>
      <c r="FY383" s="1"/>
      <c r="FZ383" s="1"/>
      <c r="GA383" s="1"/>
      <c r="GB383" s="1"/>
      <c r="GC383" s="1"/>
      <c r="GD383" s="1"/>
      <c r="GE383" s="1"/>
      <c r="GF383" s="1"/>
      <c r="GG383" s="1"/>
      <c r="GH383" s="1"/>
      <c r="GI383" s="1"/>
      <c r="GJ383" s="1"/>
      <c r="GK383" s="1"/>
      <c r="GL383" s="1"/>
      <c r="GM383" s="1"/>
      <c r="GN383" s="1"/>
      <c r="GO383" s="1"/>
      <c r="GP383" s="1"/>
      <c r="GQ383" s="1"/>
      <c r="GR383" s="1"/>
      <c r="GS383" s="1"/>
      <c r="GT383" s="1"/>
      <c r="GU383" s="1"/>
      <c r="GV383" s="1"/>
      <c r="GW383" s="1"/>
      <c r="GX383" s="1"/>
      <c r="GY383" s="1"/>
      <c r="GZ383" s="1"/>
      <c r="HA383" s="1"/>
      <c r="HB383" s="1"/>
      <c r="HC383" s="1"/>
      <c r="HD383" s="1"/>
      <c r="HE383" s="1"/>
      <c r="HF383" s="1"/>
      <c r="HG383" s="1"/>
      <c r="HH383" s="1"/>
      <c r="HI383" s="1"/>
      <c r="HJ383" s="1"/>
      <c r="HK383" s="1"/>
      <c r="HL383" s="1"/>
      <c r="HM383" s="1"/>
      <c r="HN383" s="1"/>
      <c r="HO383" s="1"/>
      <c r="HP383" s="1"/>
      <c r="HQ383" s="1"/>
      <c r="HR383" s="1"/>
      <c r="HS383" s="1"/>
      <c r="HT383" s="1"/>
      <c r="HU383" s="1"/>
      <c r="HV383" s="1"/>
      <c r="HW383" s="1"/>
      <c r="HX383" s="1"/>
      <c r="HY383" s="1"/>
      <c r="HZ383" s="1"/>
      <c r="IA383" s="1"/>
      <c r="IB383" s="1"/>
      <c r="IC383" s="1"/>
      <c r="ID383" s="1"/>
      <c r="IE383" s="1"/>
      <c r="IF383" s="1"/>
      <c r="IG383" s="1"/>
      <c r="IH383" s="1"/>
      <c r="II383" s="1"/>
      <c r="IJ383" s="1"/>
      <c r="IK383" s="1"/>
      <c r="IL383" s="1"/>
      <c r="IM383" s="1"/>
      <c r="IN383" s="1"/>
      <c r="IO383" s="1"/>
      <c r="IP383" s="1"/>
      <c r="IQ383" s="1"/>
    </row>
    <row r="384" spans="1:25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  <c r="EP384" s="1"/>
      <c r="EQ384" s="1"/>
      <c r="ER384" s="1"/>
      <c r="ES384" s="1"/>
      <c r="ET384" s="1"/>
      <c r="EU384" s="1"/>
      <c r="EV384" s="1"/>
      <c r="EW384" s="1"/>
      <c r="EX384" s="1"/>
      <c r="EY384" s="1"/>
      <c r="EZ384" s="1"/>
      <c r="FA384" s="1"/>
      <c r="FB384" s="1"/>
      <c r="FC384" s="1"/>
      <c r="FD384" s="1"/>
      <c r="FE384" s="1"/>
      <c r="FF384" s="1"/>
      <c r="FG384" s="1"/>
      <c r="FH384" s="1"/>
      <c r="FI384" s="1"/>
      <c r="FJ384" s="1"/>
      <c r="FK384" s="1"/>
      <c r="FL384" s="1"/>
      <c r="FM384" s="1"/>
      <c r="FN384" s="1"/>
      <c r="FO384" s="1"/>
      <c r="FP384" s="1"/>
      <c r="FQ384" s="1"/>
      <c r="FR384" s="1"/>
      <c r="FS384" s="1"/>
      <c r="FT384" s="1"/>
      <c r="FU384" s="1"/>
      <c r="FV384" s="1"/>
      <c r="FW384" s="1"/>
      <c r="FX384" s="1"/>
      <c r="FY384" s="1"/>
      <c r="FZ384" s="1"/>
      <c r="GA384" s="1"/>
      <c r="GB384" s="1"/>
      <c r="GC384" s="1"/>
      <c r="GD384" s="1"/>
      <c r="GE384" s="1"/>
      <c r="GF384" s="1"/>
      <c r="GG384" s="1"/>
      <c r="GH384" s="1"/>
      <c r="GI384" s="1"/>
      <c r="GJ384" s="1"/>
      <c r="GK384" s="1"/>
      <c r="GL384" s="1"/>
      <c r="GM384" s="1"/>
      <c r="GN384" s="1"/>
      <c r="GO384" s="1"/>
      <c r="GP384" s="1"/>
      <c r="GQ384" s="1"/>
      <c r="GR384" s="1"/>
      <c r="GS384" s="1"/>
      <c r="GT384" s="1"/>
      <c r="GU384" s="1"/>
      <c r="GV384" s="1"/>
      <c r="GW384" s="1"/>
      <c r="GX384" s="1"/>
      <c r="GY384" s="1"/>
      <c r="GZ384" s="1"/>
      <c r="HA384" s="1"/>
      <c r="HB384" s="1"/>
      <c r="HC384" s="1"/>
      <c r="HD384" s="1"/>
      <c r="HE384" s="1"/>
      <c r="HF384" s="1"/>
      <c r="HG384" s="1"/>
      <c r="HH384" s="1"/>
      <c r="HI384" s="1"/>
      <c r="HJ384" s="1"/>
      <c r="HK384" s="1"/>
      <c r="HL384" s="1"/>
      <c r="HM384" s="1"/>
      <c r="HN384" s="1"/>
      <c r="HO384" s="1"/>
      <c r="HP384" s="1"/>
      <c r="HQ384" s="1"/>
      <c r="HR384" s="1"/>
      <c r="HS384" s="1"/>
      <c r="HT384" s="1"/>
      <c r="HU384" s="1"/>
      <c r="HV384" s="1"/>
      <c r="HW384" s="1"/>
      <c r="HX384" s="1"/>
      <c r="HY384" s="1"/>
      <c r="HZ384" s="1"/>
      <c r="IA384" s="1"/>
      <c r="IB384" s="1"/>
      <c r="IC384" s="1"/>
      <c r="ID384" s="1"/>
      <c r="IE384" s="1"/>
      <c r="IF384" s="1"/>
      <c r="IG384" s="1"/>
      <c r="IH384" s="1"/>
      <c r="II384" s="1"/>
      <c r="IJ384" s="1"/>
      <c r="IK384" s="1"/>
      <c r="IL384" s="1"/>
      <c r="IM384" s="1"/>
      <c r="IN384" s="1"/>
      <c r="IO384" s="1"/>
      <c r="IP384" s="1"/>
      <c r="IQ384" s="1"/>
    </row>
    <row r="385" spans="1:25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  <c r="EE385" s="1"/>
      <c r="EF385" s="1"/>
      <c r="EG385" s="1"/>
      <c r="EH385" s="1"/>
      <c r="EI385" s="1"/>
      <c r="EJ385" s="1"/>
      <c r="EK385" s="1"/>
      <c r="EL385" s="1"/>
      <c r="EM385" s="1"/>
      <c r="EN385" s="1"/>
      <c r="EO385" s="1"/>
      <c r="EP385" s="1"/>
      <c r="EQ385" s="1"/>
      <c r="ER385" s="1"/>
      <c r="ES385" s="1"/>
      <c r="ET385" s="1"/>
      <c r="EU385" s="1"/>
      <c r="EV385" s="1"/>
      <c r="EW385" s="1"/>
      <c r="EX385" s="1"/>
      <c r="EY385" s="1"/>
      <c r="EZ385" s="1"/>
      <c r="FA385" s="1"/>
      <c r="FB385" s="1"/>
      <c r="FC385" s="1"/>
      <c r="FD385" s="1"/>
      <c r="FE385" s="1"/>
      <c r="FF385" s="1"/>
      <c r="FG385" s="1"/>
      <c r="FH385" s="1"/>
      <c r="FI385" s="1"/>
      <c r="FJ385" s="1"/>
      <c r="FK385" s="1"/>
      <c r="FL385" s="1"/>
      <c r="FM385" s="1"/>
      <c r="FN385" s="1"/>
      <c r="FO385" s="1"/>
      <c r="FP385" s="1"/>
      <c r="FQ385" s="1"/>
      <c r="FR385" s="1"/>
      <c r="FS385" s="1"/>
      <c r="FT385" s="1"/>
      <c r="FU385" s="1"/>
      <c r="FV385" s="1"/>
      <c r="FW385" s="1"/>
      <c r="FX385" s="1"/>
      <c r="FY385" s="1"/>
      <c r="FZ385" s="1"/>
      <c r="GA385" s="1"/>
      <c r="GB385" s="1"/>
      <c r="GC385" s="1"/>
      <c r="GD385" s="1"/>
      <c r="GE385" s="1"/>
      <c r="GF385" s="1"/>
      <c r="GG385" s="1"/>
      <c r="GH385" s="1"/>
      <c r="GI385" s="1"/>
      <c r="GJ385" s="1"/>
      <c r="GK385" s="1"/>
      <c r="GL385" s="1"/>
      <c r="GM385" s="1"/>
      <c r="GN385" s="1"/>
      <c r="GO385" s="1"/>
      <c r="GP385" s="1"/>
      <c r="GQ385" s="1"/>
      <c r="GR385" s="1"/>
      <c r="GS385" s="1"/>
      <c r="GT385" s="1"/>
      <c r="GU385" s="1"/>
      <c r="GV385" s="1"/>
      <c r="GW385" s="1"/>
      <c r="GX385" s="1"/>
      <c r="GY385" s="1"/>
      <c r="GZ385" s="1"/>
      <c r="HA385" s="1"/>
      <c r="HB385" s="1"/>
      <c r="HC385" s="1"/>
      <c r="HD385" s="1"/>
      <c r="HE385" s="1"/>
      <c r="HF385" s="1"/>
      <c r="HG385" s="1"/>
      <c r="HH385" s="1"/>
      <c r="HI385" s="1"/>
      <c r="HJ385" s="1"/>
      <c r="HK385" s="1"/>
      <c r="HL385" s="1"/>
      <c r="HM385" s="1"/>
      <c r="HN385" s="1"/>
      <c r="HO385" s="1"/>
      <c r="HP385" s="1"/>
      <c r="HQ385" s="1"/>
      <c r="HR385" s="1"/>
      <c r="HS385" s="1"/>
      <c r="HT385" s="1"/>
      <c r="HU385" s="1"/>
      <c r="HV385" s="1"/>
      <c r="HW385" s="1"/>
      <c r="HX385" s="1"/>
      <c r="HY385" s="1"/>
      <c r="HZ385" s="1"/>
      <c r="IA385" s="1"/>
      <c r="IB385" s="1"/>
      <c r="IC385" s="1"/>
      <c r="ID385" s="1"/>
      <c r="IE385" s="1"/>
      <c r="IF385" s="1"/>
      <c r="IG385" s="1"/>
      <c r="IH385" s="1"/>
      <c r="II385" s="1"/>
      <c r="IJ385" s="1"/>
      <c r="IK385" s="1"/>
      <c r="IL385" s="1"/>
      <c r="IM385" s="1"/>
      <c r="IN385" s="1"/>
      <c r="IO385" s="1"/>
      <c r="IP385" s="1"/>
      <c r="IQ385" s="1"/>
    </row>
    <row r="386" spans="1:25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  <c r="EQ386" s="1"/>
      <c r="ER386" s="1"/>
      <c r="ES386" s="1"/>
      <c r="ET386" s="1"/>
      <c r="EU386" s="1"/>
      <c r="EV386" s="1"/>
      <c r="EW386" s="1"/>
      <c r="EX386" s="1"/>
      <c r="EY386" s="1"/>
      <c r="EZ386" s="1"/>
      <c r="FA386" s="1"/>
      <c r="FB386" s="1"/>
      <c r="FC386" s="1"/>
      <c r="FD386" s="1"/>
      <c r="FE386" s="1"/>
      <c r="FF386" s="1"/>
      <c r="FG386" s="1"/>
      <c r="FH386" s="1"/>
      <c r="FI386" s="1"/>
      <c r="FJ386" s="1"/>
      <c r="FK386" s="1"/>
      <c r="FL386" s="1"/>
      <c r="FM386" s="1"/>
      <c r="FN386" s="1"/>
      <c r="FO386" s="1"/>
      <c r="FP386" s="1"/>
      <c r="FQ386" s="1"/>
      <c r="FR386" s="1"/>
      <c r="FS386" s="1"/>
      <c r="FT386" s="1"/>
      <c r="FU386" s="1"/>
      <c r="FV386" s="1"/>
      <c r="FW386" s="1"/>
      <c r="FX386" s="1"/>
      <c r="FY386" s="1"/>
      <c r="FZ386" s="1"/>
      <c r="GA386" s="1"/>
      <c r="GB386" s="1"/>
      <c r="GC386" s="1"/>
      <c r="GD386" s="1"/>
      <c r="GE386" s="1"/>
      <c r="GF386" s="1"/>
      <c r="GG386" s="1"/>
      <c r="GH386" s="1"/>
      <c r="GI386" s="1"/>
      <c r="GJ386" s="1"/>
      <c r="GK386" s="1"/>
      <c r="GL386" s="1"/>
      <c r="GM386" s="1"/>
      <c r="GN386" s="1"/>
      <c r="GO386" s="1"/>
      <c r="GP386" s="1"/>
      <c r="GQ386" s="1"/>
      <c r="GR386" s="1"/>
      <c r="GS386" s="1"/>
      <c r="GT386" s="1"/>
      <c r="GU386" s="1"/>
      <c r="GV386" s="1"/>
      <c r="GW386" s="1"/>
      <c r="GX386" s="1"/>
      <c r="GY386" s="1"/>
      <c r="GZ386" s="1"/>
      <c r="HA386" s="1"/>
      <c r="HB386" s="1"/>
      <c r="HC386" s="1"/>
      <c r="HD386" s="1"/>
      <c r="HE386" s="1"/>
      <c r="HF386" s="1"/>
      <c r="HG386" s="1"/>
      <c r="HH386" s="1"/>
      <c r="HI386" s="1"/>
      <c r="HJ386" s="1"/>
      <c r="HK386" s="1"/>
      <c r="HL386" s="1"/>
      <c r="HM386" s="1"/>
      <c r="HN386" s="1"/>
      <c r="HO386" s="1"/>
      <c r="HP386" s="1"/>
      <c r="HQ386" s="1"/>
      <c r="HR386" s="1"/>
      <c r="HS386" s="1"/>
      <c r="HT386" s="1"/>
      <c r="HU386" s="1"/>
      <c r="HV386" s="1"/>
      <c r="HW386" s="1"/>
      <c r="HX386" s="1"/>
      <c r="HY386" s="1"/>
      <c r="HZ386" s="1"/>
      <c r="IA386" s="1"/>
      <c r="IB386" s="1"/>
      <c r="IC386" s="1"/>
      <c r="ID386" s="1"/>
      <c r="IE386" s="1"/>
      <c r="IF386" s="1"/>
      <c r="IG386" s="1"/>
      <c r="IH386" s="1"/>
      <c r="II386" s="1"/>
      <c r="IJ386" s="1"/>
      <c r="IK386" s="1"/>
      <c r="IL386" s="1"/>
      <c r="IM386" s="1"/>
      <c r="IN386" s="1"/>
      <c r="IO386" s="1"/>
      <c r="IP386" s="1"/>
      <c r="IQ386" s="1"/>
    </row>
    <row r="387" spans="1:25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  <c r="EE387" s="1"/>
      <c r="EF387" s="1"/>
      <c r="EG387" s="1"/>
      <c r="EH387" s="1"/>
      <c r="EI387" s="1"/>
      <c r="EJ387" s="1"/>
      <c r="EK387" s="1"/>
      <c r="EL387" s="1"/>
      <c r="EM387" s="1"/>
      <c r="EN387" s="1"/>
      <c r="EO387" s="1"/>
      <c r="EP387" s="1"/>
      <c r="EQ387" s="1"/>
      <c r="ER387" s="1"/>
      <c r="ES387" s="1"/>
      <c r="ET387" s="1"/>
      <c r="EU387" s="1"/>
      <c r="EV387" s="1"/>
      <c r="EW387" s="1"/>
      <c r="EX387" s="1"/>
      <c r="EY387" s="1"/>
      <c r="EZ387" s="1"/>
      <c r="FA387" s="1"/>
      <c r="FB387" s="1"/>
      <c r="FC387" s="1"/>
      <c r="FD387" s="1"/>
      <c r="FE387" s="1"/>
      <c r="FF387" s="1"/>
      <c r="FG387" s="1"/>
      <c r="FH387" s="1"/>
      <c r="FI387" s="1"/>
      <c r="FJ387" s="1"/>
      <c r="FK387" s="1"/>
      <c r="FL387" s="1"/>
      <c r="FM387" s="1"/>
      <c r="FN387" s="1"/>
      <c r="FO387" s="1"/>
      <c r="FP387" s="1"/>
      <c r="FQ387" s="1"/>
      <c r="FR387" s="1"/>
      <c r="FS387" s="1"/>
      <c r="FT387" s="1"/>
      <c r="FU387" s="1"/>
      <c r="FV387" s="1"/>
      <c r="FW387" s="1"/>
      <c r="FX387" s="1"/>
      <c r="FY387" s="1"/>
      <c r="FZ387" s="1"/>
      <c r="GA387" s="1"/>
      <c r="GB387" s="1"/>
      <c r="GC387" s="1"/>
      <c r="GD387" s="1"/>
      <c r="GE387" s="1"/>
      <c r="GF387" s="1"/>
      <c r="GG387" s="1"/>
      <c r="GH387" s="1"/>
      <c r="GI387" s="1"/>
      <c r="GJ387" s="1"/>
      <c r="GK387" s="1"/>
      <c r="GL387" s="1"/>
      <c r="GM387" s="1"/>
      <c r="GN387" s="1"/>
      <c r="GO387" s="1"/>
      <c r="GP387" s="1"/>
      <c r="GQ387" s="1"/>
      <c r="GR387" s="1"/>
      <c r="GS387" s="1"/>
      <c r="GT387" s="1"/>
      <c r="GU387" s="1"/>
      <c r="GV387" s="1"/>
      <c r="GW387" s="1"/>
      <c r="GX387" s="1"/>
      <c r="GY387" s="1"/>
      <c r="GZ387" s="1"/>
      <c r="HA387" s="1"/>
      <c r="HB387" s="1"/>
      <c r="HC387" s="1"/>
      <c r="HD387" s="1"/>
      <c r="HE387" s="1"/>
      <c r="HF387" s="1"/>
      <c r="HG387" s="1"/>
      <c r="HH387" s="1"/>
      <c r="HI387" s="1"/>
      <c r="HJ387" s="1"/>
      <c r="HK387" s="1"/>
      <c r="HL387" s="1"/>
      <c r="HM387" s="1"/>
      <c r="HN387" s="1"/>
      <c r="HO387" s="1"/>
      <c r="HP387" s="1"/>
      <c r="HQ387" s="1"/>
      <c r="HR387" s="1"/>
      <c r="HS387" s="1"/>
      <c r="HT387" s="1"/>
      <c r="HU387" s="1"/>
      <c r="HV387" s="1"/>
      <c r="HW387" s="1"/>
      <c r="HX387" s="1"/>
      <c r="HY387" s="1"/>
      <c r="HZ387" s="1"/>
      <c r="IA387" s="1"/>
      <c r="IB387" s="1"/>
      <c r="IC387" s="1"/>
      <c r="ID387" s="1"/>
      <c r="IE387" s="1"/>
      <c r="IF387" s="1"/>
      <c r="IG387" s="1"/>
      <c r="IH387" s="1"/>
      <c r="II387" s="1"/>
      <c r="IJ387" s="1"/>
      <c r="IK387" s="1"/>
      <c r="IL387" s="1"/>
      <c r="IM387" s="1"/>
      <c r="IN387" s="1"/>
      <c r="IO387" s="1"/>
      <c r="IP387" s="1"/>
      <c r="IQ387" s="1"/>
    </row>
    <row r="388" spans="1:25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  <c r="EP388" s="1"/>
      <c r="EQ388" s="1"/>
      <c r="ER388" s="1"/>
      <c r="ES388" s="1"/>
      <c r="ET388" s="1"/>
      <c r="EU388" s="1"/>
      <c r="EV388" s="1"/>
      <c r="EW388" s="1"/>
      <c r="EX388" s="1"/>
      <c r="EY388" s="1"/>
      <c r="EZ388" s="1"/>
      <c r="FA388" s="1"/>
      <c r="FB388" s="1"/>
      <c r="FC388" s="1"/>
      <c r="FD388" s="1"/>
      <c r="FE388" s="1"/>
      <c r="FF388" s="1"/>
      <c r="FG388" s="1"/>
      <c r="FH388" s="1"/>
      <c r="FI388" s="1"/>
      <c r="FJ388" s="1"/>
      <c r="FK388" s="1"/>
      <c r="FL388" s="1"/>
      <c r="FM388" s="1"/>
      <c r="FN388" s="1"/>
      <c r="FO388" s="1"/>
      <c r="FP388" s="1"/>
      <c r="FQ388" s="1"/>
      <c r="FR388" s="1"/>
      <c r="FS388" s="1"/>
      <c r="FT388" s="1"/>
      <c r="FU388" s="1"/>
      <c r="FV388" s="1"/>
      <c r="FW388" s="1"/>
      <c r="FX388" s="1"/>
      <c r="FY388" s="1"/>
      <c r="FZ388" s="1"/>
      <c r="GA388" s="1"/>
      <c r="GB388" s="1"/>
      <c r="GC388" s="1"/>
      <c r="GD388" s="1"/>
      <c r="GE388" s="1"/>
      <c r="GF388" s="1"/>
      <c r="GG388" s="1"/>
      <c r="GH388" s="1"/>
      <c r="GI388" s="1"/>
      <c r="GJ388" s="1"/>
      <c r="GK388" s="1"/>
      <c r="GL388" s="1"/>
      <c r="GM388" s="1"/>
      <c r="GN388" s="1"/>
      <c r="GO388" s="1"/>
      <c r="GP388" s="1"/>
      <c r="GQ388" s="1"/>
      <c r="GR388" s="1"/>
      <c r="GS388" s="1"/>
      <c r="GT388" s="1"/>
      <c r="GU388" s="1"/>
      <c r="GV388" s="1"/>
      <c r="GW388" s="1"/>
      <c r="GX388" s="1"/>
      <c r="GY388" s="1"/>
      <c r="GZ388" s="1"/>
      <c r="HA388" s="1"/>
      <c r="HB388" s="1"/>
      <c r="HC388" s="1"/>
      <c r="HD388" s="1"/>
      <c r="HE388" s="1"/>
      <c r="HF388" s="1"/>
      <c r="HG388" s="1"/>
      <c r="HH388" s="1"/>
      <c r="HI388" s="1"/>
      <c r="HJ388" s="1"/>
      <c r="HK388" s="1"/>
      <c r="HL388" s="1"/>
      <c r="HM388" s="1"/>
      <c r="HN388" s="1"/>
      <c r="HO388" s="1"/>
      <c r="HP388" s="1"/>
      <c r="HQ388" s="1"/>
      <c r="HR388" s="1"/>
      <c r="HS388" s="1"/>
      <c r="HT388" s="1"/>
      <c r="HU388" s="1"/>
      <c r="HV388" s="1"/>
      <c r="HW388" s="1"/>
      <c r="HX388" s="1"/>
      <c r="HY388" s="1"/>
      <c r="HZ388" s="1"/>
      <c r="IA388" s="1"/>
      <c r="IB388" s="1"/>
      <c r="IC388" s="1"/>
      <c r="ID388" s="1"/>
      <c r="IE388" s="1"/>
      <c r="IF388" s="1"/>
      <c r="IG388" s="1"/>
      <c r="IH388" s="1"/>
      <c r="II388" s="1"/>
      <c r="IJ388" s="1"/>
      <c r="IK388" s="1"/>
      <c r="IL388" s="1"/>
      <c r="IM388" s="1"/>
      <c r="IN388" s="1"/>
      <c r="IO388" s="1"/>
      <c r="IP388" s="1"/>
      <c r="IQ388" s="1"/>
    </row>
    <row r="389" spans="1:25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  <c r="EP389" s="1"/>
      <c r="EQ389" s="1"/>
      <c r="ER389" s="1"/>
      <c r="ES389" s="1"/>
      <c r="ET389" s="1"/>
      <c r="EU389" s="1"/>
      <c r="EV389" s="1"/>
      <c r="EW389" s="1"/>
      <c r="EX389" s="1"/>
      <c r="EY389" s="1"/>
      <c r="EZ389" s="1"/>
      <c r="FA389" s="1"/>
      <c r="FB389" s="1"/>
      <c r="FC389" s="1"/>
      <c r="FD389" s="1"/>
      <c r="FE389" s="1"/>
      <c r="FF389" s="1"/>
      <c r="FG389" s="1"/>
      <c r="FH389" s="1"/>
      <c r="FI389" s="1"/>
      <c r="FJ389" s="1"/>
      <c r="FK389" s="1"/>
      <c r="FL389" s="1"/>
      <c r="FM389" s="1"/>
      <c r="FN389" s="1"/>
      <c r="FO389" s="1"/>
      <c r="FP389" s="1"/>
      <c r="FQ389" s="1"/>
      <c r="FR389" s="1"/>
      <c r="FS389" s="1"/>
      <c r="FT389" s="1"/>
      <c r="FU389" s="1"/>
      <c r="FV389" s="1"/>
      <c r="FW389" s="1"/>
      <c r="FX389" s="1"/>
      <c r="FY389" s="1"/>
      <c r="FZ389" s="1"/>
      <c r="GA389" s="1"/>
      <c r="GB389" s="1"/>
      <c r="GC389" s="1"/>
      <c r="GD389" s="1"/>
      <c r="GE389" s="1"/>
      <c r="GF389" s="1"/>
      <c r="GG389" s="1"/>
      <c r="GH389" s="1"/>
      <c r="GI389" s="1"/>
      <c r="GJ389" s="1"/>
      <c r="GK389" s="1"/>
      <c r="GL389" s="1"/>
      <c r="GM389" s="1"/>
      <c r="GN389" s="1"/>
      <c r="GO389" s="1"/>
      <c r="GP389" s="1"/>
      <c r="GQ389" s="1"/>
      <c r="GR389" s="1"/>
      <c r="GS389" s="1"/>
      <c r="GT389" s="1"/>
      <c r="GU389" s="1"/>
      <c r="GV389" s="1"/>
      <c r="GW389" s="1"/>
      <c r="GX389" s="1"/>
      <c r="GY389" s="1"/>
      <c r="GZ389" s="1"/>
      <c r="HA389" s="1"/>
      <c r="HB389" s="1"/>
      <c r="HC389" s="1"/>
      <c r="HD389" s="1"/>
      <c r="HE389" s="1"/>
      <c r="HF389" s="1"/>
      <c r="HG389" s="1"/>
      <c r="HH389" s="1"/>
      <c r="HI389" s="1"/>
      <c r="HJ389" s="1"/>
      <c r="HK389" s="1"/>
      <c r="HL389" s="1"/>
      <c r="HM389" s="1"/>
      <c r="HN389" s="1"/>
      <c r="HO389" s="1"/>
      <c r="HP389" s="1"/>
      <c r="HQ389" s="1"/>
      <c r="HR389" s="1"/>
      <c r="HS389" s="1"/>
      <c r="HT389" s="1"/>
      <c r="HU389" s="1"/>
      <c r="HV389" s="1"/>
      <c r="HW389" s="1"/>
      <c r="HX389" s="1"/>
      <c r="HY389" s="1"/>
      <c r="HZ389" s="1"/>
      <c r="IA389" s="1"/>
      <c r="IB389" s="1"/>
      <c r="IC389" s="1"/>
      <c r="ID389" s="1"/>
      <c r="IE389" s="1"/>
      <c r="IF389" s="1"/>
      <c r="IG389" s="1"/>
      <c r="IH389" s="1"/>
      <c r="II389" s="1"/>
      <c r="IJ389" s="1"/>
      <c r="IK389" s="1"/>
      <c r="IL389" s="1"/>
      <c r="IM389" s="1"/>
      <c r="IN389" s="1"/>
      <c r="IO389" s="1"/>
      <c r="IP389" s="1"/>
      <c r="IQ389" s="1"/>
    </row>
    <row r="390" spans="1:25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  <c r="EP390" s="1"/>
      <c r="EQ390" s="1"/>
      <c r="ER390" s="1"/>
      <c r="ES390" s="1"/>
      <c r="ET390" s="1"/>
      <c r="EU390" s="1"/>
      <c r="EV390" s="1"/>
      <c r="EW390" s="1"/>
      <c r="EX390" s="1"/>
      <c r="EY390" s="1"/>
      <c r="EZ390" s="1"/>
      <c r="FA390" s="1"/>
      <c r="FB390" s="1"/>
      <c r="FC390" s="1"/>
      <c r="FD390" s="1"/>
      <c r="FE390" s="1"/>
      <c r="FF390" s="1"/>
      <c r="FG390" s="1"/>
      <c r="FH390" s="1"/>
      <c r="FI390" s="1"/>
      <c r="FJ390" s="1"/>
      <c r="FK390" s="1"/>
      <c r="FL390" s="1"/>
      <c r="FM390" s="1"/>
      <c r="FN390" s="1"/>
      <c r="FO390" s="1"/>
      <c r="FP390" s="1"/>
      <c r="FQ390" s="1"/>
      <c r="FR390" s="1"/>
      <c r="FS390" s="1"/>
      <c r="FT390" s="1"/>
      <c r="FU390" s="1"/>
      <c r="FV390" s="1"/>
      <c r="FW390" s="1"/>
      <c r="FX390" s="1"/>
      <c r="FY390" s="1"/>
      <c r="FZ390" s="1"/>
      <c r="GA390" s="1"/>
      <c r="GB390" s="1"/>
      <c r="GC390" s="1"/>
      <c r="GD390" s="1"/>
      <c r="GE390" s="1"/>
      <c r="GF390" s="1"/>
      <c r="GG390" s="1"/>
      <c r="GH390" s="1"/>
      <c r="GI390" s="1"/>
      <c r="GJ390" s="1"/>
      <c r="GK390" s="1"/>
      <c r="GL390" s="1"/>
      <c r="GM390" s="1"/>
      <c r="GN390" s="1"/>
      <c r="GO390" s="1"/>
      <c r="GP390" s="1"/>
      <c r="GQ390" s="1"/>
      <c r="GR390" s="1"/>
      <c r="GS390" s="1"/>
      <c r="GT390" s="1"/>
      <c r="GU390" s="1"/>
      <c r="GV390" s="1"/>
      <c r="GW390" s="1"/>
      <c r="GX390" s="1"/>
      <c r="GY390" s="1"/>
      <c r="GZ390" s="1"/>
      <c r="HA390" s="1"/>
      <c r="HB390" s="1"/>
      <c r="HC390" s="1"/>
      <c r="HD390" s="1"/>
      <c r="HE390" s="1"/>
      <c r="HF390" s="1"/>
      <c r="HG390" s="1"/>
      <c r="HH390" s="1"/>
      <c r="HI390" s="1"/>
      <c r="HJ390" s="1"/>
      <c r="HK390" s="1"/>
      <c r="HL390" s="1"/>
      <c r="HM390" s="1"/>
      <c r="HN390" s="1"/>
      <c r="HO390" s="1"/>
      <c r="HP390" s="1"/>
      <c r="HQ390" s="1"/>
      <c r="HR390" s="1"/>
      <c r="HS390" s="1"/>
      <c r="HT390" s="1"/>
      <c r="HU390" s="1"/>
      <c r="HV390" s="1"/>
      <c r="HW390" s="1"/>
      <c r="HX390" s="1"/>
      <c r="HY390" s="1"/>
      <c r="HZ390" s="1"/>
      <c r="IA390" s="1"/>
      <c r="IB390" s="1"/>
      <c r="IC390" s="1"/>
      <c r="ID390" s="1"/>
      <c r="IE390" s="1"/>
      <c r="IF390" s="1"/>
      <c r="IG390" s="1"/>
      <c r="IH390" s="1"/>
      <c r="II390" s="1"/>
      <c r="IJ390" s="1"/>
      <c r="IK390" s="1"/>
      <c r="IL390" s="1"/>
      <c r="IM390" s="1"/>
      <c r="IN390" s="1"/>
      <c r="IO390" s="1"/>
      <c r="IP390" s="1"/>
      <c r="IQ390" s="1"/>
    </row>
    <row r="391" spans="1:25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  <c r="EP391" s="1"/>
      <c r="EQ391" s="1"/>
      <c r="ER391" s="1"/>
      <c r="ES391" s="1"/>
      <c r="ET391" s="1"/>
      <c r="EU391" s="1"/>
      <c r="EV391" s="1"/>
      <c r="EW391" s="1"/>
      <c r="EX391" s="1"/>
      <c r="EY391" s="1"/>
      <c r="EZ391" s="1"/>
      <c r="FA391" s="1"/>
      <c r="FB391" s="1"/>
      <c r="FC391" s="1"/>
      <c r="FD391" s="1"/>
      <c r="FE391" s="1"/>
      <c r="FF391" s="1"/>
      <c r="FG391" s="1"/>
      <c r="FH391" s="1"/>
      <c r="FI391" s="1"/>
      <c r="FJ391" s="1"/>
      <c r="FK391" s="1"/>
      <c r="FL391" s="1"/>
      <c r="FM391" s="1"/>
      <c r="FN391" s="1"/>
      <c r="FO391" s="1"/>
      <c r="FP391" s="1"/>
      <c r="FQ391" s="1"/>
      <c r="FR391" s="1"/>
      <c r="FS391" s="1"/>
      <c r="FT391" s="1"/>
      <c r="FU391" s="1"/>
      <c r="FV391" s="1"/>
      <c r="FW391" s="1"/>
      <c r="FX391" s="1"/>
      <c r="FY391" s="1"/>
      <c r="FZ391" s="1"/>
      <c r="GA391" s="1"/>
      <c r="GB391" s="1"/>
      <c r="GC391" s="1"/>
      <c r="GD391" s="1"/>
      <c r="GE391" s="1"/>
      <c r="GF391" s="1"/>
      <c r="GG391" s="1"/>
      <c r="GH391" s="1"/>
      <c r="GI391" s="1"/>
      <c r="GJ391" s="1"/>
      <c r="GK391" s="1"/>
      <c r="GL391" s="1"/>
      <c r="GM391" s="1"/>
      <c r="GN391" s="1"/>
      <c r="GO391" s="1"/>
      <c r="GP391" s="1"/>
      <c r="GQ391" s="1"/>
      <c r="GR391" s="1"/>
      <c r="GS391" s="1"/>
      <c r="GT391" s="1"/>
      <c r="GU391" s="1"/>
      <c r="GV391" s="1"/>
      <c r="GW391" s="1"/>
      <c r="GX391" s="1"/>
      <c r="GY391" s="1"/>
      <c r="GZ391" s="1"/>
      <c r="HA391" s="1"/>
      <c r="HB391" s="1"/>
      <c r="HC391" s="1"/>
      <c r="HD391" s="1"/>
      <c r="HE391" s="1"/>
      <c r="HF391" s="1"/>
      <c r="HG391" s="1"/>
      <c r="HH391" s="1"/>
      <c r="HI391" s="1"/>
      <c r="HJ391" s="1"/>
      <c r="HK391" s="1"/>
      <c r="HL391" s="1"/>
      <c r="HM391" s="1"/>
      <c r="HN391" s="1"/>
      <c r="HO391" s="1"/>
      <c r="HP391" s="1"/>
      <c r="HQ391" s="1"/>
      <c r="HR391" s="1"/>
      <c r="HS391" s="1"/>
      <c r="HT391" s="1"/>
      <c r="HU391" s="1"/>
      <c r="HV391" s="1"/>
      <c r="HW391" s="1"/>
      <c r="HX391" s="1"/>
      <c r="HY391" s="1"/>
      <c r="HZ391" s="1"/>
      <c r="IA391" s="1"/>
      <c r="IB391" s="1"/>
      <c r="IC391" s="1"/>
      <c r="ID391" s="1"/>
      <c r="IE391" s="1"/>
      <c r="IF391" s="1"/>
      <c r="IG391" s="1"/>
      <c r="IH391" s="1"/>
      <c r="II391" s="1"/>
      <c r="IJ391" s="1"/>
      <c r="IK391" s="1"/>
      <c r="IL391" s="1"/>
      <c r="IM391" s="1"/>
      <c r="IN391" s="1"/>
      <c r="IO391" s="1"/>
      <c r="IP391" s="1"/>
      <c r="IQ391" s="1"/>
    </row>
    <row r="392" spans="1:25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1"/>
      <c r="DQ392" s="1"/>
      <c r="DR392" s="1"/>
      <c r="DS392" s="1"/>
      <c r="DT392" s="1"/>
      <c r="DU392" s="1"/>
      <c r="DV392" s="1"/>
      <c r="DW392" s="1"/>
      <c r="DX392" s="1"/>
      <c r="DY392" s="1"/>
      <c r="DZ392" s="1"/>
      <c r="EA392" s="1"/>
      <c r="EB392" s="1"/>
      <c r="EC392" s="1"/>
      <c r="ED392" s="1"/>
      <c r="EE392" s="1"/>
      <c r="EF392" s="1"/>
      <c r="EG392" s="1"/>
      <c r="EH392" s="1"/>
      <c r="EI392" s="1"/>
      <c r="EJ392" s="1"/>
      <c r="EK392" s="1"/>
      <c r="EL392" s="1"/>
      <c r="EM392" s="1"/>
      <c r="EN392" s="1"/>
      <c r="EO392" s="1"/>
      <c r="EP392" s="1"/>
      <c r="EQ392" s="1"/>
      <c r="ER392" s="1"/>
      <c r="ES392" s="1"/>
      <c r="ET392" s="1"/>
      <c r="EU392" s="1"/>
      <c r="EV392" s="1"/>
      <c r="EW392" s="1"/>
      <c r="EX392" s="1"/>
      <c r="EY392" s="1"/>
      <c r="EZ392" s="1"/>
      <c r="FA392" s="1"/>
      <c r="FB392" s="1"/>
      <c r="FC392" s="1"/>
      <c r="FD392" s="1"/>
      <c r="FE392" s="1"/>
      <c r="FF392" s="1"/>
      <c r="FG392" s="1"/>
      <c r="FH392" s="1"/>
      <c r="FI392" s="1"/>
      <c r="FJ392" s="1"/>
      <c r="FK392" s="1"/>
      <c r="FL392" s="1"/>
      <c r="FM392" s="1"/>
      <c r="FN392" s="1"/>
      <c r="FO392" s="1"/>
      <c r="FP392" s="1"/>
      <c r="FQ392" s="1"/>
      <c r="FR392" s="1"/>
      <c r="FS392" s="1"/>
      <c r="FT392" s="1"/>
      <c r="FU392" s="1"/>
      <c r="FV392" s="1"/>
      <c r="FW392" s="1"/>
      <c r="FX392" s="1"/>
      <c r="FY392" s="1"/>
      <c r="FZ392" s="1"/>
      <c r="GA392" s="1"/>
      <c r="GB392" s="1"/>
      <c r="GC392" s="1"/>
      <c r="GD392" s="1"/>
      <c r="GE392" s="1"/>
      <c r="GF392" s="1"/>
      <c r="GG392" s="1"/>
      <c r="GH392" s="1"/>
      <c r="GI392" s="1"/>
      <c r="GJ392" s="1"/>
      <c r="GK392" s="1"/>
      <c r="GL392" s="1"/>
      <c r="GM392" s="1"/>
      <c r="GN392" s="1"/>
      <c r="GO392" s="1"/>
      <c r="GP392" s="1"/>
      <c r="GQ392" s="1"/>
      <c r="GR392" s="1"/>
      <c r="GS392" s="1"/>
      <c r="GT392" s="1"/>
      <c r="GU392" s="1"/>
      <c r="GV392" s="1"/>
      <c r="GW392" s="1"/>
      <c r="GX392" s="1"/>
      <c r="GY392" s="1"/>
      <c r="GZ392" s="1"/>
      <c r="HA392" s="1"/>
      <c r="HB392" s="1"/>
      <c r="HC392" s="1"/>
      <c r="HD392" s="1"/>
      <c r="HE392" s="1"/>
      <c r="HF392" s="1"/>
      <c r="HG392" s="1"/>
      <c r="HH392" s="1"/>
      <c r="HI392" s="1"/>
      <c r="HJ392" s="1"/>
      <c r="HK392" s="1"/>
      <c r="HL392" s="1"/>
      <c r="HM392" s="1"/>
      <c r="HN392" s="1"/>
      <c r="HO392" s="1"/>
      <c r="HP392" s="1"/>
      <c r="HQ392" s="1"/>
      <c r="HR392" s="1"/>
      <c r="HS392" s="1"/>
      <c r="HT392" s="1"/>
      <c r="HU392" s="1"/>
      <c r="HV392" s="1"/>
      <c r="HW392" s="1"/>
      <c r="HX392" s="1"/>
      <c r="HY392" s="1"/>
      <c r="HZ392" s="1"/>
      <c r="IA392" s="1"/>
      <c r="IB392" s="1"/>
      <c r="IC392" s="1"/>
      <c r="ID392" s="1"/>
      <c r="IE392" s="1"/>
      <c r="IF392" s="1"/>
      <c r="IG392" s="1"/>
      <c r="IH392" s="1"/>
      <c r="II392" s="1"/>
      <c r="IJ392" s="1"/>
      <c r="IK392" s="1"/>
      <c r="IL392" s="1"/>
      <c r="IM392" s="1"/>
      <c r="IN392" s="1"/>
      <c r="IO392" s="1"/>
      <c r="IP392" s="1"/>
      <c r="IQ392" s="1"/>
    </row>
    <row r="393" spans="1:25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  <c r="EP393" s="1"/>
      <c r="EQ393" s="1"/>
      <c r="ER393" s="1"/>
      <c r="ES393" s="1"/>
      <c r="ET393" s="1"/>
      <c r="EU393" s="1"/>
      <c r="EV393" s="1"/>
      <c r="EW393" s="1"/>
      <c r="EX393" s="1"/>
      <c r="EY393" s="1"/>
      <c r="EZ393" s="1"/>
      <c r="FA393" s="1"/>
      <c r="FB393" s="1"/>
      <c r="FC393" s="1"/>
      <c r="FD393" s="1"/>
      <c r="FE393" s="1"/>
      <c r="FF393" s="1"/>
      <c r="FG393" s="1"/>
      <c r="FH393" s="1"/>
      <c r="FI393" s="1"/>
      <c r="FJ393" s="1"/>
      <c r="FK393" s="1"/>
      <c r="FL393" s="1"/>
      <c r="FM393" s="1"/>
      <c r="FN393" s="1"/>
      <c r="FO393" s="1"/>
      <c r="FP393" s="1"/>
      <c r="FQ393" s="1"/>
      <c r="FR393" s="1"/>
      <c r="FS393" s="1"/>
      <c r="FT393" s="1"/>
      <c r="FU393" s="1"/>
      <c r="FV393" s="1"/>
      <c r="FW393" s="1"/>
      <c r="FX393" s="1"/>
      <c r="FY393" s="1"/>
      <c r="FZ393" s="1"/>
      <c r="GA393" s="1"/>
      <c r="GB393" s="1"/>
      <c r="GC393" s="1"/>
      <c r="GD393" s="1"/>
      <c r="GE393" s="1"/>
      <c r="GF393" s="1"/>
      <c r="GG393" s="1"/>
      <c r="GH393" s="1"/>
      <c r="GI393" s="1"/>
      <c r="GJ393" s="1"/>
      <c r="GK393" s="1"/>
      <c r="GL393" s="1"/>
      <c r="GM393" s="1"/>
      <c r="GN393" s="1"/>
      <c r="GO393" s="1"/>
      <c r="GP393" s="1"/>
      <c r="GQ393" s="1"/>
      <c r="GR393" s="1"/>
      <c r="GS393" s="1"/>
      <c r="GT393" s="1"/>
      <c r="GU393" s="1"/>
      <c r="GV393" s="1"/>
      <c r="GW393" s="1"/>
      <c r="GX393" s="1"/>
      <c r="GY393" s="1"/>
      <c r="GZ393" s="1"/>
      <c r="HA393" s="1"/>
      <c r="HB393" s="1"/>
      <c r="HC393" s="1"/>
      <c r="HD393" s="1"/>
      <c r="HE393" s="1"/>
      <c r="HF393" s="1"/>
      <c r="HG393" s="1"/>
      <c r="HH393" s="1"/>
      <c r="HI393" s="1"/>
      <c r="HJ393" s="1"/>
      <c r="HK393" s="1"/>
      <c r="HL393" s="1"/>
      <c r="HM393" s="1"/>
      <c r="HN393" s="1"/>
      <c r="HO393" s="1"/>
      <c r="HP393" s="1"/>
      <c r="HQ393" s="1"/>
      <c r="HR393" s="1"/>
      <c r="HS393" s="1"/>
      <c r="HT393" s="1"/>
      <c r="HU393" s="1"/>
      <c r="HV393" s="1"/>
      <c r="HW393" s="1"/>
      <c r="HX393" s="1"/>
      <c r="HY393" s="1"/>
      <c r="HZ393" s="1"/>
      <c r="IA393" s="1"/>
      <c r="IB393" s="1"/>
      <c r="IC393" s="1"/>
      <c r="ID393" s="1"/>
      <c r="IE393" s="1"/>
      <c r="IF393" s="1"/>
      <c r="IG393" s="1"/>
      <c r="IH393" s="1"/>
      <c r="II393" s="1"/>
      <c r="IJ393" s="1"/>
      <c r="IK393" s="1"/>
      <c r="IL393" s="1"/>
      <c r="IM393" s="1"/>
      <c r="IN393" s="1"/>
      <c r="IO393" s="1"/>
      <c r="IP393" s="1"/>
      <c r="IQ393" s="1"/>
    </row>
    <row r="394" spans="1:25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  <c r="EP394" s="1"/>
      <c r="EQ394" s="1"/>
      <c r="ER394" s="1"/>
      <c r="ES394" s="1"/>
      <c r="ET394" s="1"/>
      <c r="EU394" s="1"/>
      <c r="EV394" s="1"/>
      <c r="EW394" s="1"/>
      <c r="EX394" s="1"/>
      <c r="EY394" s="1"/>
      <c r="EZ394" s="1"/>
      <c r="FA394" s="1"/>
      <c r="FB394" s="1"/>
      <c r="FC394" s="1"/>
      <c r="FD394" s="1"/>
      <c r="FE394" s="1"/>
      <c r="FF394" s="1"/>
      <c r="FG394" s="1"/>
      <c r="FH394" s="1"/>
      <c r="FI394" s="1"/>
      <c r="FJ394" s="1"/>
      <c r="FK394" s="1"/>
      <c r="FL394" s="1"/>
      <c r="FM394" s="1"/>
      <c r="FN394" s="1"/>
      <c r="FO394" s="1"/>
      <c r="FP394" s="1"/>
      <c r="FQ394" s="1"/>
      <c r="FR394" s="1"/>
      <c r="FS394" s="1"/>
      <c r="FT394" s="1"/>
      <c r="FU394" s="1"/>
      <c r="FV394" s="1"/>
      <c r="FW394" s="1"/>
      <c r="FX394" s="1"/>
      <c r="FY394" s="1"/>
      <c r="FZ394" s="1"/>
      <c r="GA394" s="1"/>
      <c r="GB394" s="1"/>
      <c r="GC394" s="1"/>
      <c r="GD394" s="1"/>
      <c r="GE394" s="1"/>
      <c r="GF394" s="1"/>
      <c r="GG394" s="1"/>
      <c r="GH394" s="1"/>
      <c r="GI394" s="1"/>
      <c r="GJ394" s="1"/>
      <c r="GK394" s="1"/>
      <c r="GL394" s="1"/>
      <c r="GM394" s="1"/>
      <c r="GN394" s="1"/>
      <c r="GO394" s="1"/>
      <c r="GP394" s="1"/>
      <c r="GQ394" s="1"/>
      <c r="GR394" s="1"/>
      <c r="GS394" s="1"/>
      <c r="GT394" s="1"/>
      <c r="GU394" s="1"/>
      <c r="GV394" s="1"/>
      <c r="GW394" s="1"/>
      <c r="GX394" s="1"/>
      <c r="GY394" s="1"/>
      <c r="GZ394" s="1"/>
      <c r="HA394" s="1"/>
      <c r="HB394" s="1"/>
      <c r="HC394" s="1"/>
      <c r="HD394" s="1"/>
      <c r="HE394" s="1"/>
      <c r="HF394" s="1"/>
      <c r="HG394" s="1"/>
      <c r="HH394" s="1"/>
      <c r="HI394" s="1"/>
      <c r="HJ394" s="1"/>
      <c r="HK394" s="1"/>
      <c r="HL394" s="1"/>
      <c r="HM394" s="1"/>
      <c r="HN394" s="1"/>
      <c r="HO394" s="1"/>
      <c r="HP394" s="1"/>
      <c r="HQ394" s="1"/>
      <c r="HR394" s="1"/>
      <c r="HS394" s="1"/>
      <c r="HT394" s="1"/>
      <c r="HU394" s="1"/>
      <c r="HV394" s="1"/>
      <c r="HW394" s="1"/>
      <c r="HX394" s="1"/>
      <c r="HY394" s="1"/>
      <c r="HZ394" s="1"/>
      <c r="IA394" s="1"/>
      <c r="IB394" s="1"/>
      <c r="IC394" s="1"/>
      <c r="ID394" s="1"/>
      <c r="IE394" s="1"/>
      <c r="IF394" s="1"/>
      <c r="IG394" s="1"/>
      <c r="IH394" s="1"/>
      <c r="II394" s="1"/>
      <c r="IJ394" s="1"/>
      <c r="IK394" s="1"/>
      <c r="IL394" s="1"/>
      <c r="IM394" s="1"/>
      <c r="IN394" s="1"/>
      <c r="IO394" s="1"/>
      <c r="IP394" s="1"/>
      <c r="IQ394" s="1"/>
    </row>
    <row r="395" spans="1:25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  <c r="EQ395" s="1"/>
      <c r="ER395" s="1"/>
      <c r="ES395" s="1"/>
      <c r="ET395" s="1"/>
      <c r="EU395" s="1"/>
      <c r="EV395" s="1"/>
      <c r="EW395" s="1"/>
      <c r="EX395" s="1"/>
      <c r="EY395" s="1"/>
      <c r="EZ395" s="1"/>
      <c r="FA395" s="1"/>
      <c r="FB395" s="1"/>
      <c r="FC395" s="1"/>
      <c r="FD395" s="1"/>
      <c r="FE395" s="1"/>
      <c r="FF395" s="1"/>
      <c r="FG395" s="1"/>
      <c r="FH395" s="1"/>
      <c r="FI395" s="1"/>
      <c r="FJ395" s="1"/>
      <c r="FK395" s="1"/>
      <c r="FL395" s="1"/>
      <c r="FM395" s="1"/>
      <c r="FN395" s="1"/>
      <c r="FO395" s="1"/>
      <c r="FP395" s="1"/>
      <c r="FQ395" s="1"/>
      <c r="FR395" s="1"/>
      <c r="FS395" s="1"/>
      <c r="FT395" s="1"/>
      <c r="FU395" s="1"/>
      <c r="FV395" s="1"/>
      <c r="FW395" s="1"/>
      <c r="FX395" s="1"/>
      <c r="FY395" s="1"/>
      <c r="FZ395" s="1"/>
      <c r="GA395" s="1"/>
      <c r="GB395" s="1"/>
      <c r="GC395" s="1"/>
      <c r="GD395" s="1"/>
      <c r="GE395" s="1"/>
      <c r="GF395" s="1"/>
      <c r="GG395" s="1"/>
      <c r="GH395" s="1"/>
      <c r="GI395" s="1"/>
      <c r="GJ395" s="1"/>
      <c r="GK395" s="1"/>
      <c r="GL395" s="1"/>
      <c r="GM395" s="1"/>
      <c r="GN395" s="1"/>
      <c r="GO395" s="1"/>
      <c r="GP395" s="1"/>
      <c r="GQ395" s="1"/>
      <c r="GR395" s="1"/>
      <c r="GS395" s="1"/>
      <c r="GT395" s="1"/>
      <c r="GU395" s="1"/>
      <c r="GV395" s="1"/>
      <c r="GW395" s="1"/>
      <c r="GX395" s="1"/>
      <c r="GY395" s="1"/>
      <c r="GZ395" s="1"/>
      <c r="HA395" s="1"/>
      <c r="HB395" s="1"/>
      <c r="HC395" s="1"/>
      <c r="HD395" s="1"/>
      <c r="HE395" s="1"/>
      <c r="HF395" s="1"/>
      <c r="HG395" s="1"/>
      <c r="HH395" s="1"/>
      <c r="HI395" s="1"/>
      <c r="HJ395" s="1"/>
      <c r="HK395" s="1"/>
      <c r="HL395" s="1"/>
      <c r="HM395" s="1"/>
      <c r="HN395" s="1"/>
      <c r="HO395" s="1"/>
      <c r="HP395" s="1"/>
      <c r="HQ395" s="1"/>
      <c r="HR395" s="1"/>
      <c r="HS395" s="1"/>
      <c r="HT395" s="1"/>
      <c r="HU395" s="1"/>
      <c r="HV395" s="1"/>
      <c r="HW395" s="1"/>
      <c r="HX395" s="1"/>
      <c r="HY395" s="1"/>
      <c r="HZ395" s="1"/>
      <c r="IA395" s="1"/>
      <c r="IB395" s="1"/>
      <c r="IC395" s="1"/>
      <c r="ID395" s="1"/>
      <c r="IE395" s="1"/>
      <c r="IF395" s="1"/>
      <c r="IG395" s="1"/>
      <c r="IH395" s="1"/>
      <c r="II395" s="1"/>
      <c r="IJ395" s="1"/>
      <c r="IK395" s="1"/>
      <c r="IL395" s="1"/>
      <c r="IM395" s="1"/>
      <c r="IN395" s="1"/>
      <c r="IO395" s="1"/>
      <c r="IP395" s="1"/>
      <c r="IQ395" s="1"/>
    </row>
    <row r="396" spans="1:25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  <c r="EQ396" s="1"/>
      <c r="ER396" s="1"/>
      <c r="ES396" s="1"/>
      <c r="ET396" s="1"/>
      <c r="EU396" s="1"/>
      <c r="EV396" s="1"/>
      <c r="EW396" s="1"/>
      <c r="EX396" s="1"/>
      <c r="EY396" s="1"/>
      <c r="EZ396" s="1"/>
      <c r="FA396" s="1"/>
      <c r="FB396" s="1"/>
      <c r="FC396" s="1"/>
      <c r="FD396" s="1"/>
      <c r="FE396" s="1"/>
      <c r="FF396" s="1"/>
      <c r="FG396" s="1"/>
      <c r="FH396" s="1"/>
      <c r="FI396" s="1"/>
      <c r="FJ396" s="1"/>
      <c r="FK396" s="1"/>
      <c r="FL396" s="1"/>
      <c r="FM396" s="1"/>
      <c r="FN396" s="1"/>
      <c r="FO396" s="1"/>
      <c r="FP396" s="1"/>
      <c r="FQ396" s="1"/>
      <c r="FR396" s="1"/>
      <c r="FS396" s="1"/>
      <c r="FT396" s="1"/>
      <c r="FU396" s="1"/>
      <c r="FV396" s="1"/>
      <c r="FW396" s="1"/>
      <c r="FX396" s="1"/>
      <c r="FY396" s="1"/>
      <c r="FZ396" s="1"/>
      <c r="GA396" s="1"/>
      <c r="GB396" s="1"/>
      <c r="GC396" s="1"/>
      <c r="GD396" s="1"/>
      <c r="GE396" s="1"/>
      <c r="GF396" s="1"/>
      <c r="GG396" s="1"/>
      <c r="GH396" s="1"/>
      <c r="GI396" s="1"/>
      <c r="GJ396" s="1"/>
      <c r="GK396" s="1"/>
      <c r="GL396" s="1"/>
      <c r="GM396" s="1"/>
      <c r="GN396" s="1"/>
      <c r="GO396" s="1"/>
      <c r="GP396" s="1"/>
      <c r="GQ396" s="1"/>
      <c r="GR396" s="1"/>
      <c r="GS396" s="1"/>
      <c r="GT396" s="1"/>
      <c r="GU396" s="1"/>
      <c r="GV396" s="1"/>
      <c r="GW396" s="1"/>
      <c r="GX396" s="1"/>
      <c r="GY396" s="1"/>
      <c r="GZ396" s="1"/>
      <c r="HA396" s="1"/>
      <c r="HB396" s="1"/>
      <c r="HC396" s="1"/>
      <c r="HD396" s="1"/>
      <c r="HE396" s="1"/>
      <c r="HF396" s="1"/>
      <c r="HG396" s="1"/>
      <c r="HH396" s="1"/>
      <c r="HI396" s="1"/>
      <c r="HJ396" s="1"/>
      <c r="HK396" s="1"/>
      <c r="HL396" s="1"/>
      <c r="HM396" s="1"/>
      <c r="HN396" s="1"/>
      <c r="HO396" s="1"/>
      <c r="HP396" s="1"/>
      <c r="HQ396" s="1"/>
      <c r="HR396" s="1"/>
      <c r="HS396" s="1"/>
      <c r="HT396" s="1"/>
      <c r="HU396" s="1"/>
      <c r="HV396" s="1"/>
      <c r="HW396" s="1"/>
      <c r="HX396" s="1"/>
      <c r="HY396" s="1"/>
      <c r="HZ396" s="1"/>
      <c r="IA396" s="1"/>
      <c r="IB396" s="1"/>
      <c r="IC396" s="1"/>
      <c r="ID396" s="1"/>
      <c r="IE396" s="1"/>
      <c r="IF396" s="1"/>
      <c r="IG396" s="1"/>
      <c r="IH396" s="1"/>
      <c r="II396" s="1"/>
      <c r="IJ396" s="1"/>
      <c r="IK396" s="1"/>
      <c r="IL396" s="1"/>
      <c r="IM396" s="1"/>
      <c r="IN396" s="1"/>
      <c r="IO396" s="1"/>
      <c r="IP396" s="1"/>
      <c r="IQ396" s="1"/>
    </row>
    <row r="397" spans="1:25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  <c r="EP397" s="1"/>
      <c r="EQ397" s="1"/>
      <c r="ER397" s="1"/>
      <c r="ES397" s="1"/>
      <c r="ET397" s="1"/>
      <c r="EU397" s="1"/>
      <c r="EV397" s="1"/>
      <c r="EW397" s="1"/>
      <c r="EX397" s="1"/>
      <c r="EY397" s="1"/>
      <c r="EZ397" s="1"/>
      <c r="FA397" s="1"/>
      <c r="FB397" s="1"/>
      <c r="FC397" s="1"/>
      <c r="FD397" s="1"/>
      <c r="FE397" s="1"/>
      <c r="FF397" s="1"/>
      <c r="FG397" s="1"/>
      <c r="FH397" s="1"/>
      <c r="FI397" s="1"/>
      <c r="FJ397" s="1"/>
      <c r="FK397" s="1"/>
      <c r="FL397" s="1"/>
      <c r="FM397" s="1"/>
      <c r="FN397" s="1"/>
      <c r="FO397" s="1"/>
      <c r="FP397" s="1"/>
      <c r="FQ397" s="1"/>
      <c r="FR397" s="1"/>
      <c r="FS397" s="1"/>
      <c r="FT397" s="1"/>
      <c r="FU397" s="1"/>
      <c r="FV397" s="1"/>
      <c r="FW397" s="1"/>
      <c r="FX397" s="1"/>
      <c r="FY397" s="1"/>
      <c r="FZ397" s="1"/>
      <c r="GA397" s="1"/>
      <c r="GB397" s="1"/>
      <c r="GC397" s="1"/>
      <c r="GD397" s="1"/>
      <c r="GE397" s="1"/>
      <c r="GF397" s="1"/>
      <c r="GG397" s="1"/>
      <c r="GH397" s="1"/>
      <c r="GI397" s="1"/>
      <c r="GJ397" s="1"/>
      <c r="GK397" s="1"/>
      <c r="GL397" s="1"/>
      <c r="GM397" s="1"/>
      <c r="GN397" s="1"/>
      <c r="GO397" s="1"/>
      <c r="GP397" s="1"/>
      <c r="GQ397" s="1"/>
      <c r="GR397" s="1"/>
      <c r="GS397" s="1"/>
      <c r="GT397" s="1"/>
      <c r="GU397" s="1"/>
      <c r="GV397" s="1"/>
      <c r="GW397" s="1"/>
      <c r="GX397" s="1"/>
      <c r="GY397" s="1"/>
      <c r="GZ397" s="1"/>
      <c r="HA397" s="1"/>
      <c r="HB397" s="1"/>
      <c r="HC397" s="1"/>
      <c r="HD397" s="1"/>
      <c r="HE397" s="1"/>
      <c r="HF397" s="1"/>
      <c r="HG397" s="1"/>
      <c r="HH397" s="1"/>
      <c r="HI397" s="1"/>
      <c r="HJ397" s="1"/>
      <c r="HK397" s="1"/>
      <c r="HL397" s="1"/>
      <c r="HM397" s="1"/>
      <c r="HN397" s="1"/>
      <c r="HO397" s="1"/>
      <c r="HP397" s="1"/>
      <c r="HQ397" s="1"/>
      <c r="HR397" s="1"/>
      <c r="HS397" s="1"/>
      <c r="HT397" s="1"/>
      <c r="HU397" s="1"/>
      <c r="HV397" s="1"/>
      <c r="HW397" s="1"/>
      <c r="HX397" s="1"/>
      <c r="HY397" s="1"/>
      <c r="HZ397" s="1"/>
      <c r="IA397" s="1"/>
      <c r="IB397" s="1"/>
      <c r="IC397" s="1"/>
      <c r="ID397" s="1"/>
      <c r="IE397" s="1"/>
      <c r="IF397" s="1"/>
      <c r="IG397" s="1"/>
      <c r="IH397" s="1"/>
      <c r="II397" s="1"/>
      <c r="IJ397" s="1"/>
      <c r="IK397" s="1"/>
      <c r="IL397" s="1"/>
      <c r="IM397" s="1"/>
      <c r="IN397" s="1"/>
      <c r="IO397" s="1"/>
      <c r="IP397" s="1"/>
      <c r="IQ397" s="1"/>
    </row>
    <row r="398" spans="1:25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  <c r="EE398" s="1"/>
      <c r="EF398" s="1"/>
      <c r="EG398" s="1"/>
      <c r="EH398" s="1"/>
      <c r="EI398" s="1"/>
      <c r="EJ398" s="1"/>
      <c r="EK398" s="1"/>
      <c r="EL398" s="1"/>
      <c r="EM398" s="1"/>
      <c r="EN398" s="1"/>
      <c r="EO398" s="1"/>
      <c r="EP398" s="1"/>
      <c r="EQ398" s="1"/>
      <c r="ER398" s="1"/>
      <c r="ES398" s="1"/>
      <c r="ET398" s="1"/>
      <c r="EU398" s="1"/>
      <c r="EV398" s="1"/>
      <c r="EW398" s="1"/>
      <c r="EX398" s="1"/>
      <c r="EY398" s="1"/>
      <c r="EZ398" s="1"/>
      <c r="FA398" s="1"/>
      <c r="FB398" s="1"/>
      <c r="FC398" s="1"/>
      <c r="FD398" s="1"/>
      <c r="FE398" s="1"/>
      <c r="FF398" s="1"/>
      <c r="FG398" s="1"/>
      <c r="FH398" s="1"/>
      <c r="FI398" s="1"/>
      <c r="FJ398" s="1"/>
      <c r="FK398" s="1"/>
      <c r="FL398" s="1"/>
      <c r="FM398" s="1"/>
      <c r="FN398" s="1"/>
      <c r="FO398" s="1"/>
      <c r="FP398" s="1"/>
      <c r="FQ398" s="1"/>
      <c r="FR398" s="1"/>
      <c r="FS398" s="1"/>
      <c r="FT398" s="1"/>
      <c r="FU398" s="1"/>
      <c r="FV398" s="1"/>
      <c r="FW398" s="1"/>
      <c r="FX398" s="1"/>
      <c r="FY398" s="1"/>
      <c r="FZ398" s="1"/>
      <c r="GA398" s="1"/>
      <c r="GB398" s="1"/>
      <c r="GC398" s="1"/>
      <c r="GD398" s="1"/>
      <c r="GE398" s="1"/>
      <c r="GF398" s="1"/>
      <c r="GG398" s="1"/>
      <c r="GH398" s="1"/>
      <c r="GI398" s="1"/>
      <c r="GJ398" s="1"/>
      <c r="GK398" s="1"/>
      <c r="GL398" s="1"/>
      <c r="GM398" s="1"/>
      <c r="GN398" s="1"/>
      <c r="GO398" s="1"/>
      <c r="GP398" s="1"/>
      <c r="GQ398" s="1"/>
      <c r="GR398" s="1"/>
      <c r="GS398" s="1"/>
      <c r="GT398" s="1"/>
      <c r="GU398" s="1"/>
      <c r="GV398" s="1"/>
      <c r="GW398" s="1"/>
      <c r="GX398" s="1"/>
      <c r="GY398" s="1"/>
      <c r="GZ398" s="1"/>
      <c r="HA398" s="1"/>
      <c r="HB398" s="1"/>
      <c r="HC398" s="1"/>
      <c r="HD398" s="1"/>
      <c r="HE398" s="1"/>
      <c r="HF398" s="1"/>
      <c r="HG398" s="1"/>
      <c r="HH398" s="1"/>
      <c r="HI398" s="1"/>
      <c r="HJ398" s="1"/>
      <c r="HK398" s="1"/>
      <c r="HL398" s="1"/>
      <c r="HM398" s="1"/>
      <c r="HN398" s="1"/>
      <c r="HO398" s="1"/>
      <c r="HP398" s="1"/>
      <c r="HQ398" s="1"/>
      <c r="HR398" s="1"/>
      <c r="HS398" s="1"/>
      <c r="HT398" s="1"/>
      <c r="HU398" s="1"/>
      <c r="HV398" s="1"/>
      <c r="HW398" s="1"/>
      <c r="HX398" s="1"/>
      <c r="HY398" s="1"/>
      <c r="HZ398" s="1"/>
      <c r="IA398" s="1"/>
      <c r="IB398" s="1"/>
      <c r="IC398" s="1"/>
      <c r="ID398" s="1"/>
      <c r="IE398" s="1"/>
      <c r="IF398" s="1"/>
      <c r="IG398" s="1"/>
      <c r="IH398" s="1"/>
      <c r="II398" s="1"/>
      <c r="IJ398" s="1"/>
      <c r="IK398" s="1"/>
      <c r="IL398" s="1"/>
      <c r="IM398" s="1"/>
      <c r="IN398" s="1"/>
      <c r="IO398" s="1"/>
      <c r="IP398" s="1"/>
      <c r="IQ398" s="1"/>
    </row>
    <row r="399" spans="1:25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  <c r="EP399" s="1"/>
      <c r="EQ399" s="1"/>
      <c r="ER399" s="1"/>
      <c r="ES399" s="1"/>
      <c r="ET399" s="1"/>
      <c r="EU399" s="1"/>
      <c r="EV399" s="1"/>
      <c r="EW399" s="1"/>
      <c r="EX399" s="1"/>
      <c r="EY399" s="1"/>
      <c r="EZ399" s="1"/>
      <c r="FA399" s="1"/>
      <c r="FB399" s="1"/>
      <c r="FC399" s="1"/>
      <c r="FD399" s="1"/>
      <c r="FE399" s="1"/>
      <c r="FF399" s="1"/>
      <c r="FG399" s="1"/>
      <c r="FH399" s="1"/>
      <c r="FI399" s="1"/>
      <c r="FJ399" s="1"/>
      <c r="FK399" s="1"/>
      <c r="FL399" s="1"/>
      <c r="FM399" s="1"/>
      <c r="FN399" s="1"/>
      <c r="FO399" s="1"/>
      <c r="FP399" s="1"/>
      <c r="FQ399" s="1"/>
      <c r="FR399" s="1"/>
      <c r="FS399" s="1"/>
      <c r="FT399" s="1"/>
      <c r="FU399" s="1"/>
      <c r="FV399" s="1"/>
      <c r="FW399" s="1"/>
      <c r="FX399" s="1"/>
      <c r="FY399" s="1"/>
      <c r="FZ399" s="1"/>
      <c r="GA399" s="1"/>
      <c r="GB399" s="1"/>
      <c r="GC399" s="1"/>
      <c r="GD399" s="1"/>
      <c r="GE399" s="1"/>
      <c r="GF399" s="1"/>
      <c r="GG399" s="1"/>
      <c r="GH399" s="1"/>
      <c r="GI399" s="1"/>
      <c r="GJ399" s="1"/>
      <c r="GK399" s="1"/>
      <c r="GL399" s="1"/>
      <c r="GM399" s="1"/>
      <c r="GN399" s="1"/>
      <c r="GO399" s="1"/>
      <c r="GP399" s="1"/>
      <c r="GQ399" s="1"/>
      <c r="GR399" s="1"/>
      <c r="GS399" s="1"/>
      <c r="GT399" s="1"/>
      <c r="GU399" s="1"/>
      <c r="GV399" s="1"/>
      <c r="GW399" s="1"/>
      <c r="GX399" s="1"/>
      <c r="GY399" s="1"/>
      <c r="GZ399" s="1"/>
      <c r="HA399" s="1"/>
      <c r="HB399" s="1"/>
      <c r="HC399" s="1"/>
      <c r="HD399" s="1"/>
      <c r="HE399" s="1"/>
      <c r="HF399" s="1"/>
      <c r="HG399" s="1"/>
      <c r="HH399" s="1"/>
      <c r="HI399" s="1"/>
      <c r="HJ399" s="1"/>
      <c r="HK399" s="1"/>
      <c r="HL399" s="1"/>
      <c r="HM399" s="1"/>
      <c r="HN399" s="1"/>
      <c r="HO399" s="1"/>
      <c r="HP399" s="1"/>
      <c r="HQ399" s="1"/>
      <c r="HR399" s="1"/>
      <c r="HS399" s="1"/>
      <c r="HT399" s="1"/>
      <c r="HU399" s="1"/>
      <c r="HV399" s="1"/>
      <c r="HW399" s="1"/>
      <c r="HX399" s="1"/>
      <c r="HY399" s="1"/>
      <c r="HZ399" s="1"/>
      <c r="IA399" s="1"/>
      <c r="IB399" s="1"/>
      <c r="IC399" s="1"/>
      <c r="ID399" s="1"/>
      <c r="IE399" s="1"/>
      <c r="IF399" s="1"/>
      <c r="IG399" s="1"/>
      <c r="IH399" s="1"/>
      <c r="II399" s="1"/>
      <c r="IJ399" s="1"/>
      <c r="IK399" s="1"/>
      <c r="IL399" s="1"/>
      <c r="IM399" s="1"/>
      <c r="IN399" s="1"/>
      <c r="IO399" s="1"/>
      <c r="IP399" s="1"/>
      <c r="IQ399" s="1"/>
    </row>
    <row r="400" spans="1:25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C400" s="1"/>
      <c r="HD400" s="1"/>
      <c r="HE400" s="1"/>
      <c r="HF400" s="1"/>
      <c r="HG400" s="1"/>
      <c r="HH400" s="1"/>
      <c r="HI400" s="1"/>
      <c r="HJ400" s="1"/>
      <c r="HK400" s="1"/>
      <c r="HL400" s="1"/>
      <c r="HM400" s="1"/>
      <c r="HN400" s="1"/>
      <c r="HO400" s="1"/>
      <c r="HP400" s="1"/>
      <c r="HQ400" s="1"/>
      <c r="HR400" s="1"/>
      <c r="HS400" s="1"/>
      <c r="HT400" s="1"/>
      <c r="HU400" s="1"/>
      <c r="HV400" s="1"/>
      <c r="HW400" s="1"/>
      <c r="HX400" s="1"/>
      <c r="HY400" s="1"/>
      <c r="HZ400" s="1"/>
      <c r="IA400" s="1"/>
      <c r="IB400" s="1"/>
      <c r="IC400" s="1"/>
      <c r="ID400" s="1"/>
      <c r="IE400" s="1"/>
      <c r="IF400" s="1"/>
      <c r="IG400" s="1"/>
      <c r="IH400" s="1"/>
      <c r="II400" s="1"/>
      <c r="IJ400" s="1"/>
      <c r="IK400" s="1"/>
      <c r="IL400" s="1"/>
      <c r="IM400" s="1"/>
      <c r="IN400" s="1"/>
      <c r="IO400" s="1"/>
      <c r="IP400" s="1"/>
      <c r="IQ400" s="1"/>
    </row>
    <row r="401" spans="1:25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1"/>
      <c r="DQ401" s="1"/>
      <c r="DR401" s="1"/>
      <c r="DS401" s="1"/>
      <c r="DT401" s="1"/>
      <c r="DU401" s="1"/>
      <c r="DV401" s="1"/>
      <c r="DW401" s="1"/>
      <c r="DX401" s="1"/>
      <c r="DY401" s="1"/>
      <c r="DZ401" s="1"/>
      <c r="EA401" s="1"/>
      <c r="EB401" s="1"/>
      <c r="EC401" s="1"/>
      <c r="ED401" s="1"/>
      <c r="EE401" s="1"/>
      <c r="EF401" s="1"/>
      <c r="EG401" s="1"/>
      <c r="EH401" s="1"/>
      <c r="EI401" s="1"/>
      <c r="EJ401" s="1"/>
      <c r="EK401" s="1"/>
      <c r="EL401" s="1"/>
      <c r="EM401" s="1"/>
      <c r="EN401" s="1"/>
      <c r="EO401" s="1"/>
      <c r="EP401" s="1"/>
      <c r="EQ401" s="1"/>
      <c r="ER401" s="1"/>
      <c r="ES401" s="1"/>
      <c r="ET401" s="1"/>
      <c r="EU401" s="1"/>
      <c r="EV401" s="1"/>
      <c r="EW401" s="1"/>
      <c r="EX401" s="1"/>
      <c r="EY401" s="1"/>
      <c r="EZ401" s="1"/>
      <c r="FA401" s="1"/>
      <c r="FB401" s="1"/>
      <c r="FC401" s="1"/>
      <c r="FD401" s="1"/>
      <c r="FE401" s="1"/>
      <c r="FF401" s="1"/>
      <c r="FG401" s="1"/>
      <c r="FH401" s="1"/>
      <c r="FI401" s="1"/>
      <c r="FJ401" s="1"/>
      <c r="FK401" s="1"/>
      <c r="FL401" s="1"/>
      <c r="FM401" s="1"/>
      <c r="FN401" s="1"/>
      <c r="FO401" s="1"/>
      <c r="FP401" s="1"/>
      <c r="FQ401" s="1"/>
      <c r="FR401" s="1"/>
      <c r="FS401" s="1"/>
      <c r="FT401" s="1"/>
      <c r="FU401" s="1"/>
      <c r="FV401" s="1"/>
      <c r="FW401" s="1"/>
      <c r="FX401" s="1"/>
      <c r="FY401" s="1"/>
      <c r="FZ401" s="1"/>
      <c r="GA401" s="1"/>
      <c r="GB401" s="1"/>
      <c r="GC401" s="1"/>
      <c r="GD401" s="1"/>
      <c r="GE401" s="1"/>
      <c r="GF401" s="1"/>
      <c r="GG401" s="1"/>
      <c r="GH401" s="1"/>
      <c r="GI401" s="1"/>
      <c r="GJ401" s="1"/>
      <c r="GK401" s="1"/>
      <c r="GL401" s="1"/>
      <c r="GM401" s="1"/>
      <c r="GN401" s="1"/>
      <c r="GO401" s="1"/>
      <c r="GP401" s="1"/>
      <c r="GQ401" s="1"/>
      <c r="GR401" s="1"/>
      <c r="GS401" s="1"/>
      <c r="GT401" s="1"/>
      <c r="GU401" s="1"/>
      <c r="GV401" s="1"/>
      <c r="GW401" s="1"/>
      <c r="GX401" s="1"/>
      <c r="GY401" s="1"/>
      <c r="GZ401" s="1"/>
      <c r="HA401" s="1"/>
      <c r="HB401" s="1"/>
      <c r="HC401" s="1"/>
      <c r="HD401" s="1"/>
      <c r="HE401" s="1"/>
      <c r="HF401" s="1"/>
      <c r="HG401" s="1"/>
      <c r="HH401" s="1"/>
      <c r="HI401" s="1"/>
      <c r="HJ401" s="1"/>
      <c r="HK401" s="1"/>
      <c r="HL401" s="1"/>
      <c r="HM401" s="1"/>
      <c r="HN401" s="1"/>
      <c r="HO401" s="1"/>
      <c r="HP401" s="1"/>
      <c r="HQ401" s="1"/>
      <c r="HR401" s="1"/>
      <c r="HS401" s="1"/>
      <c r="HT401" s="1"/>
      <c r="HU401" s="1"/>
      <c r="HV401" s="1"/>
      <c r="HW401" s="1"/>
      <c r="HX401" s="1"/>
      <c r="HY401" s="1"/>
      <c r="HZ401" s="1"/>
      <c r="IA401" s="1"/>
      <c r="IB401" s="1"/>
      <c r="IC401" s="1"/>
      <c r="ID401" s="1"/>
      <c r="IE401" s="1"/>
      <c r="IF401" s="1"/>
      <c r="IG401" s="1"/>
      <c r="IH401" s="1"/>
      <c r="II401" s="1"/>
      <c r="IJ401" s="1"/>
      <c r="IK401" s="1"/>
      <c r="IL401" s="1"/>
      <c r="IM401" s="1"/>
      <c r="IN401" s="1"/>
      <c r="IO401" s="1"/>
      <c r="IP401" s="1"/>
      <c r="IQ401" s="1"/>
    </row>
    <row r="402" spans="1:25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  <c r="EE402" s="1"/>
      <c r="EF402" s="1"/>
      <c r="EG402" s="1"/>
      <c r="EH402" s="1"/>
      <c r="EI402" s="1"/>
      <c r="EJ402" s="1"/>
      <c r="EK402" s="1"/>
      <c r="EL402" s="1"/>
      <c r="EM402" s="1"/>
      <c r="EN402" s="1"/>
      <c r="EO402" s="1"/>
      <c r="EP402" s="1"/>
      <c r="EQ402" s="1"/>
      <c r="ER402" s="1"/>
      <c r="ES402" s="1"/>
      <c r="ET402" s="1"/>
      <c r="EU402" s="1"/>
      <c r="EV402" s="1"/>
      <c r="EW402" s="1"/>
      <c r="EX402" s="1"/>
      <c r="EY402" s="1"/>
      <c r="EZ402" s="1"/>
      <c r="FA402" s="1"/>
      <c r="FB402" s="1"/>
      <c r="FC402" s="1"/>
      <c r="FD402" s="1"/>
      <c r="FE402" s="1"/>
      <c r="FF402" s="1"/>
      <c r="FG402" s="1"/>
      <c r="FH402" s="1"/>
      <c r="FI402" s="1"/>
      <c r="FJ402" s="1"/>
      <c r="FK402" s="1"/>
      <c r="FL402" s="1"/>
      <c r="FM402" s="1"/>
      <c r="FN402" s="1"/>
      <c r="FO402" s="1"/>
      <c r="FP402" s="1"/>
      <c r="FQ402" s="1"/>
      <c r="FR402" s="1"/>
      <c r="FS402" s="1"/>
      <c r="FT402" s="1"/>
      <c r="FU402" s="1"/>
      <c r="FV402" s="1"/>
      <c r="FW402" s="1"/>
      <c r="FX402" s="1"/>
      <c r="FY402" s="1"/>
      <c r="FZ402" s="1"/>
      <c r="GA402" s="1"/>
      <c r="GB402" s="1"/>
      <c r="GC402" s="1"/>
      <c r="GD402" s="1"/>
      <c r="GE402" s="1"/>
      <c r="GF402" s="1"/>
      <c r="GG402" s="1"/>
      <c r="GH402" s="1"/>
      <c r="GI402" s="1"/>
      <c r="GJ402" s="1"/>
      <c r="GK402" s="1"/>
      <c r="GL402" s="1"/>
      <c r="GM402" s="1"/>
      <c r="GN402" s="1"/>
      <c r="GO402" s="1"/>
      <c r="GP402" s="1"/>
      <c r="GQ402" s="1"/>
      <c r="GR402" s="1"/>
      <c r="GS402" s="1"/>
      <c r="GT402" s="1"/>
      <c r="GU402" s="1"/>
      <c r="GV402" s="1"/>
      <c r="GW402" s="1"/>
      <c r="GX402" s="1"/>
      <c r="GY402" s="1"/>
      <c r="GZ402" s="1"/>
      <c r="HA402" s="1"/>
      <c r="HB402" s="1"/>
      <c r="HC402" s="1"/>
      <c r="HD402" s="1"/>
      <c r="HE402" s="1"/>
      <c r="HF402" s="1"/>
      <c r="HG402" s="1"/>
      <c r="HH402" s="1"/>
      <c r="HI402" s="1"/>
      <c r="HJ402" s="1"/>
      <c r="HK402" s="1"/>
      <c r="HL402" s="1"/>
      <c r="HM402" s="1"/>
      <c r="HN402" s="1"/>
      <c r="HO402" s="1"/>
      <c r="HP402" s="1"/>
      <c r="HQ402" s="1"/>
      <c r="HR402" s="1"/>
      <c r="HS402" s="1"/>
      <c r="HT402" s="1"/>
      <c r="HU402" s="1"/>
      <c r="HV402" s="1"/>
      <c r="HW402" s="1"/>
      <c r="HX402" s="1"/>
      <c r="HY402" s="1"/>
      <c r="HZ402" s="1"/>
      <c r="IA402" s="1"/>
      <c r="IB402" s="1"/>
      <c r="IC402" s="1"/>
      <c r="ID402" s="1"/>
      <c r="IE402" s="1"/>
      <c r="IF402" s="1"/>
      <c r="IG402" s="1"/>
      <c r="IH402" s="1"/>
      <c r="II402" s="1"/>
      <c r="IJ402" s="1"/>
      <c r="IK402" s="1"/>
      <c r="IL402" s="1"/>
      <c r="IM402" s="1"/>
      <c r="IN402" s="1"/>
      <c r="IO402" s="1"/>
      <c r="IP402" s="1"/>
      <c r="IQ402" s="1"/>
    </row>
    <row r="403" spans="1:25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  <c r="EE403" s="1"/>
      <c r="EF403" s="1"/>
      <c r="EG403" s="1"/>
      <c r="EH403" s="1"/>
      <c r="EI403" s="1"/>
      <c r="EJ403" s="1"/>
      <c r="EK403" s="1"/>
      <c r="EL403" s="1"/>
      <c r="EM403" s="1"/>
      <c r="EN403" s="1"/>
      <c r="EO403" s="1"/>
      <c r="EP403" s="1"/>
      <c r="EQ403" s="1"/>
      <c r="ER403" s="1"/>
      <c r="ES403" s="1"/>
      <c r="ET403" s="1"/>
      <c r="EU403" s="1"/>
      <c r="EV403" s="1"/>
      <c r="EW403" s="1"/>
      <c r="EX403" s="1"/>
      <c r="EY403" s="1"/>
      <c r="EZ403" s="1"/>
      <c r="FA403" s="1"/>
      <c r="FB403" s="1"/>
      <c r="FC403" s="1"/>
      <c r="FD403" s="1"/>
      <c r="FE403" s="1"/>
      <c r="FF403" s="1"/>
      <c r="FG403" s="1"/>
      <c r="FH403" s="1"/>
      <c r="FI403" s="1"/>
      <c r="FJ403" s="1"/>
      <c r="FK403" s="1"/>
      <c r="FL403" s="1"/>
      <c r="FM403" s="1"/>
      <c r="FN403" s="1"/>
      <c r="FO403" s="1"/>
      <c r="FP403" s="1"/>
      <c r="FQ403" s="1"/>
      <c r="FR403" s="1"/>
      <c r="FS403" s="1"/>
      <c r="FT403" s="1"/>
      <c r="FU403" s="1"/>
      <c r="FV403" s="1"/>
      <c r="FW403" s="1"/>
      <c r="FX403" s="1"/>
      <c r="FY403" s="1"/>
      <c r="FZ403" s="1"/>
      <c r="GA403" s="1"/>
      <c r="GB403" s="1"/>
      <c r="GC403" s="1"/>
      <c r="GD403" s="1"/>
      <c r="GE403" s="1"/>
      <c r="GF403" s="1"/>
      <c r="GG403" s="1"/>
      <c r="GH403" s="1"/>
      <c r="GI403" s="1"/>
      <c r="GJ403" s="1"/>
      <c r="GK403" s="1"/>
      <c r="GL403" s="1"/>
      <c r="GM403" s="1"/>
      <c r="GN403" s="1"/>
      <c r="GO403" s="1"/>
      <c r="GP403" s="1"/>
      <c r="GQ403" s="1"/>
      <c r="GR403" s="1"/>
      <c r="GS403" s="1"/>
      <c r="GT403" s="1"/>
      <c r="GU403" s="1"/>
      <c r="GV403" s="1"/>
      <c r="GW403" s="1"/>
      <c r="GX403" s="1"/>
      <c r="GY403" s="1"/>
      <c r="GZ403" s="1"/>
      <c r="HA403" s="1"/>
      <c r="HB403" s="1"/>
      <c r="HC403" s="1"/>
      <c r="HD403" s="1"/>
      <c r="HE403" s="1"/>
      <c r="HF403" s="1"/>
      <c r="HG403" s="1"/>
      <c r="HH403" s="1"/>
      <c r="HI403" s="1"/>
      <c r="HJ403" s="1"/>
      <c r="HK403" s="1"/>
      <c r="HL403" s="1"/>
      <c r="HM403" s="1"/>
      <c r="HN403" s="1"/>
      <c r="HO403" s="1"/>
      <c r="HP403" s="1"/>
      <c r="HQ403" s="1"/>
      <c r="HR403" s="1"/>
      <c r="HS403" s="1"/>
      <c r="HT403" s="1"/>
      <c r="HU403" s="1"/>
      <c r="HV403" s="1"/>
      <c r="HW403" s="1"/>
      <c r="HX403" s="1"/>
      <c r="HY403" s="1"/>
      <c r="HZ403" s="1"/>
      <c r="IA403" s="1"/>
      <c r="IB403" s="1"/>
      <c r="IC403" s="1"/>
      <c r="ID403" s="1"/>
      <c r="IE403" s="1"/>
      <c r="IF403" s="1"/>
      <c r="IG403" s="1"/>
      <c r="IH403" s="1"/>
      <c r="II403" s="1"/>
      <c r="IJ403" s="1"/>
      <c r="IK403" s="1"/>
      <c r="IL403" s="1"/>
      <c r="IM403" s="1"/>
      <c r="IN403" s="1"/>
      <c r="IO403" s="1"/>
      <c r="IP403" s="1"/>
      <c r="IQ403" s="1"/>
    </row>
    <row r="404" spans="1:25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1"/>
      <c r="DQ404" s="1"/>
      <c r="DR404" s="1"/>
      <c r="DS404" s="1"/>
      <c r="DT404" s="1"/>
      <c r="DU404" s="1"/>
      <c r="DV404" s="1"/>
      <c r="DW404" s="1"/>
      <c r="DX404" s="1"/>
      <c r="DY404" s="1"/>
      <c r="DZ404" s="1"/>
      <c r="EA404" s="1"/>
      <c r="EB404" s="1"/>
      <c r="EC404" s="1"/>
      <c r="ED404" s="1"/>
      <c r="EE404" s="1"/>
      <c r="EF404" s="1"/>
      <c r="EG404" s="1"/>
      <c r="EH404" s="1"/>
      <c r="EI404" s="1"/>
      <c r="EJ404" s="1"/>
      <c r="EK404" s="1"/>
      <c r="EL404" s="1"/>
      <c r="EM404" s="1"/>
      <c r="EN404" s="1"/>
      <c r="EO404" s="1"/>
      <c r="EP404" s="1"/>
      <c r="EQ404" s="1"/>
      <c r="ER404" s="1"/>
      <c r="ES404" s="1"/>
      <c r="ET404" s="1"/>
      <c r="EU404" s="1"/>
      <c r="EV404" s="1"/>
      <c r="EW404" s="1"/>
      <c r="EX404" s="1"/>
      <c r="EY404" s="1"/>
      <c r="EZ404" s="1"/>
      <c r="FA404" s="1"/>
      <c r="FB404" s="1"/>
      <c r="FC404" s="1"/>
      <c r="FD404" s="1"/>
      <c r="FE404" s="1"/>
      <c r="FF404" s="1"/>
      <c r="FG404" s="1"/>
      <c r="FH404" s="1"/>
      <c r="FI404" s="1"/>
      <c r="FJ404" s="1"/>
      <c r="FK404" s="1"/>
      <c r="FL404" s="1"/>
      <c r="FM404" s="1"/>
      <c r="FN404" s="1"/>
      <c r="FO404" s="1"/>
      <c r="FP404" s="1"/>
      <c r="FQ404" s="1"/>
      <c r="FR404" s="1"/>
      <c r="FS404" s="1"/>
      <c r="FT404" s="1"/>
      <c r="FU404" s="1"/>
      <c r="FV404" s="1"/>
      <c r="FW404" s="1"/>
      <c r="FX404" s="1"/>
      <c r="FY404" s="1"/>
      <c r="FZ404" s="1"/>
      <c r="GA404" s="1"/>
      <c r="GB404" s="1"/>
      <c r="GC404" s="1"/>
      <c r="GD404" s="1"/>
      <c r="GE404" s="1"/>
      <c r="GF404" s="1"/>
      <c r="GG404" s="1"/>
      <c r="GH404" s="1"/>
      <c r="GI404" s="1"/>
      <c r="GJ404" s="1"/>
      <c r="GK404" s="1"/>
      <c r="GL404" s="1"/>
      <c r="GM404" s="1"/>
      <c r="GN404" s="1"/>
      <c r="GO404" s="1"/>
      <c r="GP404" s="1"/>
      <c r="GQ404" s="1"/>
      <c r="GR404" s="1"/>
      <c r="GS404" s="1"/>
      <c r="GT404" s="1"/>
      <c r="GU404" s="1"/>
      <c r="GV404" s="1"/>
      <c r="GW404" s="1"/>
      <c r="GX404" s="1"/>
      <c r="GY404" s="1"/>
      <c r="GZ404" s="1"/>
      <c r="HA404" s="1"/>
      <c r="HB404" s="1"/>
      <c r="HC404" s="1"/>
      <c r="HD404" s="1"/>
      <c r="HE404" s="1"/>
      <c r="HF404" s="1"/>
      <c r="HG404" s="1"/>
      <c r="HH404" s="1"/>
      <c r="HI404" s="1"/>
      <c r="HJ404" s="1"/>
      <c r="HK404" s="1"/>
      <c r="HL404" s="1"/>
      <c r="HM404" s="1"/>
      <c r="HN404" s="1"/>
      <c r="HO404" s="1"/>
      <c r="HP404" s="1"/>
      <c r="HQ404" s="1"/>
      <c r="HR404" s="1"/>
      <c r="HS404" s="1"/>
      <c r="HT404" s="1"/>
      <c r="HU404" s="1"/>
      <c r="HV404" s="1"/>
      <c r="HW404" s="1"/>
      <c r="HX404" s="1"/>
      <c r="HY404" s="1"/>
      <c r="HZ404" s="1"/>
      <c r="IA404" s="1"/>
      <c r="IB404" s="1"/>
      <c r="IC404" s="1"/>
      <c r="ID404" s="1"/>
      <c r="IE404" s="1"/>
      <c r="IF404" s="1"/>
      <c r="IG404" s="1"/>
      <c r="IH404" s="1"/>
      <c r="II404" s="1"/>
      <c r="IJ404" s="1"/>
      <c r="IK404" s="1"/>
      <c r="IL404" s="1"/>
      <c r="IM404" s="1"/>
      <c r="IN404" s="1"/>
      <c r="IO404" s="1"/>
      <c r="IP404" s="1"/>
      <c r="IQ404" s="1"/>
    </row>
    <row r="405" spans="1:25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  <c r="EE405" s="1"/>
      <c r="EF405" s="1"/>
      <c r="EG405" s="1"/>
      <c r="EH405" s="1"/>
      <c r="EI405" s="1"/>
      <c r="EJ405" s="1"/>
      <c r="EK405" s="1"/>
      <c r="EL405" s="1"/>
      <c r="EM405" s="1"/>
      <c r="EN405" s="1"/>
      <c r="EO405" s="1"/>
      <c r="EP405" s="1"/>
      <c r="EQ405" s="1"/>
      <c r="ER405" s="1"/>
      <c r="ES405" s="1"/>
      <c r="ET405" s="1"/>
      <c r="EU405" s="1"/>
      <c r="EV405" s="1"/>
      <c r="EW405" s="1"/>
      <c r="EX405" s="1"/>
      <c r="EY405" s="1"/>
      <c r="EZ405" s="1"/>
      <c r="FA405" s="1"/>
      <c r="FB405" s="1"/>
      <c r="FC405" s="1"/>
      <c r="FD405" s="1"/>
      <c r="FE405" s="1"/>
      <c r="FF405" s="1"/>
      <c r="FG405" s="1"/>
      <c r="FH405" s="1"/>
      <c r="FI405" s="1"/>
      <c r="FJ405" s="1"/>
      <c r="FK405" s="1"/>
      <c r="FL405" s="1"/>
      <c r="FM405" s="1"/>
      <c r="FN405" s="1"/>
      <c r="FO405" s="1"/>
      <c r="FP405" s="1"/>
      <c r="FQ405" s="1"/>
      <c r="FR405" s="1"/>
      <c r="FS405" s="1"/>
      <c r="FT405" s="1"/>
      <c r="FU405" s="1"/>
      <c r="FV405" s="1"/>
      <c r="FW405" s="1"/>
      <c r="FX405" s="1"/>
      <c r="FY405" s="1"/>
      <c r="FZ405" s="1"/>
      <c r="GA405" s="1"/>
      <c r="GB405" s="1"/>
      <c r="GC405" s="1"/>
      <c r="GD405" s="1"/>
      <c r="GE405" s="1"/>
      <c r="GF405" s="1"/>
      <c r="GG405" s="1"/>
      <c r="GH405" s="1"/>
      <c r="GI405" s="1"/>
      <c r="GJ405" s="1"/>
      <c r="GK405" s="1"/>
      <c r="GL405" s="1"/>
      <c r="GM405" s="1"/>
      <c r="GN405" s="1"/>
      <c r="GO405" s="1"/>
      <c r="GP405" s="1"/>
      <c r="GQ405" s="1"/>
      <c r="GR405" s="1"/>
      <c r="GS405" s="1"/>
      <c r="GT405" s="1"/>
      <c r="GU405" s="1"/>
      <c r="GV405" s="1"/>
      <c r="GW405" s="1"/>
      <c r="GX405" s="1"/>
      <c r="GY405" s="1"/>
      <c r="GZ405" s="1"/>
      <c r="HA405" s="1"/>
      <c r="HB405" s="1"/>
      <c r="HC405" s="1"/>
      <c r="HD405" s="1"/>
      <c r="HE405" s="1"/>
      <c r="HF405" s="1"/>
      <c r="HG405" s="1"/>
      <c r="HH405" s="1"/>
      <c r="HI405" s="1"/>
      <c r="HJ405" s="1"/>
      <c r="HK405" s="1"/>
      <c r="HL405" s="1"/>
      <c r="HM405" s="1"/>
      <c r="HN405" s="1"/>
      <c r="HO405" s="1"/>
      <c r="HP405" s="1"/>
      <c r="HQ405" s="1"/>
      <c r="HR405" s="1"/>
      <c r="HS405" s="1"/>
      <c r="HT405" s="1"/>
      <c r="HU405" s="1"/>
      <c r="HV405" s="1"/>
      <c r="HW405" s="1"/>
      <c r="HX405" s="1"/>
      <c r="HY405" s="1"/>
      <c r="HZ405" s="1"/>
      <c r="IA405" s="1"/>
      <c r="IB405" s="1"/>
      <c r="IC405" s="1"/>
      <c r="ID405" s="1"/>
      <c r="IE405" s="1"/>
      <c r="IF405" s="1"/>
      <c r="IG405" s="1"/>
      <c r="IH405" s="1"/>
      <c r="II405" s="1"/>
      <c r="IJ405" s="1"/>
      <c r="IK405" s="1"/>
      <c r="IL405" s="1"/>
      <c r="IM405" s="1"/>
      <c r="IN405" s="1"/>
      <c r="IO405" s="1"/>
      <c r="IP405" s="1"/>
      <c r="IQ405" s="1"/>
    </row>
    <row r="406" spans="1:25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1"/>
      <c r="DQ406" s="1"/>
      <c r="DR406" s="1"/>
      <c r="DS406" s="1"/>
      <c r="DT406" s="1"/>
      <c r="DU406" s="1"/>
      <c r="DV406" s="1"/>
      <c r="DW406" s="1"/>
      <c r="DX406" s="1"/>
      <c r="DY406" s="1"/>
      <c r="DZ406" s="1"/>
      <c r="EA406" s="1"/>
      <c r="EB406" s="1"/>
      <c r="EC406" s="1"/>
      <c r="ED406" s="1"/>
      <c r="EE406" s="1"/>
      <c r="EF406" s="1"/>
      <c r="EG406" s="1"/>
      <c r="EH406" s="1"/>
      <c r="EI406" s="1"/>
      <c r="EJ406" s="1"/>
      <c r="EK406" s="1"/>
      <c r="EL406" s="1"/>
      <c r="EM406" s="1"/>
      <c r="EN406" s="1"/>
      <c r="EO406" s="1"/>
      <c r="EP406" s="1"/>
      <c r="EQ406" s="1"/>
      <c r="ER406" s="1"/>
      <c r="ES406" s="1"/>
      <c r="ET406" s="1"/>
      <c r="EU406" s="1"/>
      <c r="EV406" s="1"/>
      <c r="EW406" s="1"/>
      <c r="EX406" s="1"/>
      <c r="EY406" s="1"/>
      <c r="EZ406" s="1"/>
      <c r="FA406" s="1"/>
      <c r="FB406" s="1"/>
      <c r="FC406" s="1"/>
      <c r="FD406" s="1"/>
      <c r="FE406" s="1"/>
      <c r="FF406" s="1"/>
      <c r="FG406" s="1"/>
      <c r="FH406" s="1"/>
      <c r="FI406" s="1"/>
      <c r="FJ406" s="1"/>
      <c r="FK406" s="1"/>
      <c r="FL406" s="1"/>
      <c r="FM406" s="1"/>
      <c r="FN406" s="1"/>
      <c r="FO406" s="1"/>
      <c r="FP406" s="1"/>
      <c r="FQ406" s="1"/>
      <c r="FR406" s="1"/>
      <c r="FS406" s="1"/>
      <c r="FT406" s="1"/>
      <c r="FU406" s="1"/>
      <c r="FV406" s="1"/>
      <c r="FW406" s="1"/>
      <c r="FX406" s="1"/>
      <c r="FY406" s="1"/>
      <c r="FZ406" s="1"/>
      <c r="GA406" s="1"/>
      <c r="GB406" s="1"/>
      <c r="GC406" s="1"/>
      <c r="GD406" s="1"/>
      <c r="GE406" s="1"/>
      <c r="GF406" s="1"/>
      <c r="GG406" s="1"/>
      <c r="GH406" s="1"/>
      <c r="GI406" s="1"/>
      <c r="GJ406" s="1"/>
      <c r="GK406" s="1"/>
      <c r="GL406" s="1"/>
      <c r="GM406" s="1"/>
      <c r="GN406" s="1"/>
      <c r="GO406" s="1"/>
      <c r="GP406" s="1"/>
      <c r="GQ406" s="1"/>
      <c r="GR406" s="1"/>
      <c r="GS406" s="1"/>
      <c r="GT406" s="1"/>
      <c r="GU406" s="1"/>
      <c r="GV406" s="1"/>
      <c r="GW406" s="1"/>
      <c r="GX406" s="1"/>
      <c r="GY406" s="1"/>
      <c r="GZ406" s="1"/>
      <c r="HA406" s="1"/>
      <c r="HB406" s="1"/>
      <c r="HC406" s="1"/>
      <c r="HD406" s="1"/>
      <c r="HE406" s="1"/>
      <c r="HF406" s="1"/>
      <c r="HG406" s="1"/>
      <c r="HH406" s="1"/>
      <c r="HI406" s="1"/>
      <c r="HJ406" s="1"/>
      <c r="HK406" s="1"/>
      <c r="HL406" s="1"/>
      <c r="HM406" s="1"/>
      <c r="HN406" s="1"/>
      <c r="HO406" s="1"/>
      <c r="HP406" s="1"/>
      <c r="HQ406" s="1"/>
      <c r="HR406" s="1"/>
      <c r="HS406" s="1"/>
      <c r="HT406" s="1"/>
      <c r="HU406" s="1"/>
      <c r="HV406" s="1"/>
      <c r="HW406" s="1"/>
      <c r="HX406" s="1"/>
      <c r="HY406" s="1"/>
      <c r="HZ406" s="1"/>
      <c r="IA406" s="1"/>
      <c r="IB406" s="1"/>
      <c r="IC406" s="1"/>
      <c r="ID406" s="1"/>
      <c r="IE406" s="1"/>
      <c r="IF406" s="1"/>
      <c r="IG406" s="1"/>
      <c r="IH406" s="1"/>
      <c r="II406" s="1"/>
      <c r="IJ406" s="1"/>
      <c r="IK406" s="1"/>
      <c r="IL406" s="1"/>
      <c r="IM406" s="1"/>
      <c r="IN406" s="1"/>
      <c r="IO406" s="1"/>
      <c r="IP406" s="1"/>
      <c r="IQ406" s="1"/>
    </row>
  </sheetData>
  <autoFilter ref="C1:C406" xr:uid="{00000000-0009-0000-0000-000001000000}"/>
  <mergeCells count="4">
    <mergeCell ref="A301:A302"/>
    <mergeCell ref="A14:A15"/>
    <mergeCell ref="A21:A26"/>
    <mergeCell ref="A145:A148"/>
  </mergeCells>
  <pageMargins left="0.31527777777777799" right="0.15763888888888899" top="0.196527777777778" bottom="0.23611111111111099" header="0.51180555555555496" footer="0.51180555555555496"/>
  <pageSetup paperSize="9" scale="65" firstPageNumber="0" orientation="portrait" r:id="rId1"/>
  <rowBreaks count="1" manualBreakCount="1">
    <brk id="1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I74"/>
  <sheetViews>
    <sheetView showGridLines="0" topLeftCell="A43" zoomScaleNormal="100" workbookViewId="0">
      <selection activeCell="H12" sqref="H12"/>
    </sheetView>
  </sheetViews>
  <sheetFormatPr baseColWidth="10" defaultColWidth="11.5703125" defaultRowHeight="11.25"/>
  <cols>
    <col min="1" max="1" width="2.5703125" style="29" customWidth="1"/>
    <col min="2" max="2" width="32.42578125" style="29" customWidth="1"/>
    <col min="3" max="3" width="15.42578125" style="29" customWidth="1"/>
    <col min="4" max="5" width="16.85546875" style="29" customWidth="1"/>
    <col min="6" max="6" width="69.5703125" style="29" hidden="1" customWidth="1"/>
    <col min="7" max="7" width="13.42578125" style="29" bestFit="1" customWidth="1"/>
    <col min="8" max="8" width="11.5703125" style="29"/>
    <col min="9" max="9" width="16.5703125" style="29" bestFit="1" customWidth="1"/>
    <col min="10" max="16384" width="11.5703125" style="29"/>
  </cols>
  <sheetData>
    <row r="1" spans="1:9" s="161" customFormat="1" ht="15.75">
      <c r="A1" s="728" t="s">
        <v>716</v>
      </c>
      <c r="B1" s="728"/>
      <c r="C1" s="728"/>
      <c r="D1" s="728"/>
      <c r="E1" s="728"/>
    </row>
    <row r="2" spans="1:9" customFormat="1" ht="15">
      <c r="A2" s="103"/>
      <c r="B2" s="728" t="s">
        <v>372</v>
      </c>
      <c r="C2" s="728"/>
      <c r="D2" s="728"/>
      <c r="E2" s="728"/>
    </row>
    <row r="3" spans="1:9" customFormat="1" ht="15">
      <c r="A3" s="103"/>
      <c r="B3" s="728" t="s">
        <v>724</v>
      </c>
      <c r="C3" s="728"/>
      <c r="D3" s="728"/>
      <c r="E3" s="728"/>
    </row>
    <row r="4" spans="1:9" customFormat="1" ht="15">
      <c r="B4" s="734" t="s">
        <v>1</v>
      </c>
      <c r="C4" s="734"/>
      <c r="D4" s="734"/>
      <c r="E4" s="734"/>
    </row>
    <row r="5" spans="1:9" customFormat="1" ht="15"/>
    <row r="6" spans="1:9" ht="15">
      <c r="B6" s="104"/>
      <c r="C6" s="104"/>
      <c r="D6" s="104"/>
      <c r="E6" s="104"/>
    </row>
    <row r="7" spans="1:9" ht="12" thickBot="1"/>
    <row r="8" spans="1:9" ht="12.75" thickBot="1">
      <c r="B8" s="162" t="s">
        <v>259</v>
      </c>
      <c r="C8" s="163"/>
      <c r="D8" s="164">
        <v>43738</v>
      </c>
      <c r="E8" s="165">
        <v>43373</v>
      </c>
      <c r="F8" s="214" t="s">
        <v>320</v>
      </c>
    </row>
    <row r="9" spans="1:9">
      <c r="B9" s="166"/>
      <c r="C9" s="167"/>
      <c r="D9" s="168"/>
      <c r="E9" s="169"/>
      <c r="F9" s="215"/>
    </row>
    <row r="10" spans="1:9">
      <c r="B10" s="170" t="s">
        <v>260</v>
      </c>
      <c r="C10" s="171"/>
      <c r="D10" s="172"/>
      <c r="E10" s="173"/>
      <c r="F10" s="215"/>
    </row>
    <row r="11" spans="1:9">
      <c r="B11" s="174" t="s">
        <v>261</v>
      </c>
      <c r="C11" s="175"/>
      <c r="D11" s="176">
        <v>104513008976</v>
      </c>
      <c r="E11" s="177">
        <v>118366958215</v>
      </c>
      <c r="F11" s="215" t="s">
        <v>333</v>
      </c>
    </row>
    <row r="12" spans="1:9">
      <c r="B12" s="178"/>
      <c r="C12" s="167"/>
      <c r="D12" s="176"/>
      <c r="E12" s="177"/>
      <c r="F12" s="215"/>
    </row>
    <row r="13" spans="1:9">
      <c r="B13" s="179" t="s">
        <v>262</v>
      </c>
      <c r="C13" s="180"/>
      <c r="D13" s="176"/>
      <c r="E13" s="177"/>
      <c r="F13" s="215"/>
    </row>
    <row r="14" spans="1:9">
      <c r="B14" s="178" t="s">
        <v>263</v>
      </c>
      <c r="C14" s="167"/>
      <c r="D14" s="181">
        <v>-49381064638</v>
      </c>
      <c r="E14" s="182">
        <v>-54621461402</v>
      </c>
      <c r="F14" s="215" t="s">
        <v>334</v>
      </c>
      <c r="G14" s="700"/>
      <c r="I14" s="106"/>
    </row>
    <row r="15" spans="1:9">
      <c r="B15" s="183" t="s">
        <v>264</v>
      </c>
      <c r="C15" s="184"/>
      <c r="D15" s="185">
        <f>+D11+D14</f>
        <v>55131944338</v>
      </c>
      <c r="E15" s="186">
        <f>+E11+E14</f>
        <v>63745496813</v>
      </c>
      <c r="F15" s="215"/>
    </row>
    <row r="16" spans="1:9">
      <c r="B16" s="178"/>
      <c r="C16" s="167"/>
      <c r="D16" s="206"/>
      <c r="E16" s="211"/>
      <c r="F16" s="215"/>
    </row>
    <row r="17" spans="2:8">
      <c r="B17" s="179" t="s">
        <v>265</v>
      </c>
      <c r="C17" s="180"/>
      <c r="D17" s="181"/>
      <c r="E17" s="212"/>
      <c r="F17" s="215"/>
    </row>
    <row r="18" spans="2:8">
      <c r="B18" s="187" t="s">
        <v>266</v>
      </c>
      <c r="C18" s="188"/>
      <c r="D18" s="189">
        <f>+D19</f>
        <v>13037699132</v>
      </c>
      <c r="E18" s="190">
        <f>+E19</f>
        <v>4433987151</v>
      </c>
      <c r="F18" s="215"/>
    </row>
    <row r="19" spans="2:8">
      <c r="B19" s="178" t="s">
        <v>304</v>
      </c>
      <c r="C19" s="167"/>
      <c r="D19" s="181">
        <v>13037699132</v>
      </c>
      <c r="E19" s="182">
        <v>4433987151</v>
      </c>
      <c r="F19" s="215" t="s">
        <v>341</v>
      </c>
    </row>
    <row r="20" spans="2:8">
      <c r="B20" s="178"/>
      <c r="C20" s="167"/>
      <c r="D20" s="181"/>
      <c r="E20" s="182"/>
      <c r="F20" s="215"/>
    </row>
    <row r="21" spans="2:8">
      <c r="B21" s="179" t="s">
        <v>262</v>
      </c>
      <c r="C21" s="180"/>
      <c r="D21" s="178"/>
      <c r="E21" s="191"/>
      <c r="F21" s="215"/>
    </row>
    <row r="22" spans="2:8">
      <c r="B22" s="187" t="s">
        <v>267</v>
      </c>
      <c r="C22" s="188"/>
      <c r="D22" s="192">
        <f>SUM(D23:D25)</f>
        <v>-55726320411</v>
      </c>
      <c r="E22" s="193">
        <f>SUM(E23:E25)</f>
        <v>-49452685880</v>
      </c>
      <c r="F22" s="215"/>
      <c r="G22" s="106"/>
      <c r="H22" s="700"/>
    </row>
    <row r="23" spans="2:8">
      <c r="B23" s="178" t="s">
        <v>268</v>
      </c>
      <c r="C23" s="167"/>
      <c r="D23" s="181">
        <f>-27370346536+928553785</f>
        <v>-26441792751</v>
      </c>
      <c r="E23" s="194">
        <v>-25658392459</v>
      </c>
      <c r="F23" s="215" t="s">
        <v>335</v>
      </c>
    </row>
    <row r="24" spans="2:8" ht="10.5" customHeight="1">
      <c r="B24" s="178" t="s">
        <v>305</v>
      </c>
      <c r="C24" s="167"/>
      <c r="D24" s="195">
        <f>-9223708719-6567320737</f>
        <v>-15791029456</v>
      </c>
      <c r="E24" s="194">
        <v>-13791580458</v>
      </c>
      <c r="F24" s="216" t="s">
        <v>336</v>
      </c>
    </row>
    <row r="25" spans="2:8">
      <c r="B25" s="178" t="s">
        <v>269</v>
      </c>
      <c r="C25" s="167"/>
      <c r="D25" s="181">
        <v>-13493498204</v>
      </c>
      <c r="E25" s="182">
        <v>-10002712963</v>
      </c>
      <c r="F25" s="216" t="s">
        <v>337</v>
      </c>
      <c r="G25" s="699"/>
      <c r="H25" s="699"/>
    </row>
    <row r="26" spans="2:8">
      <c r="B26" s="183" t="s">
        <v>270</v>
      </c>
      <c r="C26" s="184"/>
      <c r="D26" s="185">
        <f>+D15+D18+D22</f>
        <v>12443323059</v>
      </c>
      <c r="E26" s="186">
        <f>+E15+E18+E22</f>
        <v>18726798084</v>
      </c>
      <c r="F26" s="215"/>
    </row>
    <row r="27" spans="2:8" s="243" customFormat="1">
      <c r="B27" s="239"/>
      <c r="C27" s="240"/>
      <c r="D27" s="241">
        <f>(D23+D24)/D11</f>
        <v>-0.40409153483178534</v>
      </c>
      <c r="E27" s="241">
        <f>(E23+E24)/E11</f>
        <v>-0.33328534847827762</v>
      </c>
      <c r="F27" s="242"/>
    </row>
    <row r="28" spans="2:8">
      <c r="B28" s="179" t="s">
        <v>265</v>
      </c>
      <c r="C28" s="180"/>
      <c r="D28" s="181"/>
      <c r="E28" s="182"/>
      <c r="F28" s="215"/>
    </row>
    <row r="29" spans="2:8">
      <c r="B29" s="187" t="s">
        <v>271</v>
      </c>
      <c r="C29" s="188"/>
      <c r="D29" s="185">
        <f>+D30</f>
        <v>716403973</v>
      </c>
      <c r="E29" s="186">
        <f>+E30</f>
        <v>796061065</v>
      </c>
      <c r="F29" s="215"/>
    </row>
    <row r="30" spans="2:8">
      <c r="B30" s="178" t="s">
        <v>253</v>
      </c>
      <c r="C30" s="167"/>
      <c r="D30" s="196">
        <v>716403973</v>
      </c>
      <c r="E30" s="197">
        <v>796061065</v>
      </c>
      <c r="F30" s="215" t="s">
        <v>338</v>
      </c>
    </row>
    <row r="31" spans="2:8">
      <c r="B31" s="178"/>
      <c r="C31" s="167"/>
      <c r="D31" s="181"/>
      <c r="E31" s="182"/>
      <c r="F31" s="215"/>
    </row>
    <row r="32" spans="2:8">
      <c r="B32" s="187" t="s">
        <v>272</v>
      </c>
      <c r="C32" s="188"/>
      <c r="D32" s="185">
        <f>+D33+D34</f>
        <v>-7879059947</v>
      </c>
      <c r="E32" s="186">
        <f>+E33+E34</f>
        <v>-13918866690</v>
      </c>
      <c r="F32" s="215"/>
    </row>
    <row r="33" spans="2:9">
      <c r="B33" s="198" t="s">
        <v>273</v>
      </c>
      <c r="C33" s="199"/>
      <c r="D33" s="181">
        <v>-6950506162</v>
      </c>
      <c r="E33" s="182">
        <v>-13027985832</v>
      </c>
      <c r="F33" s="215" t="s">
        <v>339</v>
      </c>
    </row>
    <row r="34" spans="2:9" s="43" customFormat="1">
      <c r="B34" s="178" t="s">
        <v>274</v>
      </c>
      <c r="C34" s="167"/>
      <c r="D34" s="181">
        <v>-928553785</v>
      </c>
      <c r="E34" s="182">
        <v>-890880858</v>
      </c>
      <c r="F34" s="215" t="s">
        <v>340</v>
      </c>
      <c r="I34" s="249"/>
    </row>
    <row r="35" spans="2:9">
      <c r="B35" s="178"/>
      <c r="C35" s="167"/>
      <c r="D35" s="176"/>
      <c r="E35" s="177"/>
      <c r="F35" s="215"/>
    </row>
    <row r="36" spans="2:9">
      <c r="B36" s="178"/>
      <c r="C36" s="167"/>
      <c r="D36" s="178"/>
      <c r="E36" s="191"/>
      <c r="F36" s="215"/>
    </row>
    <row r="37" spans="2:9">
      <c r="B37" s="200" t="s">
        <v>275</v>
      </c>
      <c r="C37" s="201"/>
      <c r="D37" s="185">
        <f>+D26+D29+D32+20</f>
        <v>5280667105</v>
      </c>
      <c r="E37" s="186">
        <f>+E26+E29+E32+19</f>
        <v>5603992478</v>
      </c>
      <c r="F37" s="215"/>
    </row>
    <row r="38" spans="2:9" s="105" customFormat="1">
      <c r="B38" s="179"/>
      <c r="C38" s="180"/>
      <c r="D38" s="181"/>
      <c r="E38" s="182"/>
      <c r="F38" s="217"/>
    </row>
    <row r="39" spans="2:9">
      <c r="B39" s="179" t="s">
        <v>262</v>
      </c>
      <c r="C39" s="180"/>
      <c r="D39" s="181"/>
      <c r="E39" s="182"/>
      <c r="F39" s="215"/>
    </row>
    <row r="40" spans="2:9">
      <c r="B40" s="187" t="s">
        <v>276</v>
      </c>
      <c r="C40" s="188"/>
      <c r="D40" s="181">
        <v>-492790424</v>
      </c>
      <c r="E40" s="182">
        <v>-560399246</v>
      </c>
      <c r="F40" s="215"/>
      <c r="H40" s="106"/>
    </row>
    <row r="41" spans="2:9">
      <c r="B41" s="178"/>
      <c r="C41" s="167"/>
      <c r="D41" s="181"/>
      <c r="E41" s="182"/>
      <c r="F41" s="215"/>
    </row>
    <row r="42" spans="2:9" ht="13.5" thickBot="1">
      <c r="B42" s="202" t="s">
        <v>277</v>
      </c>
      <c r="C42" s="203"/>
      <c r="D42" s="204">
        <f>+D37+D40</f>
        <v>4787876681</v>
      </c>
      <c r="E42" s="205">
        <f>+E37+E40</f>
        <v>5043593232</v>
      </c>
      <c r="F42" s="218"/>
      <c r="G42" s="106"/>
      <c r="H42" s="254"/>
      <c r="I42" s="97"/>
    </row>
    <row r="43" spans="2:9">
      <c r="E43" s="41"/>
      <c r="I43" s="106"/>
    </row>
    <row r="44" spans="2:9">
      <c r="E44" s="41"/>
    </row>
    <row r="45" spans="2:9">
      <c r="D45" s="106"/>
      <c r="E45" s="41"/>
    </row>
    <row r="46" spans="2:9">
      <c r="C46" s="735"/>
      <c r="D46" s="735"/>
      <c r="E46" s="107"/>
    </row>
    <row r="47" spans="2:9">
      <c r="C47" s="736"/>
      <c r="D47" s="736"/>
      <c r="E47" s="41"/>
    </row>
    <row r="48" spans="2:9">
      <c r="C48" s="733"/>
      <c r="D48" s="733"/>
      <c r="E48" s="108"/>
    </row>
    <row r="49" spans="5:5">
      <c r="E49" s="41"/>
    </row>
    <row r="50" spans="5:5">
      <c r="E50" s="41"/>
    </row>
    <row r="51" spans="5:5">
      <c r="E51" s="41"/>
    </row>
    <row r="52" spans="5:5">
      <c r="E52" s="41"/>
    </row>
    <row r="53" spans="5:5">
      <c r="E53" s="41"/>
    </row>
    <row r="54" spans="5:5">
      <c r="E54" s="41"/>
    </row>
    <row r="55" spans="5:5">
      <c r="E55" s="41"/>
    </row>
    <row r="56" spans="5:5">
      <c r="E56" s="41"/>
    </row>
    <row r="57" spans="5:5">
      <c r="E57" s="41"/>
    </row>
    <row r="58" spans="5:5">
      <c r="E58" s="41"/>
    </row>
    <row r="59" spans="5:5">
      <c r="E59" s="41"/>
    </row>
    <row r="61" spans="5:5">
      <c r="E61" s="41"/>
    </row>
    <row r="62" spans="5:5">
      <c r="E62" s="41"/>
    </row>
    <row r="63" spans="5:5">
      <c r="E63" s="41"/>
    </row>
    <row r="64" spans="5:5">
      <c r="E64" s="41"/>
    </row>
    <row r="65" spans="5:5">
      <c r="E65" s="41"/>
    </row>
    <row r="66" spans="5:5">
      <c r="E66" s="41"/>
    </row>
    <row r="68" spans="5:5">
      <c r="E68" s="41"/>
    </row>
    <row r="69" spans="5:5">
      <c r="E69" s="41"/>
    </row>
    <row r="70" spans="5:5">
      <c r="E70" s="41"/>
    </row>
    <row r="71" spans="5:5">
      <c r="E71" s="41"/>
    </row>
    <row r="72" spans="5:5">
      <c r="E72" s="41"/>
    </row>
    <row r="73" spans="5:5">
      <c r="E73" s="41"/>
    </row>
    <row r="74" spans="5:5">
      <c r="E74" s="41"/>
    </row>
  </sheetData>
  <mergeCells count="7">
    <mergeCell ref="C48:D48"/>
    <mergeCell ref="A1:E1"/>
    <mergeCell ref="B2:E2"/>
    <mergeCell ref="B3:E3"/>
    <mergeCell ref="B4:E4"/>
    <mergeCell ref="C46:D46"/>
    <mergeCell ref="C47:D47"/>
  </mergeCells>
  <pageMargins left="0.70866141732283472" right="0.70866141732283472" top="1.5748031496062993" bottom="0.74803149606299213" header="0.31496062992125984" footer="0.31496062992125984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Q55"/>
  <sheetViews>
    <sheetView zoomScale="80" zoomScaleNormal="80" workbookViewId="0">
      <selection activeCell="B23" sqref="B23:M40"/>
    </sheetView>
  </sheetViews>
  <sheetFormatPr baseColWidth="10" defaultColWidth="11.5703125" defaultRowHeight="11.25" customHeight="1"/>
  <cols>
    <col min="1" max="1" width="32.5703125" style="266" customWidth="1"/>
    <col min="2" max="2" width="15.5703125" style="266" customWidth="1"/>
    <col min="3" max="3" width="12.85546875" style="266" bestFit="1" customWidth="1"/>
    <col min="4" max="4" width="12" style="266" hidden="1" customWidth="1"/>
    <col min="5" max="6" width="0" style="266" hidden="1" customWidth="1"/>
    <col min="7" max="7" width="15.5703125" style="266" customWidth="1"/>
    <col min="8" max="8" width="14.7109375" style="266" customWidth="1"/>
    <col min="9" max="9" width="15.42578125" style="266" customWidth="1"/>
    <col min="10" max="10" width="16.7109375" style="266" customWidth="1"/>
    <col min="11" max="11" width="16" style="266" customWidth="1"/>
    <col min="12" max="12" width="15.28515625" style="266" customWidth="1"/>
    <col min="13" max="13" width="15.5703125" style="266" customWidth="1"/>
    <col min="14" max="14" width="16.42578125" style="266" customWidth="1"/>
    <col min="15" max="256" width="11.5703125" style="266"/>
    <col min="257" max="257" width="38.42578125" style="266" customWidth="1"/>
    <col min="258" max="258" width="15.5703125" style="266" customWidth="1"/>
    <col min="259" max="259" width="11.140625" style="266" customWidth="1"/>
    <col min="260" max="260" width="12" style="266" customWidth="1"/>
    <col min="261" max="262" width="0" style="266" hidden="1" customWidth="1"/>
    <col min="263" max="263" width="15.5703125" style="266" customWidth="1"/>
    <col min="264" max="264" width="14.7109375" style="266" customWidth="1"/>
    <col min="265" max="265" width="14.5703125" style="266" customWidth="1"/>
    <col min="266" max="266" width="16.7109375" style="266" customWidth="1"/>
    <col min="267" max="267" width="14.7109375" style="266" customWidth="1"/>
    <col min="268" max="268" width="15.28515625" style="266" customWidth="1"/>
    <col min="269" max="269" width="15.5703125" style="266" customWidth="1"/>
    <col min="270" max="270" width="16.42578125" style="266" customWidth="1"/>
    <col min="271" max="512" width="11.5703125" style="266"/>
    <col min="513" max="513" width="38.42578125" style="266" customWidth="1"/>
    <col min="514" max="514" width="15.5703125" style="266" customWidth="1"/>
    <col min="515" max="515" width="11.140625" style="266" customWidth="1"/>
    <col min="516" max="516" width="12" style="266" customWidth="1"/>
    <col min="517" max="518" width="0" style="266" hidden="1" customWidth="1"/>
    <col min="519" max="519" width="15.5703125" style="266" customWidth="1"/>
    <col min="520" max="520" width="14.7109375" style="266" customWidth="1"/>
    <col min="521" max="521" width="14.5703125" style="266" customWidth="1"/>
    <col min="522" max="522" width="16.7109375" style="266" customWidth="1"/>
    <col min="523" max="523" width="14.7109375" style="266" customWidth="1"/>
    <col min="524" max="524" width="15.28515625" style="266" customWidth="1"/>
    <col min="525" max="525" width="15.5703125" style="266" customWidth="1"/>
    <col min="526" max="526" width="16.42578125" style="266" customWidth="1"/>
    <col min="527" max="768" width="11.5703125" style="266"/>
    <col min="769" max="769" width="38.42578125" style="266" customWidth="1"/>
    <col min="770" max="770" width="15.5703125" style="266" customWidth="1"/>
    <col min="771" max="771" width="11.140625" style="266" customWidth="1"/>
    <col min="772" max="772" width="12" style="266" customWidth="1"/>
    <col min="773" max="774" width="0" style="266" hidden="1" customWidth="1"/>
    <col min="775" max="775" width="15.5703125" style="266" customWidth="1"/>
    <col min="776" max="776" width="14.7109375" style="266" customWidth="1"/>
    <col min="777" max="777" width="14.5703125" style="266" customWidth="1"/>
    <col min="778" max="778" width="16.7109375" style="266" customWidth="1"/>
    <col min="779" max="779" width="14.7109375" style="266" customWidth="1"/>
    <col min="780" max="780" width="15.28515625" style="266" customWidth="1"/>
    <col min="781" max="781" width="15.5703125" style="266" customWidth="1"/>
    <col min="782" max="782" width="16.42578125" style="266" customWidth="1"/>
    <col min="783" max="1024" width="11.5703125" style="266"/>
    <col min="1025" max="1025" width="38.42578125" style="266" customWidth="1"/>
    <col min="1026" max="1026" width="15.5703125" style="266" customWidth="1"/>
    <col min="1027" max="1027" width="11.140625" style="266" customWidth="1"/>
    <col min="1028" max="1028" width="12" style="266" customWidth="1"/>
    <col min="1029" max="1030" width="0" style="266" hidden="1" customWidth="1"/>
    <col min="1031" max="1031" width="15.5703125" style="266" customWidth="1"/>
    <col min="1032" max="1032" width="14.7109375" style="266" customWidth="1"/>
    <col min="1033" max="1033" width="14.5703125" style="266" customWidth="1"/>
    <col min="1034" max="1034" width="16.7109375" style="266" customWidth="1"/>
    <col min="1035" max="1035" width="14.7109375" style="266" customWidth="1"/>
    <col min="1036" max="1036" width="15.28515625" style="266" customWidth="1"/>
    <col min="1037" max="1037" width="15.5703125" style="266" customWidth="1"/>
    <col min="1038" max="1038" width="16.42578125" style="266" customWidth="1"/>
    <col min="1039" max="1280" width="11.5703125" style="266"/>
    <col min="1281" max="1281" width="38.42578125" style="266" customWidth="1"/>
    <col min="1282" max="1282" width="15.5703125" style="266" customWidth="1"/>
    <col min="1283" max="1283" width="11.140625" style="266" customWidth="1"/>
    <col min="1284" max="1284" width="12" style="266" customWidth="1"/>
    <col min="1285" max="1286" width="0" style="266" hidden="1" customWidth="1"/>
    <col min="1287" max="1287" width="15.5703125" style="266" customWidth="1"/>
    <col min="1288" max="1288" width="14.7109375" style="266" customWidth="1"/>
    <col min="1289" max="1289" width="14.5703125" style="266" customWidth="1"/>
    <col min="1290" max="1290" width="16.7109375" style="266" customWidth="1"/>
    <col min="1291" max="1291" width="14.7109375" style="266" customWidth="1"/>
    <col min="1292" max="1292" width="15.28515625" style="266" customWidth="1"/>
    <col min="1293" max="1293" width="15.5703125" style="266" customWidth="1"/>
    <col min="1294" max="1294" width="16.42578125" style="266" customWidth="1"/>
    <col min="1295" max="1536" width="11.5703125" style="266"/>
    <col min="1537" max="1537" width="38.42578125" style="266" customWidth="1"/>
    <col min="1538" max="1538" width="15.5703125" style="266" customWidth="1"/>
    <col min="1539" max="1539" width="11.140625" style="266" customWidth="1"/>
    <col min="1540" max="1540" width="12" style="266" customWidth="1"/>
    <col min="1541" max="1542" width="0" style="266" hidden="1" customWidth="1"/>
    <col min="1543" max="1543" width="15.5703125" style="266" customWidth="1"/>
    <col min="1544" max="1544" width="14.7109375" style="266" customWidth="1"/>
    <col min="1545" max="1545" width="14.5703125" style="266" customWidth="1"/>
    <col min="1546" max="1546" width="16.7109375" style="266" customWidth="1"/>
    <col min="1547" max="1547" width="14.7109375" style="266" customWidth="1"/>
    <col min="1548" max="1548" width="15.28515625" style="266" customWidth="1"/>
    <col min="1549" max="1549" width="15.5703125" style="266" customWidth="1"/>
    <col min="1550" max="1550" width="16.42578125" style="266" customWidth="1"/>
    <col min="1551" max="1792" width="11.5703125" style="266"/>
    <col min="1793" max="1793" width="38.42578125" style="266" customWidth="1"/>
    <col min="1794" max="1794" width="15.5703125" style="266" customWidth="1"/>
    <col min="1795" max="1795" width="11.140625" style="266" customWidth="1"/>
    <col min="1796" max="1796" width="12" style="266" customWidth="1"/>
    <col min="1797" max="1798" width="0" style="266" hidden="1" customWidth="1"/>
    <col min="1799" max="1799" width="15.5703125" style="266" customWidth="1"/>
    <col min="1800" max="1800" width="14.7109375" style="266" customWidth="1"/>
    <col min="1801" max="1801" width="14.5703125" style="266" customWidth="1"/>
    <col min="1802" max="1802" width="16.7109375" style="266" customWidth="1"/>
    <col min="1803" max="1803" width="14.7109375" style="266" customWidth="1"/>
    <col min="1804" max="1804" width="15.28515625" style="266" customWidth="1"/>
    <col min="1805" max="1805" width="15.5703125" style="266" customWidth="1"/>
    <col min="1806" max="1806" width="16.42578125" style="266" customWidth="1"/>
    <col min="1807" max="2048" width="11.5703125" style="266"/>
    <col min="2049" max="2049" width="38.42578125" style="266" customWidth="1"/>
    <col min="2050" max="2050" width="15.5703125" style="266" customWidth="1"/>
    <col min="2051" max="2051" width="11.140625" style="266" customWidth="1"/>
    <col min="2052" max="2052" width="12" style="266" customWidth="1"/>
    <col min="2053" max="2054" width="0" style="266" hidden="1" customWidth="1"/>
    <col min="2055" max="2055" width="15.5703125" style="266" customWidth="1"/>
    <col min="2056" max="2056" width="14.7109375" style="266" customWidth="1"/>
    <col min="2057" max="2057" width="14.5703125" style="266" customWidth="1"/>
    <col min="2058" max="2058" width="16.7109375" style="266" customWidth="1"/>
    <col min="2059" max="2059" width="14.7109375" style="266" customWidth="1"/>
    <col min="2060" max="2060" width="15.28515625" style="266" customWidth="1"/>
    <col min="2061" max="2061" width="15.5703125" style="266" customWidth="1"/>
    <col min="2062" max="2062" width="16.42578125" style="266" customWidth="1"/>
    <col min="2063" max="2304" width="11.5703125" style="266"/>
    <col min="2305" max="2305" width="38.42578125" style="266" customWidth="1"/>
    <col min="2306" max="2306" width="15.5703125" style="266" customWidth="1"/>
    <col min="2307" max="2307" width="11.140625" style="266" customWidth="1"/>
    <col min="2308" max="2308" width="12" style="266" customWidth="1"/>
    <col min="2309" max="2310" width="0" style="266" hidden="1" customWidth="1"/>
    <col min="2311" max="2311" width="15.5703125" style="266" customWidth="1"/>
    <col min="2312" max="2312" width="14.7109375" style="266" customWidth="1"/>
    <col min="2313" max="2313" width="14.5703125" style="266" customWidth="1"/>
    <col min="2314" max="2314" width="16.7109375" style="266" customWidth="1"/>
    <col min="2315" max="2315" width="14.7109375" style="266" customWidth="1"/>
    <col min="2316" max="2316" width="15.28515625" style="266" customWidth="1"/>
    <col min="2317" max="2317" width="15.5703125" style="266" customWidth="1"/>
    <col min="2318" max="2318" width="16.42578125" style="266" customWidth="1"/>
    <col min="2319" max="2560" width="11.5703125" style="266"/>
    <col min="2561" max="2561" width="38.42578125" style="266" customWidth="1"/>
    <col min="2562" max="2562" width="15.5703125" style="266" customWidth="1"/>
    <col min="2563" max="2563" width="11.140625" style="266" customWidth="1"/>
    <col min="2564" max="2564" width="12" style="266" customWidth="1"/>
    <col min="2565" max="2566" width="0" style="266" hidden="1" customWidth="1"/>
    <col min="2567" max="2567" width="15.5703125" style="266" customWidth="1"/>
    <col min="2568" max="2568" width="14.7109375" style="266" customWidth="1"/>
    <col min="2569" max="2569" width="14.5703125" style="266" customWidth="1"/>
    <col min="2570" max="2570" width="16.7109375" style="266" customWidth="1"/>
    <col min="2571" max="2571" width="14.7109375" style="266" customWidth="1"/>
    <col min="2572" max="2572" width="15.28515625" style="266" customWidth="1"/>
    <col min="2573" max="2573" width="15.5703125" style="266" customWidth="1"/>
    <col min="2574" max="2574" width="16.42578125" style="266" customWidth="1"/>
    <col min="2575" max="2816" width="11.5703125" style="266"/>
    <col min="2817" max="2817" width="38.42578125" style="266" customWidth="1"/>
    <col min="2818" max="2818" width="15.5703125" style="266" customWidth="1"/>
    <col min="2819" max="2819" width="11.140625" style="266" customWidth="1"/>
    <col min="2820" max="2820" width="12" style="266" customWidth="1"/>
    <col min="2821" max="2822" width="0" style="266" hidden="1" customWidth="1"/>
    <col min="2823" max="2823" width="15.5703125" style="266" customWidth="1"/>
    <col min="2824" max="2824" width="14.7109375" style="266" customWidth="1"/>
    <col min="2825" max="2825" width="14.5703125" style="266" customWidth="1"/>
    <col min="2826" max="2826" width="16.7109375" style="266" customWidth="1"/>
    <col min="2827" max="2827" width="14.7109375" style="266" customWidth="1"/>
    <col min="2828" max="2828" width="15.28515625" style="266" customWidth="1"/>
    <col min="2829" max="2829" width="15.5703125" style="266" customWidth="1"/>
    <col min="2830" max="2830" width="16.42578125" style="266" customWidth="1"/>
    <col min="2831" max="3072" width="11.5703125" style="266"/>
    <col min="3073" max="3073" width="38.42578125" style="266" customWidth="1"/>
    <col min="3074" max="3074" width="15.5703125" style="266" customWidth="1"/>
    <col min="3075" max="3075" width="11.140625" style="266" customWidth="1"/>
    <col min="3076" max="3076" width="12" style="266" customWidth="1"/>
    <col min="3077" max="3078" width="0" style="266" hidden="1" customWidth="1"/>
    <col min="3079" max="3079" width="15.5703125" style="266" customWidth="1"/>
    <col min="3080" max="3080" width="14.7109375" style="266" customWidth="1"/>
    <col min="3081" max="3081" width="14.5703125" style="266" customWidth="1"/>
    <col min="3082" max="3082" width="16.7109375" style="266" customWidth="1"/>
    <col min="3083" max="3083" width="14.7109375" style="266" customWidth="1"/>
    <col min="3084" max="3084" width="15.28515625" style="266" customWidth="1"/>
    <col min="3085" max="3085" width="15.5703125" style="266" customWidth="1"/>
    <col min="3086" max="3086" width="16.42578125" style="266" customWidth="1"/>
    <col min="3087" max="3328" width="11.5703125" style="266"/>
    <col min="3329" max="3329" width="38.42578125" style="266" customWidth="1"/>
    <col min="3330" max="3330" width="15.5703125" style="266" customWidth="1"/>
    <col min="3331" max="3331" width="11.140625" style="266" customWidth="1"/>
    <col min="3332" max="3332" width="12" style="266" customWidth="1"/>
    <col min="3333" max="3334" width="0" style="266" hidden="1" customWidth="1"/>
    <col min="3335" max="3335" width="15.5703125" style="266" customWidth="1"/>
    <col min="3336" max="3336" width="14.7109375" style="266" customWidth="1"/>
    <col min="3337" max="3337" width="14.5703125" style="266" customWidth="1"/>
    <col min="3338" max="3338" width="16.7109375" style="266" customWidth="1"/>
    <col min="3339" max="3339" width="14.7109375" style="266" customWidth="1"/>
    <col min="3340" max="3340" width="15.28515625" style="266" customWidth="1"/>
    <col min="3341" max="3341" width="15.5703125" style="266" customWidth="1"/>
    <col min="3342" max="3342" width="16.42578125" style="266" customWidth="1"/>
    <col min="3343" max="3584" width="11.5703125" style="266"/>
    <col min="3585" max="3585" width="38.42578125" style="266" customWidth="1"/>
    <col min="3586" max="3586" width="15.5703125" style="266" customWidth="1"/>
    <col min="3587" max="3587" width="11.140625" style="266" customWidth="1"/>
    <col min="3588" max="3588" width="12" style="266" customWidth="1"/>
    <col min="3589" max="3590" width="0" style="266" hidden="1" customWidth="1"/>
    <col min="3591" max="3591" width="15.5703125" style="266" customWidth="1"/>
    <col min="3592" max="3592" width="14.7109375" style="266" customWidth="1"/>
    <col min="3593" max="3593" width="14.5703125" style="266" customWidth="1"/>
    <col min="3594" max="3594" width="16.7109375" style="266" customWidth="1"/>
    <col min="3595" max="3595" width="14.7109375" style="266" customWidth="1"/>
    <col min="3596" max="3596" width="15.28515625" style="266" customWidth="1"/>
    <col min="3597" max="3597" width="15.5703125" style="266" customWidth="1"/>
    <col min="3598" max="3598" width="16.42578125" style="266" customWidth="1"/>
    <col min="3599" max="3840" width="11.5703125" style="266"/>
    <col min="3841" max="3841" width="38.42578125" style="266" customWidth="1"/>
    <col min="3842" max="3842" width="15.5703125" style="266" customWidth="1"/>
    <col min="3843" max="3843" width="11.140625" style="266" customWidth="1"/>
    <col min="3844" max="3844" width="12" style="266" customWidth="1"/>
    <col min="3845" max="3846" width="0" style="266" hidden="1" customWidth="1"/>
    <col min="3847" max="3847" width="15.5703125" style="266" customWidth="1"/>
    <col min="3848" max="3848" width="14.7109375" style="266" customWidth="1"/>
    <col min="3849" max="3849" width="14.5703125" style="266" customWidth="1"/>
    <col min="3850" max="3850" width="16.7109375" style="266" customWidth="1"/>
    <col min="3851" max="3851" width="14.7109375" style="266" customWidth="1"/>
    <col min="3852" max="3852" width="15.28515625" style="266" customWidth="1"/>
    <col min="3853" max="3853" width="15.5703125" style="266" customWidth="1"/>
    <col min="3854" max="3854" width="16.42578125" style="266" customWidth="1"/>
    <col min="3855" max="4096" width="11.5703125" style="266"/>
    <col min="4097" max="4097" width="38.42578125" style="266" customWidth="1"/>
    <col min="4098" max="4098" width="15.5703125" style="266" customWidth="1"/>
    <col min="4099" max="4099" width="11.140625" style="266" customWidth="1"/>
    <col min="4100" max="4100" width="12" style="266" customWidth="1"/>
    <col min="4101" max="4102" width="0" style="266" hidden="1" customWidth="1"/>
    <col min="4103" max="4103" width="15.5703125" style="266" customWidth="1"/>
    <col min="4104" max="4104" width="14.7109375" style="266" customWidth="1"/>
    <col min="4105" max="4105" width="14.5703125" style="266" customWidth="1"/>
    <col min="4106" max="4106" width="16.7109375" style="266" customWidth="1"/>
    <col min="4107" max="4107" width="14.7109375" style="266" customWidth="1"/>
    <col min="4108" max="4108" width="15.28515625" style="266" customWidth="1"/>
    <col min="4109" max="4109" width="15.5703125" style="266" customWidth="1"/>
    <col min="4110" max="4110" width="16.42578125" style="266" customWidth="1"/>
    <col min="4111" max="4352" width="11.5703125" style="266"/>
    <col min="4353" max="4353" width="38.42578125" style="266" customWidth="1"/>
    <col min="4354" max="4354" width="15.5703125" style="266" customWidth="1"/>
    <col min="4355" max="4355" width="11.140625" style="266" customWidth="1"/>
    <col min="4356" max="4356" width="12" style="266" customWidth="1"/>
    <col min="4357" max="4358" width="0" style="266" hidden="1" customWidth="1"/>
    <col min="4359" max="4359" width="15.5703125" style="266" customWidth="1"/>
    <col min="4360" max="4360" width="14.7109375" style="266" customWidth="1"/>
    <col min="4361" max="4361" width="14.5703125" style="266" customWidth="1"/>
    <col min="4362" max="4362" width="16.7109375" style="266" customWidth="1"/>
    <col min="4363" max="4363" width="14.7109375" style="266" customWidth="1"/>
    <col min="4364" max="4364" width="15.28515625" style="266" customWidth="1"/>
    <col min="4365" max="4365" width="15.5703125" style="266" customWidth="1"/>
    <col min="4366" max="4366" width="16.42578125" style="266" customWidth="1"/>
    <col min="4367" max="4608" width="11.5703125" style="266"/>
    <col min="4609" max="4609" width="38.42578125" style="266" customWidth="1"/>
    <col min="4610" max="4610" width="15.5703125" style="266" customWidth="1"/>
    <col min="4611" max="4611" width="11.140625" style="266" customWidth="1"/>
    <col min="4612" max="4612" width="12" style="266" customWidth="1"/>
    <col min="4613" max="4614" width="0" style="266" hidden="1" customWidth="1"/>
    <col min="4615" max="4615" width="15.5703125" style="266" customWidth="1"/>
    <col min="4616" max="4616" width="14.7109375" style="266" customWidth="1"/>
    <col min="4617" max="4617" width="14.5703125" style="266" customWidth="1"/>
    <col min="4618" max="4618" width="16.7109375" style="266" customWidth="1"/>
    <col min="4619" max="4619" width="14.7109375" style="266" customWidth="1"/>
    <col min="4620" max="4620" width="15.28515625" style="266" customWidth="1"/>
    <col min="4621" max="4621" width="15.5703125" style="266" customWidth="1"/>
    <col min="4622" max="4622" width="16.42578125" style="266" customWidth="1"/>
    <col min="4623" max="4864" width="11.5703125" style="266"/>
    <col min="4865" max="4865" width="38.42578125" style="266" customWidth="1"/>
    <col min="4866" max="4866" width="15.5703125" style="266" customWidth="1"/>
    <col min="4867" max="4867" width="11.140625" style="266" customWidth="1"/>
    <col min="4868" max="4868" width="12" style="266" customWidth="1"/>
    <col min="4869" max="4870" width="0" style="266" hidden="1" customWidth="1"/>
    <col min="4871" max="4871" width="15.5703125" style="266" customWidth="1"/>
    <col min="4872" max="4872" width="14.7109375" style="266" customWidth="1"/>
    <col min="4873" max="4873" width="14.5703125" style="266" customWidth="1"/>
    <col min="4874" max="4874" width="16.7109375" style="266" customWidth="1"/>
    <col min="4875" max="4875" width="14.7109375" style="266" customWidth="1"/>
    <col min="4876" max="4876" width="15.28515625" style="266" customWidth="1"/>
    <col min="4877" max="4877" width="15.5703125" style="266" customWidth="1"/>
    <col min="4878" max="4878" width="16.42578125" style="266" customWidth="1"/>
    <col min="4879" max="5120" width="11.5703125" style="266"/>
    <col min="5121" max="5121" width="38.42578125" style="266" customWidth="1"/>
    <col min="5122" max="5122" width="15.5703125" style="266" customWidth="1"/>
    <col min="5123" max="5123" width="11.140625" style="266" customWidth="1"/>
    <col min="5124" max="5124" width="12" style="266" customWidth="1"/>
    <col min="5125" max="5126" width="0" style="266" hidden="1" customWidth="1"/>
    <col min="5127" max="5127" width="15.5703125" style="266" customWidth="1"/>
    <col min="5128" max="5128" width="14.7109375" style="266" customWidth="1"/>
    <col min="5129" max="5129" width="14.5703125" style="266" customWidth="1"/>
    <col min="5130" max="5130" width="16.7109375" style="266" customWidth="1"/>
    <col min="5131" max="5131" width="14.7109375" style="266" customWidth="1"/>
    <col min="5132" max="5132" width="15.28515625" style="266" customWidth="1"/>
    <col min="5133" max="5133" width="15.5703125" style="266" customWidth="1"/>
    <col min="5134" max="5134" width="16.42578125" style="266" customWidth="1"/>
    <col min="5135" max="5376" width="11.5703125" style="266"/>
    <col min="5377" max="5377" width="38.42578125" style="266" customWidth="1"/>
    <col min="5378" max="5378" width="15.5703125" style="266" customWidth="1"/>
    <col min="5379" max="5379" width="11.140625" style="266" customWidth="1"/>
    <col min="5380" max="5380" width="12" style="266" customWidth="1"/>
    <col min="5381" max="5382" width="0" style="266" hidden="1" customWidth="1"/>
    <col min="5383" max="5383" width="15.5703125" style="266" customWidth="1"/>
    <col min="5384" max="5384" width="14.7109375" style="266" customWidth="1"/>
    <col min="5385" max="5385" width="14.5703125" style="266" customWidth="1"/>
    <col min="5386" max="5386" width="16.7109375" style="266" customWidth="1"/>
    <col min="5387" max="5387" width="14.7109375" style="266" customWidth="1"/>
    <col min="5388" max="5388" width="15.28515625" style="266" customWidth="1"/>
    <col min="5389" max="5389" width="15.5703125" style="266" customWidth="1"/>
    <col min="5390" max="5390" width="16.42578125" style="266" customWidth="1"/>
    <col min="5391" max="5632" width="11.5703125" style="266"/>
    <col min="5633" max="5633" width="38.42578125" style="266" customWidth="1"/>
    <col min="5634" max="5634" width="15.5703125" style="266" customWidth="1"/>
    <col min="5635" max="5635" width="11.140625" style="266" customWidth="1"/>
    <col min="5636" max="5636" width="12" style="266" customWidth="1"/>
    <col min="5637" max="5638" width="0" style="266" hidden="1" customWidth="1"/>
    <col min="5639" max="5639" width="15.5703125" style="266" customWidth="1"/>
    <col min="5640" max="5640" width="14.7109375" style="266" customWidth="1"/>
    <col min="5641" max="5641" width="14.5703125" style="266" customWidth="1"/>
    <col min="5642" max="5642" width="16.7109375" style="266" customWidth="1"/>
    <col min="5643" max="5643" width="14.7109375" style="266" customWidth="1"/>
    <col min="5644" max="5644" width="15.28515625" style="266" customWidth="1"/>
    <col min="5645" max="5645" width="15.5703125" style="266" customWidth="1"/>
    <col min="5646" max="5646" width="16.42578125" style="266" customWidth="1"/>
    <col min="5647" max="5888" width="11.5703125" style="266"/>
    <col min="5889" max="5889" width="38.42578125" style="266" customWidth="1"/>
    <col min="5890" max="5890" width="15.5703125" style="266" customWidth="1"/>
    <col min="5891" max="5891" width="11.140625" style="266" customWidth="1"/>
    <col min="5892" max="5892" width="12" style="266" customWidth="1"/>
    <col min="5893" max="5894" width="0" style="266" hidden="1" customWidth="1"/>
    <col min="5895" max="5895" width="15.5703125" style="266" customWidth="1"/>
    <col min="5896" max="5896" width="14.7109375" style="266" customWidth="1"/>
    <col min="5897" max="5897" width="14.5703125" style="266" customWidth="1"/>
    <col min="5898" max="5898" width="16.7109375" style="266" customWidth="1"/>
    <col min="5899" max="5899" width="14.7109375" style="266" customWidth="1"/>
    <col min="5900" max="5900" width="15.28515625" style="266" customWidth="1"/>
    <col min="5901" max="5901" width="15.5703125" style="266" customWidth="1"/>
    <col min="5902" max="5902" width="16.42578125" style="266" customWidth="1"/>
    <col min="5903" max="6144" width="11.5703125" style="266"/>
    <col min="6145" max="6145" width="38.42578125" style="266" customWidth="1"/>
    <col min="6146" max="6146" width="15.5703125" style="266" customWidth="1"/>
    <col min="6147" max="6147" width="11.140625" style="266" customWidth="1"/>
    <col min="6148" max="6148" width="12" style="266" customWidth="1"/>
    <col min="6149" max="6150" width="0" style="266" hidden="1" customWidth="1"/>
    <col min="6151" max="6151" width="15.5703125" style="266" customWidth="1"/>
    <col min="6152" max="6152" width="14.7109375" style="266" customWidth="1"/>
    <col min="6153" max="6153" width="14.5703125" style="266" customWidth="1"/>
    <col min="6154" max="6154" width="16.7109375" style="266" customWidth="1"/>
    <col min="6155" max="6155" width="14.7109375" style="266" customWidth="1"/>
    <col min="6156" max="6156" width="15.28515625" style="266" customWidth="1"/>
    <col min="6157" max="6157" width="15.5703125" style="266" customWidth="1"/>
    <col min="6158" max="6158" width="16.42578125" style="266" customWidth="1"/>
    <col min="6159" max="6400" width="11.5703125" style="266"/>
    <col min="6401" max="6401" width="38.42578125" style="266" customWidth="1"/>
    <col min="6402" max="6402" width="15.5703125" style="266" customWidth="1"/>
    <col min="6403" max="6403" width="11.140625" style="266" customWidth="1"/>
    <col min="6404" max="6404" width="12" style="266" customWidth="1"/>
    <col min="6405" max="6406" width="0" style="266" hidden="1" customWidth="1"/>
    <col min="6407" max="6407" width="15.5703125" style="266" customWidth="1"/>
    <col min="6408" max="6408" width="14.7109375" style="266" customWidth="1"/>
    <col min="6409" max="6409" width="14.5703125" style="266" customWidth="1"/>
    <col min="6410" max="6410" width="16.7109375" style="266" customWidth="1"/>
    <col min="6411" max="6411" width="14.7109375" style="266" customWidth="1"/>
    <col min="6412" max="6412" width="15.28515625" style="266" customWidth="1"/>
    <col min="6413" max="6413" width="15.5703125" style="266" customWidth="1"/>
    <col min="6414" max="6414" width="16.42578125" style="266" customWidth="1"/>
    <col min="6415" max="6656" width="11.5703125" style="266"/>
    <col min="6657" max="6657" width="38.42578125" style="266" customWidth="1"/>
    <col min="6658" max="6658" width="15.5703125" style="266" customWidth="1"/>
    <col min="6659" max="6659" width="11.140625" style="266" customWidth="1"/>
    <col min="6660" max="6660" width="12" style="266" customWidth="1"/>
    <col min="6661" max="6662" width="0" style="266" hidden="1" customWidth="1"/>
    <col min="6663" max="6663" width="15.5703125" style="266" customWidth="1"/>
    <col min="6664" max="6664" width="14.7109375" style="266" customWidth="1"/>
    <col min="6665" max="6665" width="14.5703125" style="266" customWidth="1"/>
    <col min="6666" max="6666" width="16.7109375" style="266" customWidth="1"/>
    <col min="6667" max="6667" width="14.7109375" style="266" customWidth="1"/>
    <col min="6668" max="6668" width="15.28515625" style="266" customWidth="1"/>
    <col min="6669" max="6669" width="15.5703125" style="266" customWidth="1"/>
    <col min="6670" max="6670" width="16.42578125" style="266" customWidth="1"/>
    <col min="6671" max="6912" width="11.5703125" style="266"/>
    <col min="6913" max="6913" width="38.42578125" style="266" customWidth="1"/>
    <col min="6914" max="6914" width="15.5703125" style="266" customWidth="1"/>
    <col min="6915" max="6915" width="11.140625" style="266" customWidth="1"/>
    <col min="6916" max="6916" width="12" style="266" customWidth="1"/>
    <col min="6917" max="6918" width="0" style="266" hidden="1" customWidth="1"/>
    <col min="6919" max="6919" width="15.5703125" style="266" customWidth="1"/>
    <col min="6920" max="6920" width="14.7109375" style="266" customWidth="1"/>
    <col min="6921" max="6921" width="14.5703125" style="266" customWidth="1"/>
    <col min="6922" max="6922" width="16.7109375" style="266" customWidth="1"/>
    <col min="6923" max="6923" width="14.7109375" style="266" customWidth="1"/>
    <col min="6924" max="6924" width="15.28515625" style="266" customWidth="1"/>
    <col min="6925" max="6925" width="15.5703125" style="266" customWidth="1"/>
    <col min="6926" max="6926" width="16.42578125" style="266" customWidth="1"/>
    <col min="6927" max="7168" width="11.5703125" style="266"/>
    <col min="7169" max="7169" width="38.42578125" style="266" customWidth="1"/>
    <col min="7170" max="7170" width="15.5703125" style="266" customWidth="1"/>
    <col min="7171" max="7171" width="11.140625" style="266" customWidth="1"/>
    <col min="7172" max="7172" width="12" style="266" customWidth="1"/>
    <col min="7173" max="7174" width="0" style="266" hidden="1" customWidth="1"/>
    <col min="7175" max="7175" width="15.5703125" style="266" customWidth="1"/>
    <col min="7176" max="7176" width="14.7109375" style="266" customWidth="1"/>
    <col min="7177" max="7177" width="14.5703125" style="266" customWidth="1"/>
    <col min="7178" max="7178" width="16.7109375" style="266" customWidth="1"/>
    <col min="7179" max="7179" width="14.7109375" style="266" customWidth="1"/>
    <col min="7180" max="7180" width="15.28515625" style="266" customWidth="1"/>
    <col min="7181" max="7181" width="15.5703125" style="266" customWidth="1"/>
    <col min="7182" max="7182" width="16.42578125" style="266" customWidth="1"/>
    <col min="7183" max="7424" width="11.5703125" style="266"/>
    <col min="7425" max="7425" width="38.42578125" style="266" customWidth="1"/>
    <col min="7426" max="7426" width="15.5703125" style="266" customWidth="1"/>
    <col min="7427" max="7427" width="11.140625" style="266" customWidth="1"/>
    <col min="7428" max="7428" width="12" style="266" customWidth="1"/>
    <col min="7429" max="7430" width="0" style="266" hidden="1" customWidth="1"/>
    <col min="7431" max="7431" width="15.5703125" style="266" customWidth="1"/>
    <col min="7432" max="7432" width="14.7109375" style="266" customWidth="1"/>
    <col min="7433" max="7433" width="14.5703125" style="266" customWidth="1"/>
    <col min="7434" max="7434" width="16.7109375" style="266" customWidth="1"/>
    <col min="7435" max="7435" width="14.7109375" style="266" customWidth="1"/>
    <col min="7436" max="7436" width="15.28515625" style="266" customWidth="1"/>
    <col min="7437" max="7437" width="15.5703125" style="266" customWidth="1"/>
    <col min="7438" max="7438" width="16.42578125" style="266" customWidth="1"/>
    <col min="7439" max="7680" width="11.5703125" style="266"/>
    <col min="7681" max="7681" width="38.42578125" style="266" customWidth="1"/>
    <col min="7682" max="7682" width="15.5703125" style="266" customWidth="1"/>
    <col min="7683" max="7683" width="11.140625" style="266" customWidth="1"/>
    <col min="7684" max="7684" width="12" style="266" customWidth="1"/>
    <col min="7685" max="7686" width="0" style="266" hidden="1" customWidth="1"/>
    <col min="7687" max="7687" width="15.5703125" style="266" customWidth="1"/>
    <col min="7688" max="7688" width="14.7109375" style="266" customWidth="1"/>
    <col min="7689" max="7689" width="14.5703125" style="266" customWidth="1"/>
    <col min="7690" max="7690" width="16.7109375" style="266" customWidth="1"/>
    <col min="7691" max="7691" width="14.7109375" style="266" customWidth="1"/>
    <col min="7692" max="7692" width="15.28515625" style="266" customWidth="1"/>
    <col min="7693" max="7693" width="15.5703125" style="266" customWidth="1"/>
    <col min="7694" max="7694" width="16.42578125" style="266" customWidth="1"/>
    <col min="7695" max="7936" width="11.5703125" style="266"/>
    <col min="7937" max="7937" width="38.42578125" style="266" customWidth="1"/>
    <col min="7938" max="7938" width="15.5703125" style="266" customWidth="1"/>
    <col min="7939" max="7939" width="11.140625" style="266" customWidth="1"/>
    <col min="7940" max="7940" width="12" style="266" customWidth="1"/>
    <col min="7941" max="7942" width="0" style="266" hidden="1" customWidth="1"/>
    <col min="7943" max="7943" width="15.5703125" style="266" customWidth="1"/>
    <col min="7944" max="7944" width="14.7109375" style="266" customWidth="1"/>
    <col min="7945" max="7945" width="14.5703125" style="266" customWidth="1"/>
    <col min="7946" max="7946" width="16.7109375" style="266" customWidth="1"/>
    <col min="7947" max="7947" width="14.7109375" style="266" customWidth="1"/>
    <col min="7948" max="7948" width="15.28515625" style="266" customWidth="1"/>
    <col min="7949" max="7949" width="15.5703125" style="266" customWidth="1"/>
    <col min="7950" max="7950" width="16.42578125" style="266" customWidth="1"/>
    <col min="7951" max="8192" width="11.5703125" style="266"/>
    <col min="8193" max="8193" width="38.42578125" style="266" customWidth="1"/>
    <col min="8194" max="8194" width="15.5703125" style="266" customWidth="1"/>
    <col min="8195" max="8195" width="11.140625" style="266" customWidth="1"/>
    <col min="8196" max="8196" width="12" style="266" customWidth="1"/>
    <col min="8197" max="8198" width="0" style="266" hidden="1" customWidth="1"/>
    <col min="8199" max="8199" width="15.5703125" style="266" customWidth="1"/>
    <col min="8200" max="8200" width="14.7109375" style="266" customWidth="1"/>
    <col min="8201" max="8201" width="14.5703125" style="266" customWidth="1"/>
    <col min="8202" max="8202" width="16.7109375" style="266" customWidth="1"/>
    <col min="8203" max="8203" width="14.7109375" style="266" customWidth="1"/>
    <col min="8204" max="8204" width="15.28515625" style="266" customWidth="1"/>
    <col min="8205" max="8205" width="15.5703125" style="266" customWidth="1"/>
    <col min="8206" max="8206" width="16.42578125" style="266" customWidth="1"/>
    <col min="8207" max="8448" width="11.5703125" style="266"/>
    <col min="8449" max="8449" width="38.42578125" style="266" customWidth="1"/>
    <col min="8450" max="8450" width="15.5703125" style="266" customWidth="1"/>
    <col min="8451" max="8451" width="11.140625" style="266" customWidth="1"/>
    <col min="8452" max="8452" width="12" style="266" customWidth="1"/>
    <col min="8453" max="8454" width="0" style="266" hidden="1" customWidth="1"/>
    <col min="8455" max="8455" width="15.5703125" style="266" customWidth="1"/>
    <col min="8456" max="8456" width="14.7109375" style="266" customWidth="1"/>
    <col min="8457" max="8457" width="14.5703125" style="266" customWidth="1"/>
    <col min="8458" max="8458" width="16.7109375" style="266" customWidth="1"/>
    <col min="8459" max="8459" width="14.7109375" style="266" customWidth="1"/>
    <col min="8460" max="8460" width="15.28515625" style="266" customWidth="1"/>
    <col min="8461" max="8461" width="15.5703125" style="266" customWidth="1"/>
    <col min="8462" max="8462" width="16.42578125" style="266" customWidth="1"/>
    <col min="8463" max="8704" width="11.5703125" style="266"/>
    <col min="8705" max="8705" width="38.42578125" style="266" customWidth="1"/>
    <col min="8706" max="8706" width="15.5703125" style="266" customWidth="1"/>
    <col min="8707" max="8707" width="11.140625" style="266" customWidth="1"/>
    <col min="8708" max="8708" width="12" style="266" customWidth="1"/>
    <col min="8709" max="8710" width="0" style="266" hidden="1" customWidth="1"/>
    <col min="8711" max="8711" width="15.5703125" style="266" customWidth="1"/>
    <col min="8712" max="8712" width="14.7109375" style="266" customWidth="1"/>
    <col min="8713" max="8713" width="14.5703125" style="266" customWidth="1"/>
    <col min="8714" max="8714" width="16.7109375" style="266" customWidth="1"/>
    <col min="8715" max="8715" width="14.7109375" style="266" customWidth="1"/>
    <col min="8716" max="8716" width="15.28515625" style="266" customWidth="1"/>
    <col min="8717" max="8717" width="15.5703125" style="266" customWidth="1"/>
    <col min="8718" max="8718" width="16.42578125" style="266" customWidth="1"/>
    <col min="8719" max="8960" width="11.5703125" style="266"/>
    <col min="8961" max="8961" width="38.42578125" style="266" customWidth="1"/>
    <col min="8962" max="8962" width="15.5703125" style="266" customWidth="1"/>
    <col min="8963" max="8963" width="11.140625" style="266" customWidth="1"/>
    <col min="8964" max="8964" width="12" style="266" customWidth="1"/>
    <col min="8965" max="8966" width="0" style="266" hidden="1" customWidth="1"/>
    <col min="8967" max="8967" width="15.5703125" style="266" customWidth="1"/>
    <col min="8968" max="8968" width="14.7109375" style="266" customWidth="1"/>
    <col min="8969" max="8969" width="14.5703125" style="266" customWidth="1"/>
    <col min="8970" max="8970" width="16.7109375" style="266" customWidth="1"/>
    <col min="8971" max="8971" width="14.7109375" style="266" customWidth="1"/>
    <col min="8972" max="8972" width="15.28515625" style="266" customWidth="1"/>
    <col min="8973" max="8973" width="15.5703125" style="266" customWidth="1"/>
    <col min="8974" max="8974" width="16.42578125" style="266" customWidth="1"/>
    <col min="8975" max="9216" width="11.5703125" style="266"/>
    <col min="9217" max="9217" width="38.42578125" style="266" customWidth="1"/>
    <col min="9218" max="9218" width="15.5703125" style="266" customWidth="1"/>
    <col min="9219" max="9219" width="11.140625" style="266" customWidth="1"/>
    <col min="9220" max="9220" width="12" style="266" customWidth="1"/>
    <col min="9221" max="9222" width="0" style="266" hidden="1" customWidth="1"/>
    <col min="9223" max="9223" width="15.5703125" style="266" customWidth="1"/>
    <col min="9224" max="9224" width="14.7109375" style="266" customWidth="1"/>
    <col min="9225" max="9225" width="14.5703125" style="266" customWidth="1"/>
    <col min="9226" max="9226" width="16.7109375" style="266" customWidth="1"/>
    <col min="9227" max="9227" width="14.7109375" style="266" customWidth="1"/>
    <col min="9228" max="9228" width="15.28515625" style="266" customWidth="1"/>
    <col min="9229" max="9229" width="15.5703125" style="266" customWidth="1"/>
    <col min="9230" max="9230" width="16.42578125" style="266" customWidth="1"/>
    <col min="9231" max="9472" width="11.5703125" style="266"/>
    <col min="9473" max="9473" width="38.42578125" style="266" customWidth="1"/>
    <col min="9474" max="9474" width="15.5703125" style="266" customWidth="1"/>
    <col min="9475" max="9475" width="11.140625" style="266" customWidth="1"/>
    <col min="9476" max="9476" width="12" style="266" customWidth="1"/>
    <col min="9477" max="9478" width="0" style="266" hidden="1" customWidth="1"/>
    <col min="9479" max="9479" width="15.5703125" style="266" customWidth="1"/>
    <col min="9480" max="9480" width="14.7109375" style="266" customWidth="1"/>
    <col min="9481" max="9481" width="14.5703125" style="266" customWidth="1"/>
    <col min="9482" max="9482" width="16.7109375" style="266" customWidth="1"/>
    <col min="9483" max="9483" width="14.7109375" style="266" customWidth="1"/>
    <col min="9484" max="9484" width="15.28515625" style="266" customWidth="1"/>
    <col min="9485" max="9485" width="15.5703125" style="266" customWidth="1"/>
    <col min="9486" max="9486" width="16.42578125" style="266" customWidth="1"/>
    <col min="9487" max="9728" width="11.5703125" style="266"/>
    <col min="9729" max="9729" width="38.42578125" style="266" customWidth="1"/>
    <col min="9730" max="9730" width="15.5703125" style="266" customWidth="1"/>
    <col min="9731" max="9731" width="11.140625" style="266" customWidth="1"/>
    <col min="9732" max="9732" width="12" style="266" customWidth="1"/>
    <col min="9733" max="9734" width="0" style="266" hidden="1" customWidth="1"/>
    <col min="9735" max="9735" width="15.5703125" style="266" customWidth="1"/>
    <col min="9736" max="9736" width="14.7109375" style="266" customWidth="1"/>
    <col min="9737" max="9737" width="14.5703125" style="266" customWidth="1"/>
    <col min="9738" max="9738" width="16.7109375" style="266" customWidth="1"/>
    <col min="9739" max="9739" width="14.7109375" style="266" customWidth="1"/>
    <col min="9740" max="9740" width="15.28515625" style="266" customWidth="1"/>
    <col min="9741" max="9741" width="15.5703125" style="266" customWidth="1"/>
    <col min="9742" max="9742" width="16.42578125" style="266" customWidth="1"/>
    <col min="9743" max="9984" width="11.5703125" style="266"/>
    <col min="9985" max="9985" width="38.42578125" style="266" customWidth="1"/>
    <col min="9986" max="9986" width="15.5703125" style="266" customWidth="1"/>
    <col min="9987" max="9987" width="11.140625" style="266" customWidth="1"/>
    <col min="9988" max="9988" width="12" style="266" customWidth="1"/>
    <col min="9989" max="9990" width="0" style="266" hidden="1" customWidth="1"/>
    <col min="9991" max="9991" width="15.5703125" style="266" customWidth="1"/>
    <col min="9992" max="9992" width="14.7109375" style="266" customWidth="1"/>
    <col min="9993" max="9993" width="14.5703125" style="266" customWidth="1"/>
    <col min="9994" max="9994" width="16.7109375" style="266" customWidth="1"/>
    <col min="9995" max="9995" width="14.7109375" style="266" customWidth="1"/>
    <col min="9996" max="9996" width="15.28515625" style="266" customWidth="1"/>
    <col min="9997" max="9997" width="15.5703125" style="266" customWidth="1"/>
    <col min="9998" max="9998" width="16.42578125" style="266" customWidth="1"/>
    <col min="9999" max="10240" width="11.5703125" style="266"/>
    <col min="10241" max="10241" width="38.42578125" style="266" customWidth="1"/>
    <col min="10242" max="10242" width="15.5703125" style="266" customWidth="1"/>
    <col min="10243" max="10243" width="11.140625" style="266" customWidth="1"/>
    <col min="10244" max="10244" width="12" style="266" customWidth="1"/>
    <col min="10245" max="10246" width="0" style="266" hidden="1" customWidth="1"/>
    <col min="10247" max="10247" width="15.5703125" style="266" customWidth="1"/>
    <col min="10248" max="10248" width="14.7109375" style="266" customWidth="1"/>
    <col min="10249" max="10249" width="14.5703125" style="266" customWidth="1"/>
    <col min="10250" max="10250" width="16.7109375" style="266" customWidth="1"/>
    <col min="10251" max="10251" width="14.7109375" style="266" customWidth="1"/>
    <col min="10252" max="10252" width="15.28515625" style="266" customWidth="1"/>
    <col min="10253" max="10253" width="15.5703125" style="266" customWidth="1"/>
    <col min="10254" max="10254" width="16.42578125" style="266" customWidth="1"/>
    <col min="10255" max="10496" width="11.5703125" style="266"/>
    <col min="10497" max="10497" width="38.42578125" style="266" customWidth="1"/>
    <col min="10498" max="10498" width="15.5703125" style="266" customWidth="1"/>
    <col min="10499" max="10499" width="11.140625" style="266" customWidth="1"/>
    <col min="10500" max="10500" width="12" style="266" customWidth="1"/>
    <col min="10501" max="10502" width="0" style="266" hidden="1" customWidth="1"/>
    <col min="10503" max="10503" width="15.5703125" style="266" customWidth="1"/>
    <col min="10504" max="10504" width="14.7109375" style="266" customWidth="1"/>
    <col min="10505" max="10505" width="14.5703125" style="266" customWidth="1"/>
    <col min="10506" max="10506" width="16.7109375" style="266" customWidth="1"/>
    <col min="10507" max="10507" width="14.7109375" style="266" customWidth="1"/>
    <col min="10508" max="10508" width="15.28515625" style="266" customWidth="1"/>
    <col min="10509" max="10509" width="15.5703125" style="266" customWidth="1"/>
    <col min="10510" max="10510" width="16.42578125" style="266" customWidth="1"/>
    <col min="10511" max="10752" width="11.5703125" style="266"/>
    <col min="10753" max="10753" width="38.42578125" style="266" customWidth="1"/>
    <col min="10754" max="10754" width="15.5703125" style="266" customWidth="1"/>
    <col min="10755" max="10755" width="11.140625" style="266" customWidth="1"/>
    <col min="10756" max="10756" width="12" style="266" customWidth="1"/>
    <col min="10757" max="10758" width="0" style="266" hidden="1" customWidth="1"/>
    <col min="10759" max="10759" width="15.5703125" style="266" customWidth="1"/>
    <col min="10760" max="10760" width="14.7109375" style="266" customWidth="1"/>
    <col min="10761" max="10761" width="14.5703125" style="266" customWidth="1"/>
    <col min="10762" max="10762" width="16.7109375" style="266" customWidth="1"/>
    <col min="10763" max="10763" width="14.7109375" style="266" customWidth="1"/>
    <col min="10764" max="10764" width="15.28515625" style="266" customWidth="1"/>
    <col min="10765" max="10765" width="15.5703125" style="266" customWidth="1"/>
    <col min="10766" max="10766" width="16.42578125" style="266" customWidth="1"/>
    <col min="10767" max="11008" width="11.5703125" style="266"/>
    <col min="11009" max="11009" width="38.42578125" style="266" customWidth="1"/>
    <col min="11010" max="11010" width="15.5703125" style="266" customWidth="1"/>
    <col min="11011" max="11011" width="11.140625" style="266" customWidth="1"/>
    <col min="11012" max="11012" width="12" style="266" customWidth="1"/>
    <col min="11013" max="11014" width="0" style="266" hidden="1" customWidth="1"/>
    <col min="11015" max="11015" width="15.5703125" style="266" customWidth="1"/>
    <col min="11016" max="11016" width="14.7109375" style="266" customWidth="1"/>
    <col min="11017" max="11017" width="14.5703125" style="266" customWidth="1"/>
    <col min="11018" max="11018" width="16.7109375" style="266" customWidth="1"/>
    <col min="11019" max="11019" width="14.7109375" style="266" customWidth="1"/>
    <col min="11020" max="11020" width="15.28515625" style="266" customWidth="1"/>
    <col min="11021" max="11021" width="15.5703125" style="266" customWidth="1"/>
    <col min="11022" max="11022" width="16.42578125" style="266" customWidth="1"/>
    <col min="11023" max="11264" width="11.5703125" style="266"/>
    <col min="11265" max="11265" width="38.42578125" style="266" customWidth="1"/>
    <col min="11266" max="11266" width="15.5703125" style="266" customWidth="1"/>
    <col min="11267" max="11267" width="11.140625" style="266" customWidth="1"/>
    <col min="11268" max="11268" width="12" style="266" customWidth="1"/>
    <col min="11269" max="11270" width="0" style="266" hidden="1" customWidth="1"/>
    <col min="11271" max="11271" width="15.5703125" style="266" customWidth="1"/>
    <col min="11272" max="11272" width="14.7109375" style="266" customWidth="1"/>
    <col min="11273" max="11273" width="14.5703125" style="266" customWidth="1"/>
    <col min="11274" max="11274" width="16.7109375" style="266" customWidth="1"/>
    <col min="11275" max="11275" width="14.7109375" style="266" customWidth="1"/>
    <col min="11276" max="11276" width="15.28515625" style="266" customWidth="1"/>
    <col min="11277" max="11277" width="15.5703125" style="266" customWidth="1"/>
    <col min="11278" max="11278" width="16.42578125" style="266" customWidth="1"/>
    <col min="11279" max="11520" width="11.5703125" style="266"/>
    <col min="11521" max="11521" width="38.42578125" style="266" customWidth="1"/>
    <col min="11522" max="11522" width="15.5703125" style="266" customWidth="1"/>
    <col min="11523" max="11523" width="11.140625" style="266" customWidth="1"/>
    <col min="11524" max="11524" width="12" style="266" customWidth="1"/>
    <col min="11525" max="11526" width="0" style="266" hidden="1" customWidth="1"/>
    <col min="11527" max="11527" width="15.5703125" style="266" customWidth="1"/>
    <col min="11528" max="11528" width="14.7109375" style="266" customWidth="1"/>
    <col min="11529" max="11529" width="14.5703125" style="266" customWidth="1"/>
    <col min="11530" max="11530" width="16.7109375" style="266" customWidth="1"/>
    <col min="11531" max="11531" width="14.7109375" style="266" customWidth="1"/>
    <col min="11532" max="11532" width="15.28515625" style="266" customWidth="1"/>
    <col min="11533" max="11533" width="15.5703125" style="266" customWidth="1"/>
    <col min="11534" max="11534" width="16.42578125" style="266" customWidth="1"/>
    <col min="11535" max="11776" width="11.5703125" style="266"/>
    <col min="11777" max="11777" width="38.42578125" style="266" customWidth="1"/>
    <col min="11778" max="11778" width="15.5703125" style="266" customWidth="1"/>
    <col min="11779" max="11779" width="11.140625" style="266" customWidth="1"/>
    <col min="11780" max="11780" width="12" style="266" customWidth="1"/>
    <col min="11781" max="11782" width="0" style="266" hidden="1" customWidth="1"/>
    <col min="11783" max="11783" width="15.5703125" style="266" customWidth="1"/>
    <col min="11784" max="11784" width="14.7109375" style="266" customWidth="1"/>
    <col min="11785" max="11785" width="14.5703125" style="266" customWidth="1"/>
    <col min="11786" max="11786" width="16.7109375" style="266" customWidth="1"/>
    <col min="11787" max="11787" width="14.7109375" style="266" customWidth="1"/>
    <col min="11788" max="11788" width="15.28515625" style="266" customWidth="1"/>
    <col min="11789" max="11789" width="15.5703125" style="266" customWidth="1"/>
    <col min="11790" max="11790" width="16.42578125" style="266" customWidth="1"/>
    <col min="11791" max="12032" width="11.5703125" style="266"/>
    <col min="12033" max="12033" width="38.42578125" style="266" customWidth="1"/>
    <col min="12034" max="12034" width="15.5703125" style="266" customWidth="1"/>
    <col min="12035" max="12035" width="11.140625" style="266" customWidth="1"/>
    <col min="12036" max="12036" width="12" style="266" customWidth="1"/>
    <col min="12037" max="12038" width="0" style="266" hidden="1" customWidth="1"/>
    <col min="12039" max="12039" width="15.5703125" style="266" customWidth="1"/>
    <col min="12040" max="12040" width="14.7109375" style="266" customWidth="1"/>
    <col min="12041" max="12041" width="14.5703125" style="266" customWidth="1"/>
    <col min="12042" max="12042" width="16.7109375" style="266" customWidth="1"/>
    <col min="12043" max="12043" width="14.7109375" style="266" customWidth="1"/>
    <col min="12044" max="12044" width="15.28515625" style="266" customWidth="1"/>
    <col min="12045" max="12045" width="15.5703125" style="266" customWidth="1"/>
    <col min="12046" max="12046" width="16.42578125" style="266" customWidth="1"/>
    <col min="12047" max="12288" width="11.5703125" style="266"/>
    <col min="12289" max="12289" width="38.42578125" style="266" customWidth="1"/>
    <col min="12290" max="12290" width="15.5703125" style="266" customWidth="1"/>
    <col min="12291" max="12291" width="11.140625" style="266" customWidth="1"/>
    <col min="12292" max="12292" width="12" style="266" customWidth="1"/>
    <col min="12293" max="12294" width="0" style="266" hidden="1" customWidth="1"/>
    <col min="12295" max="12295" width="15.5703125" style="266" customWidth="1"/>
    <col min="12296" max="12296" width="14.7109375" style="266" customWidth="1"/>
    <col min="12297" max="12297" width="14.5703125" style="266" customWidth="1"/>
    <col min="12298" max="12298" width="16.7109375" style="266" customWidth="1"/>
    <col min="12299" max="12299" width="14.7109375" style="266" customWidth="1"/>
    <col min="12300" max="12300" width="15.28515625" style="266" customWidth="1"/>
    <col min="12301" max="12301" width="15.5703125" style="266" customWidth="1"/>
    <col min="12302" max="12302" width="16.42578125" style="266" customWidth="1"/>
    <col min="12303" max="12544" width="11.5703125" style="266"/>
    <col min="12545" max="12545" width="38.42578125" style="266" customWidth="1"/>
    <col min="12546" max="12546" width="15.5703125" style="266" customWidth="1"/>
    <col min="12547" max="12547" width="11.140625" style="266" customWidth="1"/>
    <col min="12548" max="12548" width="12" style="266" customWidth="1"/>
    <col min="12549" max="12550" width="0" style="266" hidden="1" customWidth="1"/>
    <col min="12551" max="12551" width="15.5703125" style="266" customWidth="1"/>
    <col min="12552" max="12552" width="14.7109375" style="266" customWidth="1"/>
    <col min="12553" max="12553" width="14.5703125" style="266" customWidth="1"/>
    <col min="12554" max="12554" width="16.7109375" style="266" customWidth="1"/>
    <col min="12555" max="12555" width="14.7109375" style="266" customWidth="1"/>
    <col min="12556" max="12556" width="15.28515625" style="266" customWidth="1"/>
    <col min="12557" max="12557" width="15.5703125" style="266" customWidth="1"/>
    <col min="12558" max="12558" width="16.42578125" style="266" customWidth="1"/>
    <col min="12559" max="12800" width="11.5703125" style="266"/>
    <col min="12801" max="12801" width="38.42578125" style="266" customWidth="1"/>
    <col min="12802" max="12802" width="15.5703125" style="266" customWidth="1"/>
    <col min="12803" max="12803" width="11.140625" style="266" customWidth="1"/>
    <col min="12804" max="12804" width="12" style="266" customWidth="1"/>
    <col min="12805" max="12806" width="0" style="266" hidden="1" customWidth="1"/>
    <col min="12807" max="12807" width="15.5703125" style="266" customWidth="1"/>
    <col min="12808" max="12808" width="14.7109375" style="266" customWidth="1"/>
    <col min="12809" max="12809" width="14.5703125" style="266" customWidth="1"/>
    <col min="12810" max="12810" width="16.7109375" style="266" customWidth="1"/>
    <col min="12811" max="12811" width="14.7109375" style="266" customWidth="1"/>
    <col min="12812" max="12812" width="15.28515625" style="266" customWidth="1"/>
    <col min="12813" max="12813" width="15.5703125" style="266" customWidth="1"/>
    <col min="12814" max="12814" width="16.42578125" style="266" customWidth="1"/>
    <col min="12815" max="13056" width="11.5703125" style="266"/>
    <col min="13057" max="13057" width="38.42578125" style="266" customWidth="1"/>
    <col min="13058" max="13058" width="15.5703125" style="266" customWidth="1"/>
    <col min="13059" max="13059" width="11.140625" style="266" customWidth="1"/>
    <col min="13060" max="13060" width="12" style="266" customWidth="1"/>
    <col min="13061" max="13062" width="0" style="266" hidden="1" customWidth="1"/>
    <col min="13063" max="13063" width="15.5703125" style="266" customWidth="1"/>
    <col min="13064" max="13064" width="14.7109375" style="266" customWidth="1"/>
    <col min="13065" max="13065" width="14.5703125" style="266" customWidth="1"/>
    <col min="13066" max="13066" width="16.7109375" style="266" customWidth="1"/>
    <col min="13067" max="13067" width="14.7109375" style="266" customWidth="1"/>
    <col min="13068" max="13068" width="15.28515625" style="266" customWidth="1"/>
    <col min="13069" max="13069" width="15.5703125" style="266" customWidth="1"/>
    <col min="13070" max="13070" width="16.42578125" style="266" customWidth="1"/>
    <col min="13071" max="13312" width="11.5703125" style="266"/>
    <col min="13313" max="13313" width="38.42578125" style="266" customWidth="1"/>
    <col min="13314" max="13314" width="15.5703125" style="266" customWidth="1"/>
    <col min="13315" max="13315" width="11.140625" style="266" customWidth="1"/>
    <col min="13316" max="13316" width="12" style="266" customWidth="1"/>
    <col min="13317" max="13318" width="0" style="266" hidden="1" customWidth="1"/>
    <col min="13319" max="13319" width="15.5703125" style="266" customWidth="1"/>
    <col min="13320" max="13320" width="14.7109375" style="266" customWidth="1"/>
    <col min="13321" max="13321" width="14.5703125" style="266" customWidth="1"/>
    <col min="13322" max="13322" width="16.7109375" style="266" customWidth="1"/>
    <col min="13323" max="13323" width="14.7109375" style="266" customWidth="1"/>
    <col min="13324" max="13324" width="15.28515625" style="266" customWidth="1"/>
    <col min="13325" max="13325" width="15.5703125" style="266" customWidth="1"/>
    <col min="13326" max="13326" width="16.42578125" style="266" customWidth="1"/>
    <col min="13327" max="13568" width="11.5703125" style="266"/>
    <col min="13569" max="13569" width="38.42578125" style="266" customWidth="1"/>
    <col min="13570" max="13570" width="15.5703125" style="266" customWidth="1"/>
    <col min="13571" max="13571" width="11.140625" style="266" customWidth="1"/>
    <col min="13572" max="13572" width="12" style="266" customWidth="1"/>
    <col min="13573" max="13574" width="0" style="266" hidden="1" customWidth="1"/>
    <col min="13575" max="13575" width="15.5703125" style="266" customWidth="1"/>
    <col min="13576" max="13576" width="14.7109375" style="266" customWidth="1"/>
    <col min="13577" max="13577" width="14.5703125" style="266" customWidth="1"/>
    <col min="13578" max="13578" width="16.7109375" style="266" customWidth="1"/>
    <col min="13579" max="13579" width="14.7109375" style="266" customWidth="1"/>
    <col min="13580" max="13580" width="15.28515625" style="266" customWidth="1"/>
    <col min="13581" max="13581" width="15.5703125" style="266" customWidth="1"/>
    <col min="13582" max="13582" width="16.42578125" style="266" customWidth="1"/>
    <col min="13583" max="13824" width="11.5703125" style="266"/>
    <col min="13825" max="13825" width="38.42578125" style="266" customWidth="1"/>
    <col min="13826" max="13826" width="15.5703125" style="266" customWidth="1"/>
    <col min="13827" max="13827" width="11.140625" style="266" customWidth="1"/>
    <col min="13828" max="13828" width="12" style="266" customWidth="1"/>
    <col min="13829" max="13830" width="0" style="266" hidden="1" customWidth="1"/>
    <col min="13831" max="13831" width="15.5703125" style="266" customWidth="1"/>
    <col min="13832" max="13832" width="14.7109375" style="266" customWidth="1"/>
    <col min="13833" max="13833" width="14.5703125" style="266" customWidth="1"/>
    <col min="13834" max="13834" width="16.7109375" style="266" customWidth="1"/>
    <col min="13835" max="13835" width="14.7109375" style="266" customWidth="1"/>
    <col min="13836" max="13836" width="15.28515625" style="266" customWidth="1"/>
    <col min="13837" max="13837" width="15.5703125" style="266" customWidth="1"/>
    <col min="13838" max="13838" width="16.42578125" style="266" customWidth="1"/>
    <col min="13839" max="14080" width="11.5703125" style="266"/>
    <col min="14081" max="14081" width="38.42578125" style="266" customWidth="1"/>
    <col min="14082" max="14082" width="15.5703125" style="266" customWidth="1"/>
    <col min="14083" max="14083" width="11.140625" style="266" customWidth="1"/>
    <col min="14084" max="14084" width="12" style="266" customWidth="1"/>
    <col min="14085" max="14086" width="0" style="266" hidden="1" customWidth="1"/>
    <col min="14087" max="14087" width="15.5703125" style="266" customWidth="1"/>
    <col min="14088" max="14088" width="14.7109375" style="266" customWidth="1"/>
    <col min="14089" max="14089" width="14.5703125" style="266" customWidth="1"/>
    <col min="14090" max="14090" width="16.7109375" style="266" customWidth="1"/>
    <col min="14091" max="14091" width="14.7109375" style="266" customWidth="1"/>
    <col min="14092" max="14092" width="15.28515625" style="266" customWidth="1"/>
    <col min="14093" max="14093" width="15.5703125" style="266" customWidth="1"/>
    <col min="14094" max="14094" width="16.42578125" style="266" customWidth="1"/>
    <col min="14095" max="14336" width="11.5703125" style="266"/>
    <col min="14337" max="14337" width="38.42578125" style="266" customWidth="1"/>
    <col min="14338" max="14338" width="15.5703125" style="266" customWidth="1"/>
    <col min="14339" max="14339" width="11.140625" style="266" customWidth="1"/>
    <col min="14340" max="14340" width="12" style="266" customWidth="1"/>
    <col min="14341" max="14342" width="0" style="266" hidden="1" customWidth="1"/>
    <col min="14343" max="14343" width="15.5703125" style="266" customWidth="1"/>
    <col min="14344" max="14344" width="14.7109375" style="266" customWidth="1"/>
    <col min="14345" max="14345" width="14.5703125" style="266" customWidth="1"/>
    <col min="14346" max="14346" width="16.7109375" style="266" customWidth="1"/>
    <col min="14347" max="14347" width="14.7109375" style="266" customWidth="1"/>
    <col min="14348" max="14348" width="15.28515625" style="266" customWidth="1"/>
    <col min="14349" max="14349" width="15.5703125" style="266" customWidth="1"/>
    <col min="14350" max="14350" width="16.42578125" style="266" customWidth="1"/>
    <col min="14351" max="14592" width="11.5703125" style="266"/>
    <col min="14593" max="14593" width="38.42578125" style="266" customWidth="1"/>
    <col min="14594" max="14594" width="15.5703125" style="266" customWidth="1"/>
    <col min="14595" max="14595" width="11.140625" style="266" customWidth="1"/>
    <col min="14596" max="14596" width="12" style="266" customWidth="1"/>
    <col min="14597" max="14598" width="0" style="266" hidden="1" customWidth="1"/>
    <col min="14599" max="14599" width="15.5703125" style="266" customWidth="1"/>
    <col min="14600" max="14600" width="14.7109375" style="266" customWidth="1"/>
    <col min="14601" max="14601" width="14.5703125" style="266" customWidth="1"/>
    <col min="14602" max="14602" width="16.7109375" style="266" customWidth="1"/>
    <col min="14603" max="14603" width="14.7109375" style="266" customWidth="1"/>
    <col min="14604" max="14604" width="15.28515625" style="266" customWidth="1"/>
    <col min="14605" max="14605" width="15.5703125" style="266" customWidth="1"/>
    <col min="14606" max="14606" width="16.42578125" style="266" customWidth="1"/>
    <col min="14607" max="14848" width="11.5703125" style="266"/>
    <col min="14849" max="14849" width="38.42578125" style="266" customWidth="1"/>
    <col min="14850" max="14850" width="15.5703125" style="266" customWidth="1"/>
    <col min="14851" max="14851" width="11.140625" style="266" customWidth="1"/>
    <col min="14852" max="14852" width="12" style="266" customWidth="1"/>
    <col min="14853" max="14854" width="0" style="266" hidden="1" customWidth="1"/>
    <col min="14855" max="14855" width="15.5703125" style="266" customWidth="1"/>
    <col min="14856" max="14856" width="14.7109375" style="266" customWidth="1"/>
    <col min="14857" max="14857" width="14.5703125" style="266" customWidth="1"/>
    <col min="14858" max="14858" width="16.7109375" style="266" customWidth="1"/>
    <col min="14859" max="14859" width="14.7109375" style="266" customWidth="1"/>
    <col min="14860" max="14860" width="15.28515625" style="266" customWidth="1"/>
    <col min="14861" max="14861" width="15.5703125" style="266" customWidth="1"/>
    <col min="14862" max="14862" width="16.42578125" style="266" customWidth="1"/>
    <col min="14863" max="15104" width="11.5703125" style="266"/>
    <col min="15105" max="15105" width="38.42578125" style="266" customWidth="1"/>
    <col min="15106" max="15106" width="15.5703125" style="266" customWidth="1"/>
    <col min="15107" max="15107" width="11.140625" style="266" customWidth="1"/>
    <col min="15108" max="15108" width="12" style="266" customWidth="1"/>
    <col min="15109" max="15110" width="0" style="266" hidden="1" customWidth="1"/>
    <col min="15111" max="15111" width="15.5703125" style="266" customWidth="1"/>
    <col min="15112" max="15112" width="14.7109375" style="266" customWidth="1"/>
    <col min="15113" max="15113" width="14.5703125" style="266" customWidth="1"/>
    <col min="15114" max="15114" width="16.7109375" style="266" customWidth="1"/>
    <col min="15115" max="15115" width="14.7109375" style="266" customWidth="1"/>
    <col min="15116" max="15116" width="15.28515625" style="266" customWidth="1"/>
    <col min="15117" max="15117" width="15.5703125" style="266" customWidth="1"/>
    <col min="15118" max="15118" width="16.42578125" style="266" customWidth="1"/>
    <col min="15119" max="15360" width="11.5703125" style="266"/>
    <col min="15361" max="15361" width="38.42578125" style="266" customWidth="1"/>
    <col min="15362" max="15362" width="15.5703125" style="266" customWidth="1"/>
    <col min="15363" max="15363" width="11.140625" style="266" customWidth="1"/>
    <col min="15364" max="15364" width="12" style="266" customWidth="1"/>
    <col min="15365" max="15366" width="0" style="266" hidden="1" customWidth="1"/>
    <col min="15367" max="15367" width="15.5703125" style="266" customWidth="1"/>
    <col min="15368" max="15368" width="14.7109375" style="266" customWidth="1"/>
    <col min="15369" max="15369" width="14.5703125" style="266" customWidth="1"/>
    <col min="15370" max="15370" width="16.7109375" style="266" customWidth="1"/>
    <col min="15371" max="15371" width="14.7109375" style="266" customWidth="1"/>
    <col min="15372" max="15372" width="15.28515625" style="266" customWidth="1"/>
    <col min="15373" max="15373" width="15.5703125" style="266" customWidth="1"/>
    <col min="15374" max="15374" width="16.42578125" style="266" customWidth="1"/>
    <col min="15375" max="15616" width="11.5703125" style="266"/>
    <col min="15617" max="15617" width="38.42578125" style="266" customWidth="1"/>
    <col min="15618" max="15618" width="15.5703125" style="266" customWidth="1"/>
    <col min="15619" max="15619" width="11.140625" style="266" customWidth="1"/>
    <col min="15620" max="15620" width="12" style="266" customWidth="1"/>
    <col min="15621" max="15622" width="0" style="266" hidden="1" customWidth="1"/>
    <col min="15623" max="15623" width="15.5703125" style="266" customWidth="1"/>
    <col min="15624" max="15624" width="14.7109375" style="266" customWidth="1"/>
    <col min="15625" max="15625" width="14.5703125" style="266" customWidth="1"/>
    <col min="15626" max="15626" width="16.7109375" style="266" customWidth="1"/>
    <col min="15627" max="15627" width="14.7109375" style="266" customWidth="1"/>
    <col min="15628" max="15628" width="15.28515625" style="266" customWidth="1"/>
    <col min="15629" max="15629" width="15.5703125" style="266" customWidth="1"/>
    <col min="15630" max="15630" width="16.42578125" style="266" customWidth="1"/>
    <col min="15631" max="15872" width="11.5703125" style="266"/>
    <col min="15873" max="15873" width="38.42578125" style="266" customWidth="1"/>
    <col min="15874" max="15874" width="15.5703125" style="266" customWidth="1"/>
    <col min="15875" max="15875" width="11.140625" style="266" customWidth="1"/>
    <col min="15876" max="15876" width="12" style="266" customWidth="1"/>
    <col min="15877" max="15878" width="0" style="266" hidden="1" customWidth="1"/>
    <col min="15879" max="15879" width="15.5703125" style="266" customWidth="1"/>
    <col min="15880" max="15880" width="14.7109375" style="266" customWidth="1"/>
    <col min="15881" max="15881" width="14.5703125" style="266" customWidth="1"/>
    <col min="15882" max="15882" width="16.7109375" style="266" customWidth="1"/>
    <col min="15883" max="15883" width="14.7109375" style="266" customWidth="1"/>
    <col min="15884" max="15884" width="15.28515625" style="266" customWidth="1"/>
    <col min="15885" max="15885" width="15.5703125" style="266" customWidth="1"/>
    <col min="15886" max="15886" width="16.42578125" style="266" customWidth="1"/>
    <col min="15887" max="16128" width="11.5703125" style="266"/>
    <col min="16129" max="16129" width="38.42578125" style="266" customWidth="1"/>
    <col min="16130" max="16130" width="15.5703125" style="266" customWidth="1"/>
    <col min="16131" max="16131" width="11.140625" style="266" customWidth="1"/>
    <col min="16132" max="16132" width="12" style="266" customWidth="1"/>
    <col min="16133" max="16134" width="0" style="266" hidden="1" customWidth="1"/>
    <col min="16135" max="16135" width="15.5703125" style="266" customWidth="1"/>
    <col min="16136" max="16136" width="14.7109375" style="266" customWidth="1"/>
    <col min="16137" max="16137" width="14.5703125" style="266" customWidth="1"/>
    <col min="16138" max="16138" width="16.7109375" style="266" customWidth="1"/>
    <col min="16139" max="16139" width="14.7109375" style="266" customWidth="1"/>
    <col min="16140" max="16140" width="15.28515625" style="266" customWidth="1"/>
    <col min="16141" max="16141" width="15.5703125" style="266" customWidth="1"/>
    <col min="16142" max="16142" width="16.42578125" style="266" customWidth="1"/>
    <col min="16143" max="16384" width="11.5703125" style="266"/>
  </cols>
  <sheetData>
    <row r="1" spans="1:17" ht="12.75" customHeight="1">
      <c r="A1" s="737" t="s">
        <v>373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</row>
    <row r="2" spans="1:17" ht="12.75" customHeight="1">
      <c r="A2" s="737" t="s">
        <v>725</v>
      </c>
      <c r="B2" s="737"/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</row>
    <row r="3" spans="1:17" ht="12.75" customHeight="1">
      <c r="A3" s="738" t="s">
        <v>1</v>
      </c>
      <c r="B3" s="738"/>
      <c r="C3" s="738"/>
      <c r="D3" s="738"/>
      <c r="E3" s="738"/>
      <c r="F3" s="738"/>
      <c r="G3" s="738"/>
      <c r="H3" s="738"/>
      <c r="I3" s="738"/>
      <c r="J3" s="738"/>
      <c r="K3" s="738"/>
      <c r="L3" s="738"/>
      <c r="M3" s="738"/>
    </row>
    <row r="4" spans="1:17" ht="6.75" customHeight="1">
      <c r="A4" s="267"/>
    </row>
    <row r="5" spans="1:17" ht="6.75" customHeight="1" thickBot="1">
      <c r="A5" s="267"/>
    </row>
    <row r="6" spans="1:17" s="274" customFormat="1" ht="15" customHeight="1">
      <c r="A6" s="268"/>
      <c r="B6" s="269"/>
      <c r="C6" s="270"/>
      <c r="D6" s="270"/>
      <c r="E6" s="270"/>
      <c r="F6" s="270"/>
      <c r="G6" s="270"/>
      <c r="H6" s="270"/>
      <c r="I6" s="270"/>
      <c r="J6" s="271" t="s">
        <v>374</v>
      </c>
      <c r="K6" s="270"/>
      <c r="L6" s="272">
        <v>43738</v>
      </c>
      <c r="M6" s="273">
        <v>43738</v>
      </c>
    </row>
    <row r="7" spans="1:17" s="274" customFormat="1" ht="11.25" customHeight="1">
      <c r="A7" s="275"/>
      <c r="B7" s="739" t="s">
        <v>375</v>
      </c>
      <c r="C7" s="739"/>
      <c r="D7" s="739"/>
      <c r="E7" s="739"/>
      <c r="F7" s="739"/>
      <c r="G7" s="276"/>
      <c r="H7" s="739" t="s">
        <v>376</v>
      </c>
      <c r="I7" s="739"/>
      <c r="J7" s="276"/>
      <c r="K7" s="277" t="s">
        <v>377</v>
      </c>
      <c r="L7" s="277" t="s">
        <v>378</v>
      </c>
      <c r="M7" s="278" t="s">
        <v>378</v>
      </c>
    </row>
    <row r="8" spans="1:17" s="274" customFormat="1" ht="11.25" customHeight="1">
      <c r="A8" s="275" t="s">
        <v>379</v>
      </c>
      <c r="B8" s="277" t="s">
        <v>380</v>
      </c>
      <c r="C8" s="277" t="s">
        <v>381</v>
      </c>
      <c r="D8" s="277" t="s">
        <v>382</v>
      </c>
      <c r="E8" s="277" t="s">
        <v>383</v>
      </c>
      <c r="F8" s="277" t="s">
        <v>384</v>
      </c>
      <c r="G8" s="279" t="s">
        <v>243</v>
      </c>
      <c r="H8" s="277" t="s">
        <v>385</v>
      </c>
      <c r="I8" s="277" t="s">
        <v>386</v>
      </c>
      <c r="J8" s="279" t="s">
        <v>243</v>
      </c>
      <c r="K8" s="279" t="s">
        <v>387</v>
      </c>
      <c r="L8" s="279" t="s">
        <v>388</v>
      </c>
      <c r="M8" s="280" t="s">
        <v>388</v>
      </c>
    </row>
    <row r="9" spans="1:17" s="274" customFormat="1" ht="11.25" customHeight="1">
      <c r="A9" s="281" t="s">
        <v>389</v>
      </c>
      <c r="B9" s="282" t="s">
        <v>390</v>
      </c>
      <c r="C9" s="282" t="s">
        <v>382</v>
      </c>
      <c r="D9" s="282" t="s">
        <v>391</v>
      </c>
      <c r="E9" s="282" t="s">
        <v>392</v>
      </c>
      <c r="F9" s="282" t="s">
        <v>393</v>
      </c>
      <c r="G9" s="283"/>
      <c r="H9" s="282" t="s">
        <v>394</v>
      </c>
      <c r="I9" s="282" t="s">
        <v>395</v>
      </c>
      <c r="J9" s="283"/>
      <c r="K9" s="282"/>
      <c r="L9" s="282" t="s">
        <v>396</v>
      </c>
      <c r="M9" s="284" t="s">
        <v>396</v>
      </c>
    </row>
    <row r="10" spans="1:17" ht="11.25" hidden="1" customHeight="1">
      <c r="A10" s="285"/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7"/>
      <c r="M10" s="288"/>
    </row>
    <row r="11" spans="1:17" ht="11.25" hidden="1" customHeight="1">
      <c r="A11" s="289" t="s">
        <v>397</v>
      </c>
      <c r="B11" s="290"/>
      <c r="C11" s="290"/>
      <c r="D11" s="290"/>
      <c r="E11" s="290"/>
      <c r="F11" s="290"/>
      <c r="G11" s="290"/>
      <c r="H11" s="290"/>
      <c r="I11" s="290"/>
      <c r="J11" s="290"/>
      <c r="K11" s="290"/>
      <c r="L11" s="291"/>
      <c r="M11" s="292"/>
    </row>
    <row r="12" spans="1:17" s="274" customFormat="1" ht="18" hidden="1" customHeight="1">
      <c r="A12" s="293" t="s">
        <v>398</v>
      </c>
      <c r="B12" s="294">
        <v>9214500000</v>
      </c>
      <c r="C12" s="294">
        <v>0</v>
      </c>
      <c r="D12" s="294">
        <v>0</v>
      </c>
      <c r="E12" s="294"/>
      <c r="F12" s="294"/>
      <c r="G12" s="294">
        <v>9214500000</v>
      </c>
      <c r="H12" s="294">
        <v>300633880</v>
      </c>
      <c r="I12" s="294">
        <v>82630477</v>
      </c>
      <c r="J12" s="294">
        <v>383264357</v>
      </c>
      <c r="K12" s="294">
        <v>5667216279</v>
      </c>
      <c r="L12" s="295">
        <v>15264980636</v>
      </c>
      <c r="M12" s="296">
        <v>15264980636</v>
      </c>
      <c r="N12" s="297"/>
    </row>
    <row r="13" spans="1:17" ht="11.25" hidden="1" customHeight="1">
      <c r="A13" s="298"/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1"/>
      <c r="M13" s="292"/>
    </row>
    <row r="14" spans="1:17" ht="11.25" customHeight="1">
      <c r="A14" s="298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9"/>
    </row>
    <row r="15" spans="1:17" s="274" customFormat="1" ht="11.25" customHeight="1">
      <c r="A15" s="289" t="s">
        <v>397</v>
      </c>
      <c r="B15" s="300">
        <v>45504500000</v>
      </c>
      <c r="C15" s="300">
        <v>300000000</v>
      </c>
      <c r="D15" s="300">
        <v>0</v>
      </c>
      <c r="E15" s="300">
        <v>0</v>
      </c>
      <c r="F15" s="300">
        <v>0</v>
      </c>
      <c r="G15" s="300">
        <v>45804500000</v>
      </c>
      <c r="H15" s="300">
        <v>4139188983</v>
      </c>
      <c r="I15" s="300">
        <v>26012586015</v>
      </c>
      <c r="J15" s="300">
        <v>30151774998</v>
      </c>
      <c r="K15" s="300">
        <v>12179215065</v>
      </c>
      <c r="L15" s="300">
        <v>88135490063</v>
      </c>
      <c r="M15" s="301">
        <v>77846407135</v>
      </c>
    </row>
    <row r="16" spans="1:17" ht="13.5" hidden="1" customHeight="1">
      <c r="A16" s="298"/>
      <c r="B16" s="290"/>
      <c r="C16" s="290"/>
      <c r="D16" s="290"/>
      <c r="E16" s="290"/>
      <c r="F16" s="290"/>
      <c r="G16" s="286"/>
      <c r="H16" s="290"/>
      <c r="I16" s="290"/>
      <c r="J16" s="290"/>
      <c r="K16" s="290"/>
      <c r="L16" s="286"/>
      <c r="M16" s="299"/>
      <c r="Q16" s="274"/>
    </row>
    <row r="17" spans="1:14" ht="15.75" hidden="1" customHeight="1">
      <c r="A17" s="298" t="s">
        <v>399</v>
      </c>
      <c r="B17" s="290"/>
      <c r="C17" s="290"/>
      <c r="D17" s="290"/>
      <c r="E17" s="290"/>
      <c r="F17" s="290"/>
      <c r="G17" s="286"/>
      <c r="H17" s="290"/>
      <c r="I17" s="290"/>
      <c r="J17" s="290"/>
      <c r="K17" s="290"/>
      <c r="L17" s="286"/>
      <c r="M17" s="299"/>
    </row>
    <row r="18" spans="1:14" ht="17.25" hidden="1" customHeight="1">
      <c r="A18" s="298" t="s">
        <v>400</v>
      </c>
      <c r="B18" s="290"/>
      <c r="C18" s="290"/>
      <c r="D18" s="290"/>
      <c r="E18" s="290"/>
      <c r="F18" s="290"/>
      <c r="G18" s="286">
        <v>0</v>
      </c>
      <c r="H18" s="290"/>
      <c r="I18" s="290"/>
      <c r="J18" s="290"/>
      <c r="K18" s="290"/>
      <c r="L18" s="286">
        <v>0</v>
      </c>
      <c r="M18" s="299">
        <v>0</v>
      </c>
    </row>
    <row r="19" spans="1:14" ht="15.75" hidden="1" customHeight="1">
      <c r="A19" s="298" t="s">
        <v>401</v>
      </c>
      <c r="B19" s="290"/>
      <c r="C19" s="290"/>
      <c r="D19" s="290"/>
      <c r="E19" s="290"/>
      <c r="F19" s="290"/>
      <c r="G19" s="286"/>
      <c r="H19" s="290"/>
      <c r="I19" s="290"/>
      <c r="J19" s="290"/>
      <c r="K19" s="290"/>
      <c r="L19" s="286"/>
      <c r="M19" s="299"/>
    </row>
    <row r="20" spans="1:14" ht="15" hidden="1" customHeight="1">
      <c r="A20" s="298" t="s">
        <v>402</v>
      </c>
      <c r="B20" s="290"/>
      <c r="C20" s="290"/>
      <c r="D20" s="290"/>
      <c r="E20" s="290"/>
      <c r="F20" s="290"/>
      <c r="G20" s="286">
        <v>0</v>
      </c>
      <c r="H20" s="290"/>
      <c r="I20" s="290"/>
      <c r="J20" s="290"/>
      <c r="K20" s="290"/>
      <c r="L20" s="286">
        <v>0</v>
      </c>
      <c r="M20" s="299">
        <v>0</v>
      </c>
    </row>
    <row r="21" spans="1:14" ht="13.5" hidden="1" customHeight="1">
      <c r="A21" s="298" t="s">
        <v>403</v>
      </c>
      <c r="B21" s="290"/>
      <c r="C21" s="290"/>
      <c r="D21" s="290"/>
      <c r="E21" s="290"/>
      <c r="F21" s="290"/>
      <c r="G21" s="286"/>
      <c r="H21" s="290"/>
      <c r="I21" s="290"/>
      <c r="J21" s="290"/>
      <c r="K21" s="290"/>
      <c r="L21" s="286"/>
      <c r="M21" s="299"/>
    </row>
    <row r="22" spans="1:14" ht="16.5" hidden="1" customHeight="1">
      <c r="A22" s="298" t="s">
        <v>404</v>
      </c>
      <c r="B22" s="290"/>
      <c r="C22" s="290"/>
      <c r="D22" s="290"/>
      <c r="E22" s="290"/>
      <c r="F22" s="290"/>
      <c r="G22" s="286"/>
      <c r="H22" s="290"/>
      <c r="I22" s="290"/>
      <c r="J22" s="290"/>
      <c r="K22" s="290"/>
      <c r="L22" s="286"/>
      <c r="M22" s="299"/>
    </row>
    <row r="23" spans="1:14" s="274" customFormat="1" ht="15" customHeight="1">
      <c r="A23" s="302" t="s">
        <v>405</v>
      </c>
      <c r="B23" s="303"/>
      <c r="C23" s="303"/>
      <c r="D23" s="303"/>
      <c r="E23" s="303"/>
      <c r="F23" s="303"/>
      <c r="G23" s="304"/>
      <c r="H23" s="303"/>
      <c r="I23" s="303"/>
      <c r="J23" s="303"/>
      <c r="K23" s="303"/>
      <c r="L23" s="304">
        <v>0</v>
      </c>
      <c r="M23" s="305">
        <v>0</v>
      </c>
      <c r="N23" s="297"/>
    </row>
    <row r="24" spans="1:14" s="274" customFormat="1" ht="18" customHeight="1">
      <c r="A24" s="306" t="s">
        <v>406</v>
      </c>
      <c r="B24" s="307"/>
      <c r="C24" s="307"/>
      <c r="D24" s="307"/>
      <c r="E24" s="307"/>
      <c r="F24" s="307"/>
      <c r="G24" s="308"/>
      <c r="H24" s="307">
        <v>561466916</v>
      </c>
      <c r="I24" s="307"/>
      <c r="J24" s="308">
        <v>561466916</v>
      </c>
      <c r="K24" s="307">
        <v>-561466916</v>
      </c>
      <c r="L24" s="308">
        <v>0</v>
      </c>
      <c r="M24" s="309">
        <v>0</v>
      </c>
      <c r="N24" s="297"/>
    </row>
    <row r="25" spans="1:14" s="274" customFormat="1" ht="18" customHeight="1">
      <c r="A25" s="306" t="s">
        <v>407</v>
      </c>
      <c r="B25" s="307"/>
      <c r="C25" s="307"/>
      <c r="D25" s="307"/>
      <c r="E25" s="307"/>
      <c r="F25" s="307"/>
      <c r="G25" s="308">
        <v>0</v>
      </c>
      <c r="H25" s="308"/>
      <c r="I25" s="307">
        <v>7015182258</v>
      </c>
      <c r="J25" s="308">
        <v>7015182258</v>
      </c>
      <c r="K25" s="307">
        <v>-6667189808</v>
      </c>
      <c r="L25" s="308">
        <v>347992450</v>
      </c>
      <c r="M25" s="309">
        <v>314242695</v>
      </c>
      <c r="N25" s="297"/>
    </row>
    <row r="26" spans="1:14" s="274" customFormat="1" ht="18" hidden="1" customHeight="1">
      <c r="A26" s="306" t="s">
        <v>408</v>
      </c>
      <c r="B26" s="307"/>
      <c r="C26" s="307"/>
      <c r="D26" s="307"/>
      <c r="E26" s="307"/>
      <c r="F26" s="307"/>
      <c r="G26" s="308"/>
      <c r="H26" s="308"/>
      <c r="I26" s="307">
        <v>0</v>
      </c>
      <c r="J26" s="308">
        <v>0</v>
      </c>
      <c r="K26" s="307">
        <v>0</v>
      </c>
      <c r="L26" s="308">
        <v>0</v>
      </c>
      <c r="M26" s="309">
        <v>0</v>
      </c>
      <c r="N26" s="297"/>
    </row>
    <row r="27" spans="1:14" s="274" customFormat="1" ht="18" customHeight="1">
      <c r="A27" s="306" t="s">
        <v>409</v>
      </c>
      <c r="B27" s="307"/>
      <c r="C27" s="307"/>
      <c r="D27" s="307"/>
      <c r="E27" s="307"/>
      <c r="F27" s="307"/>
      <c r="G27" s="308"/>
      <c r="H27" s="308"/>
      <c r="I27" s="307">
        <v>500000000</v>
      </c>
      <c r="J27" s="308">
        <v>500000000</v>
      </c>
      <c r="K27" s="307">
        <v>-500000000</v>
      </c>
      <c r="L27" s="308">
        <v>0</v>
      </c>
      <c r="M27" s="309">
        <v>0</v>
      </c>
      <c r="N27" s="297"/>
    </row>
    <row r="28" spans="1:14" s="274" customFormat="1" ht="18" hidden="1" customHeight="1">
      <c r="A28" s="306" t="s">
        <v>410</v>
      </c>
      <c r="B28" s="307"/>
      <c r="C28" s="307"/>
      <c r="D28" s="307"/>
      <c r="E28" s="307"/>
      <c r="F28" s="307"/>
      <c r="G28" s="308"/>
      <c r="H28" s="307"/>
      <c r="I28" s="307"/>
      <c r="J28" s="308"/>
      <c r="K28" s="307">
        <v>0</v>
      </c>
      <c r="L28" s="308">
        <v>0</v>
      </c>
      <c r="M28" s="309">
        <v>0</v>
      </c>
      <c r="N28" s="297"/>
    </row>
    <row r="29" spans="1:14" s="274" customFormat="1" ht="18" customHeight="1">
      <c r="A29" s="306" t="s">
        <v>411</v>
      </c>
      <c r="B29" s="307"/>
      <c r="C29" s="307"/>
      <c r="D29" s="307"/>
      <c r="E29" s="307"/>
      <c r="F29" s="307"/>
      <c r="G29" s="308"/>
      <c r="H29" s="307"/>
      <c r="I29" s="307"/>
      <c r="J29" s="308"/>
      <c r="K29" s="307">
        <v>-4978096072</v>
      </c>
      <c r="L29" s="308">
        <v>-4978096072</v>
      </c>
      <c r="M29" s="309">
        <v>-997702111</v>
      </c>
      <c r="N29" s="297"/>
    </row>
    <row r="30" spans="1:14" s="274" customFormat="1" ht="18" hidden="1" customHeight="1">
      <c r="A30" s="306"/>
      <c r="B30" s="307"/>
      <c r="C30" s="307"/>
      <c r="D30" s="307"/>
      <c r="E30" s="307"/>
      <c r="F30" s="307"/>
      <c r="G30" s="308"/>
      <c r="H30" s="307"/>
      <c r="I30" s="307"/>
      <c r="J30" s="308"/>
      <c r="K30" s="307"/>
      <c r="L30" s="308"/>
      <c r="M30" s="309"/>
      <c r="N30" s="297"/>
    </row>
    <row r="31" spans="1:14" s="274" customFormat="1" ht="11.25" hidden="1" customHeight="1">
      <c r="A31" s="306"/>
      <c r="B31" s="307"/>
      <c r="C31" s="307"/>
      <c r="D31" s="307"/>
      <c r="E31" s="307"/>
      <c r="F31" s="307"/>
      <c r="G31" s="308"/>
      <c r="H31" s="307"/>
      <c r="I31" s="307"/>
      <c r="J31" s="308"/>
      <c r="K31" s="307"/>
      <c r="L31" s="308"/>
      <c r="M31" s="309"/>
      <c r="N31" s="297"/>
    </row>
    <row r="32" spans="1:14" s="274" customFormat="1" ht="18" hidden="1" customHeight="1">
      <c r="A32" s="306"/>
      <c r="B32" s="307"/>
      <c r="C32" s="307"/>
      <c r="D32" s="307"/>
      <c r="E32" s="307"/>
      <c r="F32" s="307"/>
      <c r="G32" s="308"/>
      <c r="H32" s="307"/>
      <c r="I32" s="307"/>
      <c r="J32" s="308"/>
      <c r="K32" s="307"/>
      <c r="L32" s="308"/>
      <c r="M32" s="309"/>
      <c r="N32" s="297"/>
    </row>
    <row r="33" spans="1:14" s="274" customFormat="1" ht="15" customHeight="1">
      <c r="A33" s="306" t="s">
        <v>412</v>
      </c>
      <c r="B33" s="307">
        <v>4665000000</v>
      </c>
      <c r="C33" s="307">
        <v>-300000000</v>
      </c>
      <c r="D33" s="307"/>
      <c r="E33" s="307"/>
      <c r="F33" s="307"/>
      <c r="G33" s="308">
        <v>4665000000</v>
      </c>
      <c r="H33" s="307"/>
      <c r="I33" s="307"/>
      <c r="J33" s="308"/>
      <c r="K33" s="307">
        <v>0</v>
      </c>
      <c r="L33" s="308">
        <v>4665000000</v>
      </c>
      <c r="M33" s="309">
        <v>0</v>
      </c>
      <c r="N33" s="297"/>
    </row>
    <row r="34" spans="1:14" s="274" customFormat="1" ht="15" hidden="1" customHeight="1">
      <c r="A34" s="306" t="s">
        <v>413</v>
      </c>
      <c r="B34" s="307"/>
      <c r="C34" s="307"/>
      <c r="D34" s="307"/>
      <c r="E34" s="307"/>
      <c r="F34" s="307"/>
      <c r="G34" s="308"/>
      <c r="H34" s="307"/>
      <c r="I34" s="307"/>
      <c r="J34" s="308"/>
      <c r="K34" s="307">
        <v>0</v>
      </c>
      <c r="L34" s="304">
        <v>0</v>
      </c>
      <c r="M34" s="305">
        <v>0</v>
      </c>
      <c r="N34" s="297"/>
    </row>
    <row r="35" spans="1:14" s="274" customFormat="1" ht="15" hidden="1" customHeight="1">
      <c r="A35" s="306" t="s">
        <v>414</v>
      </c>
      <c r="B35" s="307"/>
      <c r="C35" s="307"/>
      <c r="D35" s="307"/>
      <c r="E35" s="307"/>
      <c r="F35" s="307"/>
      <c r="G35" s="308">
        <v>0</v>
      </c>
      <c r="H35" s="307"/>
      <c r="I35" s="307"/>
      <c r="J35" s="308"/>
      <c r="K35" s="307">
        <v>0</v>
      </c>
      <c r="L35" s="308">
        <v>0</v>
      </c>
      <c r="M35" s="309">
        <v>0</v>
      </c>
      <c r="N35" s="297"/>
    </row>
    <row r="36" spans="1:14" s="274" customFormat="1" ht="15" hidden="1" customHeight="1">
      <c r="A36" s="306" t="s">
        <v>415</v>
      </c>
      <c r="B36" s="307"/>
      <c r="C36" s="307"/>
      <c r="D36" s="307"/>
      <c r="E36" s="307"/>
      <c r="F36" s="307"/>
      <c r="G36" s="308"/>
      <c r="H36" s="307"/>
      <c r="I36" s="307"/>
      <c r="J36" s="308"/>
      <c r="K36" s="307">
        <v>0</v>
      </c>
      <c r="L36" s="304">
        <v>0</v>
      </c>
      <c r="M36" s="305">
        <v>0</v>
      </c>
      <c r="N36" s="297"/>
    </row>
    <row r="37" spans="1:14" s="274" customFormat="1" ht="15" hidden="1" customHeight="1">
      <c r="A37" s="306" t="s">
        <v>416</v>
      </c>
      <c r="B37" s="307"/>
      <c r="C37" s="307"/>
      <c r="D37" s="307"/>
      <c r="E37" s="307"/>
      <c r="F37" s="307"/>
      <c r="G37" s="308"/>
      <c r="H37" s="307"/>
      <c r="I37" s="307">
        <v>0</v>
      </c>
      <c r="J37" s="308">
        <v>0</v>
      </c>
      <c r="K37" s="307">
        <v>0</v>
      </c>
      <c r="L37" s="308">
        <v>0</v>
      </c>
      <c r="M37" s="309">
        <v>0</v>
      </c>
      <c r="N37" s="297"/>
    </row>
    <row r="38" spans="1:14" ht="15" customHeight="1">
      <c r="A38" s="306" t="s">
        <v>417</v>
      </c>
      <c r="B38" s="307"/>
      <c r="C38" s="307"/>
      <c r="D38" s="307"/>
      <c r="E38" s="307"/>
      <c r="F38" s="307"/>
      <c r="G38" s="308"/>
      <c r="H38" s="307"/>
      <c r="I38" s="307">
        <v>-2523638708</v>
      </c>
      <c r="J38" s="308">
        <v>-2523638708</v>
      </c>
      <c r="K38" s="307">
        <v>1371625000</v>
      </c>
      <c r="L38" s="308">
        <v>-1152013708</v>
      </c>
      <c r="M38" s="309">
        <v>-233207370</v>
      </c>
    </row>
    <row r="39" spans="1:14" ht="15" customHeight="1">
      <c r="A39" s="310" t="s">
        <v>418</v>
      </c>
      <c r="B39" s="311"/>
      <c r="C39" s="311"/>
      <c r="D39" s="311"/>
      <c r="E39" s="311"/>
      <c r="F39" s="311"/>
      <c r="G39" s="312">
        <v>0</v>
      </c>
      <c r="H39" s="311"/>
      <c r="I39" s="311">
        <v>10040</v>
      </c>
      <c r="J39" s="308">
        <v>10040</v>
      </c>
      <c r="K39" s="311"/>
      <c r="L39" s="308">
        <v>10040</v>
      </c>
      <c r="M39" s="313">
        <v>0</v>
      </c>
    </row>
    <row r="40" spans="1:14" ht="15" customHeight="1">
      <c r="A40" s="298" t="s">
        <v>419</v>
      </c>
      <c r="B40" s="290"/>
      <c r="C40" s="290"/>
      <c r="D40" s="290"/>
      <c r="E40" s="290"/>
      <c r="F40" s="290"/>
      <c r="G40" s="286"/>
      <c r="H40" s="290"/>
      <c r="I40" s="290"/>
      <c r="J40" s="290"/>
      <c r="K40" s="290">
        <v>4787876681</v>
      </c>
      <c r="L40" s="308">
        <v>4787876681</v>
      </c>
      <c r="M40" s="309">
        <v>5043593232</v>
      </c>
      <c r="N40" s="314"/>
    </row>
    <row r="41" spans="1:14" ht="15" customHeight="1" thickBot="1">
      <c r="A41" s="315" t="s">
        <v>420</v>
      </c>
      <c r="B41" s="316">
        <f>SUM(B14:B40)</f>
        <v>50169500000</v>
      </c>
      <c r="C41" s="316">
        <f>SUM(C14:C40)</f>
        <v>0</v>
      </c>
      <c r="D41" s="316">
        <f>SUM(D15:D40)</f>
        <v>0</v>
      </c>
      <c r="E41" s="316">
        <v>0</v>
      </c>
      <c r="F41" s="316">
        <v>0</v>
      </c>
      <c r="G41" s="316">
        <f>SUM(G14:G40)</f>
        <v>50469500000</v>
      </c>
      <c r="H41" s="316">
        <f>SUM(H14:H40)</f>
        <v>4700655899</v>
      </c>
      <c r="I41" s="316">
        <f>SUM(I14:I40)</f>
        <v>31004139605</v>
      </c>
      <c r="J41" s="316">
        <f>SUM(J14:J40)</f>
        <v>35704795504</v>
      </c>
      <c r="K41" s="316">
        <f>SUM(K14:K40)</f>
        <v>5631963950</v>
      </c>
      <c r="L41" s="316">
        <f>J41+G41+K41</f>
        <v>91806259454</v>
      </c>
      <c r="M41" s="317"/>
    </row>
    <row r="42" spans="1:14" s="274" customFormat="1" ht="15" customHeight="1">
      <c r="A42" s="266"/>
      <c r="B42" s="314"/>
      <c r="C42" s="314"/>
      <c r="D42" s="314"/>
      <c r="E42" s="314"/>
      <c r="F42" s="314"/>
      <c r="G42" s="314"/>
      <c r="H42" s="314"/>
      <c r="I42" s="314"/>
      <c r="J42" s="314"/>
      <c r="K42" s="314"/>
      <c r="L42" s="297"/>
      <c r="M42" s="297"/>
    </row>
    <row r="43" spans="1:14" ht="15" customHeight="1" thickBot="1">
      <c r="A43" s="318" t="s">
        <v>421</v>
      </c>
      <c r="B43" s="316">
        <v>45504590352</v>
      </c>
      <c r="C43" s="316">
        <v>0</v>
      </c>
      <c r="D43" s="316">
        <v>0</v>
      </c>
      <c r="E43" s="316">
        <v>0</v>
      </c>
      <c r="F43" s="316">
        <v>0</v>
      </c>
      <c r="G43" s="316">
        <v>45504590352</v>
      </c>
      <c r="H43" s="316">
        <v>4139188983</v>
      </c>
      <c r="I43" s="316">
        <v>25622767919</v>
      </c>
      <c r="J43" s="316">
        <f>+H43+I43</f>
        <v>29761956902</v>
      </c>
      <c r="K43" s="316">
        <v>6706786327</v>
      </c>
      <c r="L43" s="316">
        <v>0</v>
      </c>
      <c r="M43" s="316">
        <f>+G43+J43+K43</f>
        <v>81973333581</v>
      </c>
    </row>
    <row r="44" spans="1:14" ht="11.25" customHeight="1">
      <c r="B44" s="319"/>
      <c r="C44" s="319"/>
      <c r="D44" s="319"/>
      <c r="E44" s="319"/>
      <c r="F44" s="319"/>
      <c r="G44" s="319"/>
      <c r="H44" s="319"/>
      <c r="I44" s="319"/>
      <c r="J44" s="319"/>
      <c r="K44" s="314"/>
      <c r="L44" s="314"/>
      <c r="M44" s="319"/>
    </row>
    <row r="45" spans="1:14" ht="11.25" customHeight="1">
      <c r="A45" s="266" t="s">
        <v>422</v>
      </c>
      <c r="D45" s="320"/>
      <c r="K45" s="314"/>
      <c r="L45" s="314"/>
      <c r="M45" s="314"/>
    </row>
    <row r="46" spans="1:14" ht="11.25" customHeight="1">
      <c r="D46" s="320"/>
      <c r="L46" s="319"/>
    </row>
    <row r="47" spans="1:14" ht="12.75" customHeight="1">
      <c r="A47" s="321"/>
      <c r="D47" s="320"/>
      <c r="L47" s="319"/>
    </row>
    <row r="48" spans="1:14" ht="11.25" customHeight="1">
      <c r="B48" s="322"/>
      <c r="C48" s="322"/>
      <c r="D48" s="322"/>
      <c r="E48" s="322"/>
      <c r="F48" s="322"/>
      <c r="G48" s="322"/>
      <c r="H48" s="322"/>
      <c r="I48" s="322"/>
      <c r="J48" s="322"/>
      <c r="K48" s="322"/>
      <c r="L48" s="319"/>
    </row>
    <row r="49" spans="11:13" ht="11.25" customHeight="1">
      <c r="K49" s="322"/>
      <c r="L49" s="319"/>
    </row>
    <row r="55" spans="11:13" ht="11.25" customHeight="1">
      <c r="M55" s="266" t="s">
        <v>423</v>
      </c>
    </row>
  </sheetData>
  <sheetProtection selectLockedCells="1" selectUnlockedCells="1"/>
  <mergeCells count="5">
    <mergeCell ref="A1:M1"/>
    <mergeCell ref="A2:M2"/>
    <mergeCell ref="A3:M3"/>
    <mergeCell ref="B7:F7"/>
    <mergeCell ref="H7:I7"/>
  </mergeCells>
  <pageMargins left="0.6692913385826772" right="0.9055118110236221" top="1.9685039370078741" bottom="0.98425196850393704" header="0.51181102362204722" footer="0.51181102362204722"/>
  <pageSetup paperSize="9" scale="69" firstPageNumber="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H87"/>
  <sheetViews>
    <sheetView topLeftCell="B40" workbookViewId="0">
      <selection activeCell="B57" sqref="B57"/>
    </sheetView>
  </sheetViews>
  <sheetFormatPr baseColWidth="10" defaultRowHeight="12.75" customHeight="1"/>
  <cols>
    <col min="1" max="1" width="0" style="321" hidden="1" customWidth="1"/>
    <col min="2" max="2" width="65.85546875" style="325" customWidth="1"/>
    <col min="3" max="3" width="16.140625" style="325" customWidth="1"/>
    <col min="4" max="4" width="16.85546875" style="325" customWidth="1"/>
    <col min="5" max="5" width="0" style="325" hidden="1" customWidth="1"/>
    <col min="6" max="6" width="2.7109375" style="365" customWidth="1"/>
    <col min="7" max="7" width="13.85546875" style="321" bestFit="1" customWidth="1"/>
    <col min="8" max="9" width="12.5703125" style="321" customWidth="1"/>
    <col min="10" max="10" width="13.140625" style="321" customWidth="1"/>
    <col min="11" max="256" width="11.42578125" style="321"/>
    <col min="257" max="257" width="0" style="321" hidden="1" customWidth="1"/>
    <col min="258" max="258" width="65.85546875" style="321" customWidth="1"/>
    <col min="259" max="259" width="16.140625" style="321" customWidth="1"/>
    <col min="260" max="260" width="16.85546875" style="321" customWidth="1"/>
    <col min="261" max="261" width="0" style="321" hidden="1" customWidth="1"/>
    <col min="262" max="262" width="2.7109375" style="321" customWidth="1"/>
    <col min="263" max="263" width="13.28515625" style="321" customWidth="1"/>
    <col min="264" max="265" width="12.5703125" style="321" customWidth="1"/>
    <col min="266" max="266" width="13.140625" style="321" customWidth="1"/>
    <col min="267" max="512" width="11.42578125" style="321"/>
    <col min="513" max="513" width="0" style="321" hidden="1" customWidth="1"/>
    <col min="514" max="514" width="65.85546875" style="321" customWidth="1"/>
    <col min="515" max="515" width="16.140625" style="321" customWidth="1"/>
    <col min="516" max="516" width="16.85546875" style="321" customWidth="1"/>
    <col min="517" max="517" width="0" style="321" hidden="1" customWidth="1"/>
    <col min="518" max="518" width="2.7109375" style="321" customWidth="1"/>
    <col min="519" max="519" width="13.28515625" style="321" customWidth="1"/>
    <col min="520" max="521" width="12.5703125" style="321" customWidth="1"/>
    <col min="522" max="522" width="13.140625" style="321" customWidth="1"/>
    <col min="523" max="768" width="11.42578125" style="321"/>
    <col min="769" max="769" width="0" style="321" hidden="1" customWidth="1"/>
    <col min="770" max="770" width="65.85546875" style="321" customWidth="1"/>
    <col min="771" max="771" width="16.140625" style="321" customWidth="1"/>
    <col min="772" max="772" width="16.85546875" style="321" customWidth="1"/>
    <col min="773" max="773" width="0" style="321" hidden="1" customWidth="1"/>
    <col min="774" max="774" width="2.7109375" style="321" customWidth="1"/>
    <col min="775" max="775" width="13.28515625" style="321" customWidth="1"/>
    <col min="776" max="777" width="12.5703125" style="321" customWidth="1"/>
    <col min="778" max="778" width="13.140625" style="321" customWidth="1"/>
    <col min="779" max="1024" width="11.42578125" style="321"/>
    <col min="1025" max="1025" width="0" style="321" hidden="1" customWidth="1"/>
    <col min="1026" max="1026" width="65.85546875" style="321" customWidth="1"/>
    <col min="1027" max="1027" width="16.140625" style="321" customWidth="1"/>
    <col min="1028" max="1028" width="16.85546875" style="321" customWidth="1"/>
    <col min="1029" max="1029" width="0" style="321" hidden="1" customWidth="1"/>
    <col min="1030" max="1030" width="2.7109375" style="321" customWidth="1"/>
    <col min="1031" max="1031" width="13.28515625" style="321" customWidth="1"/>
    <col min="1032" max="1033" width="12.5703125" style="321" customWidth="1"/>
    <col min="1034" max="1034" width="13.140625" style="321" customWidth="1"/>
    <col min="1035" max="1280" width="11.42578125" style="321"/>
    <col min="1281" max="1281" width="0" style="321" hidden="1" customWidth="1"/>
    <col min="1282" max="1282" width="65.85546875" style="321" customWidth="1"/>
    <col min="1283" max="1283" width="16.140625" style="321" customWidth="1"/>
    <col min="1284" max="1284" width="16.85546875" style="321" customWidth="1"/>
    <col min="1285" max="1285" width="0" style="321" hidden="1" customWidth="1"/>
    <col min="1286" max="1286" width="2.7109375" style="321" customWidth="1"/>
    <col min="1287" max="1287" width="13.28515625" style="321" customWidth="1"/>
    <col min="1288" max="1289" width="12.5703125" style="321" customWidth="1"/>
    <col min="1290" max="1290" width="13.140625" style="321" customWidth="1"/>
    <col min="1291" max="1536" width="11.42578125" style="321"/>
    <col min="1537" max="1537" width="0" style="321" hidden="1" customWidth="1"/>
    <col min="1538" max="1538" width="65.85546875" style="321" customWidth="1"/>
    <col min="1539" max="1539" width="16.140625" style="321" customWidth="1"/>
    <col min="1540" max="1540" width="16.85546875" style="321" customWidth="1"/>
    <col min="1541" max="1541" width="0" style="321" hidden="1" customWidth="1"/>
    <col min="1542" max="1542" width="2.7109375" style="321" customWidth="1"/>
    <col min="1543" max="1543" width="13.28515625" style="321" customWidth="1"/>
    <col min="1544" max="1545" width="12.5703125" style="321" customWidth="1"/>
    <col min="1546" max="1546" width="13.140625" style="321" customWidth="1"/>
    <col min="1547" max="1792" width="11.42578125" style="321"/>
    <col min="1793" max="1793" width="0" style="321" hidden="1" customWidth="1"/>
    <col min="1794" max="1794" width="65.85546875" style="321" customWidth="1"/>
    <col min="1795" max="1795" width="16.140625" style="321" customWidth="1"/>
    <col min="1796" max="1796" width="16.85546875" style="321" customWidth="1"/>
    <col min="1797" max="1797" width="0" style="321" hidden="1" customWidth="1"/>
    <col min="1798" max="1798" width="2.7109375" style="321" customWidth="1"/>
    <col min="1799" max="1799" width="13.28515625" style="321" customWidth="1"/>
    <col min="1800" max="1801" width="12.5703125" style="321" customWidth="1"/>
    <col min="1802" max="1802" width="13.140625" style="321" customWidth="1"/>
    <col min="1803" max="2048" width="11.42578125" style="321"/>
    <col min="2049" max="2049" width="0" style="321" hidden="1" customWidth="1"/>
    <col min="2050" max="2050" width="65.85546875" style="321" customWidth="1"/>
    <col min="2051" max="2051" width="16.140625" style="321" customWidth="1"/>
    <col min="2052" max="2052" width="16.85546875" style="321" customWidth="1"/>
    <col min="2053" max="2053" width="0" style="321" hidden="1" customWidth="1"/>
    <col min="2054" max="2054" width="2.7109375" style="321" customWidth="1"/>
    <col min="2055" max="2055" width="13.28515625" style="321" customWidth="1"/>
    <col min="2056" max="2057" width="12.5703125" style="321" customWidth="1"/>
    <col min="2058" max="2058" width="13.140625" style="321" customWidth="1"/>
    <col min="2059" max="2304" width="11.42578125" style="321"/>
    <col min="2305" max="2305" width="0" style="321" hidden="1" customWidth="1"/>
    <col min="2306" max="2306" width="65.85546875" style="321" customWidth="1"/>
    <col min="2307" max="2307" width="16.140625" style="321" customWidth="1"/>
    <col min="2308" max="2308" width="16.85546875" style="321" customWidth="1"/>
    <col min="2309" max="2309" width="0" style="321" hidden="1" customWidth="1"/>
    <col min="2310" max="2310" width="2.7109375" style="321" customWidth="1"/>
    <col min="2311" max="2311" width="13.28515625" style="321" customWidth="1"/>
    <col min="2312" max="2313" width="12.5703125" style="321" customWidth="1"/>
    <col min="2314" max="2314" width="13.140625" style="321" customWidth="1"/>
    <col min="2315" max="2560" width="11.42578125" style="321"/>
    <col min="2561" max="2561" width="0" style="321" hidden="1" customWidth="1"/>
    <col min="2562" max="2562" width="65.85546875" style="321" customWidth="1"/>
    <col min="2563" max="2563" width="16.140625" style="321" customWidth="1"/>
    <col min="2564" max="2564" width="16.85546875" style="321" customWidth="1"/>
    <col min="2565" max="2565" width="0" style="321" hidden="1" customWidth="1"/>
    <col min="2566" max="2566" width="2.7109375" style="321" customWidth="1"/>
    <col min="2567" max="2567" width="13.28515625" style="321" customWidth="1"/>
    <col min="2568" max="2569" width="12.5703125" style="321" customWidth="1"/>
    <col min="2570" max="2570" width="13.140625" style="321" customWidth="1"/>
    <col min="2571" max="2816" width="11.42578125" style="321"/>
    <col min="2817" max="2817" width="0" style="321" hidden="1" customWidth="1"/>
    <col min="2818" max="2818" width="65.85546875" style="321" customWidth="1"/>
    <col min="2819" max="2819" width="16.140625" style="321" customWidth="1"/>
    <col min="2820" max="2820" width="16.85546875" style="321" customWidth="1"/>
    <col min="2821" max="2821" width="0" style="321" hidden="1" customWidth="1"/>
    <col min="2822" max="2822" width="2.7109375" style="321" customWidth="1"/>
    <col min="2823" max="2823" width="13.28515625" style="321" customWidth="1"/>
    <col min="2824" max="2825" width="12.5703125" style="321" customWidth="1"/>
    <col min="2826" max="2826" width="13.140625" style="321" customWidth="1"/>
    <col min="2827" max="3072" width="11.42578125" style="321"/>
    <col min="3073" max="3073" width="0" style="321" hidden="1" customWidth="1"/>
    <col min="3074" max="3074" width="65.85546875" style="321" customWidth="1"/>
    <col min="3075" max="3075" width="16.140625" style="321" customWidth="1"/>
    <col min="3076" max="3076" width="16.85546875" style="321" customWidth="1"/>
    <col min="3077" max="3077" width="0" style="321" hidden="1" customWidth="1"/>
    <col min="3078" max="3078" width="2.7109375" style="321" customWidth="1"/>
    <col min="3079" max="3079" width="13.28515625" style="321" customWidth="1"/>
    <col min="3080" max="3081" width="12.5703125" style="321" customWidth="1"/>
    <col min="3082" max="3082" width="13.140625" style="321" customWidth="1"/>
    <col min="3083" max="3328" width="11.42578125" style="321"/>
    <col min="3329" max="3329" width="0" style="321" hidden="1" customWidth="1"/>
    <col min="3330" max="3330" width="65.85546875" style="321" customWidth="1"/>
    <col min="3331" max="3331" width="16.140625" style="321" customWidth="1"/>
    <col min="3332" max="3332" width="16.85546875" style="321" customWidth="1"/>
    <col min="3333" max="3333" width="0" style="321" hidden="1" customWidth="1"/>
    <col min="3334" max="3334" width="2.7109375" style="321" customWidth="1"/>
    <col min="3335" max="3335" width="13.28515625" style="321" customWidth="1"/>
    <col min="3336" max="3337" width="12.5703125" style="321" customWidth="1"/>
    <col min="3338" max="3338" width="13.140625" style="321" customWidth="1"/>
    <col min="3339" max="3584" width="11.42578125" style="321"/>
    <col min="3585" max="3585" width="0" style="321" hidden="1" customWidth="1"/>
    <col min="3586" max="3586" width="65.85546875" style="321" customWidth="1"/>
    <col min="3587" max="3587" width="16.140625" style="321" customWidth="1"/>
    <col min="3588" max="3588" width="16.85546875" style="321" customWidth="1"/>
    <col min="3589" max="3589" width="0" style="321" hidden="1" customWidth="1"/>
    <col min="3590" max="3590" width="2.7109375" style="321" customWidth="1"/>
    <col min="3591" max="3591" width="13.28515625" style="321" customWidth="1"/>
    <col min="3592" max="3593" width="12.5703125" style="321" customWidth="1"/>
    <col min="3594" max="3594" width="13.140625" style="321" customWidth="1"/>
    <col min="3595" max="3840" width="11.42578125" style="321"/>
    <col min="3841" max="3841" width="0" style="321" hidden="1" customWidth="1"/>
    <col min="3842" max="3842" width="65.85546875" style="321" customWidth="1"/>
    <col min="3843" max="3843" width="16.140625" style="321" customWidth="1"/>
    <col min="3844" max="3844" width="16.85546875" style="321" customWidth="1"/>
    <col min="3845" max="3845" width="0" style="321" hidden="1" customWidth="1"/>
    <col min="3846" max="3846" width="2.7109375" style="321" customWidth="1"/>
    <col min="3847" max="3847" width="13.28515625" style="321" customWidth="1"/>
    <col min="3848" max="3849" width="12.5703125" style="321" customWidth="1"/>
    <col min="3850" max="3850" width="13.140625" style="321" customWidth="1"/>
    <col min="3851" max="4096" width="11.42578125" style="321"/>
    <col min="4097" max="4097" width="0" style="321" hidden="1" customWidth="1"/>
    <col min="4098" max="4098" width="65.85546875" style="321" customWidth="1"/>
    <col min="4099" max="4099" width="16.140625" style="321" customWidth="1"/>
    <col min="4100" max="4100" width="16.85546875" style="321" customWidth="1"/>
    <col min="4101" max="4101" width="0" style="321" hidden="1" customWidth="1"/>
    <col min="4102" max="4102" width="2.7109375" style="321" customWidth="1"/>
    <col min="4103" max="4103" width="13.28515625" style="321" customWidth="1"/>
    <col min="4104" max="4105" width="12.5703125" style="321" customWidth="1"/>
    <col min="4106" max="4106" width="13.140625" style="321" customWidth="1"/>
    <col min="4107" max="4352" width="11.42578125" style="321"/>
    <col min="4353" max="4353" width="0" style="321" hidden="1" customWidth="1"/>
    <col min="4354" max="4354" width="65.85546875" style="321" customWidth="1"/>
    <col min="4355" max="4355" width="16.140625" style="321" customWidth="1"/>
    <col min="4356" max="4356" width="16.85546875" style="321" customWidth="1"/>
    <col min="4357" max="4357" width="0" style="321" hidden="1" customWidth="1"/>
    <col min="4358" max="4358" width="2.7109375" style="321" customWidth="1"/>
    <col min="4359" max="4359" width="13.28515625" style="321" customWidth="1"/>
    <col min="4360" max="4361" width="12.5703125" style="321" customWidth="1"/>
    <col min="4362" max="4362" width="13.140625" style="321" customWidth="1"/>
    <col min="4363" max="4608" width="11.42578125" style="321"/>
    <col min="4609" max="4609" width="0" style="321" hidden="1" customWidth="1"/>
    <col min="4610" max="4610" width="65.85546875" style="321" customWidth="1"/>
    <col min="4611" max="4611" width="16.140625" style="321" customWidth="1"/>
    <col min="4612" max="4612" width="16.85546875" style="321" customWidth="1"/>
    <col min="4613" max="4613" width="0" style="321" hidden="1" customWidth="1"/>
    <col min="4614" max="4614" width="2.7109375" style="321" customWidth="1"/>
    <col min="4615" max="4615" width="13.28515625" style="321" customWidth="1"/>
    <col min="4616" max="4617" width="12.5703125" style="321" customWidth="1"/>
    <col min="4618" max="4618" width="13.140625" style="321" customWidth="1"/>
    <col min="4619" max="4864" width="11.42578125" style="321"/>
    <col min="4865" max="4865" width="0" style="321" hidden="1" customWidth="1"/>
    <col min="4866" max="4866" width="65.85546875" style="321" customWidth="1"/>
    <col min="4867" max="4867" width="16.140625" style="321" customWidth="1"/>
    <col min="4868" max="4868" width="16.85546875" style="321" customWidth="1"/>
    <col min="4869" max="4869" width="0" style="321" hidden="1" customWidth="1"/>
    <col min="4870" max="4870" width="2.7109375" style="321" customWidth="1"/>
    <col min="4871" max="4871" width="13.28515625" style="321" customWidth="1"/>
    <col min="4872" max="4873" width="12.5703125" style="321" customWidth="1"/>
    <col min="4874" max="4874" width="13.140625" style="321" customWidth="1"/>
    <col min="4875" max="5120" width="11.42578125" style="321"/>
    <col min="5121" max="5121" width="0" style="321" hidden="1" customWidth="1"/>
    <col min="5122" max="5122" width="65.85546875" style="321" customWidth="1"/>
    <col min="5123" max="5123" width="16.140625" style="321" customWidth="1"/>
    <col min="5124" max="5124" width="16.85546875" style="321" customWidth="1"/>
    <col min="5125" max="5125" width="0" style="321" hidden="1" customWidth="1"/>
    <col min="5126" max="5126" width="2.7109375" style="321" customWidth="1"/>
    <col min="5127" max="5127" width="13.28515625" style="321" customWidth="1"/>
    <col min="5128" max="5129" width="12.5703125" style="321" customWidth="1"/>
    <col min="5130" max="5130" width="13.140625" style="321" customWidth="1"/>
    <col min="5131" max="5376" width="11.42578125" style="321"/>
    <col min="5377" max="5377" width="0" style="321" hidden="1" customWidth="1"/>
    <col min="5378" max="5378" width="65.85546875" style="321" customWidth="1"/>
    <col min="5379" max="5379" width="16.140625" style="321" customWidth="1"/>
    <col min="5380" max="5380" width="16.85546875" style="321" customWidth="1"/>
    <col min="5381" max="5381" width="0" style="321" hidden="1" customWidth="1"/>
    <col min="5382" max="5382" width="2.7109375" style="321" customWidth="1"/>
    <col min="5383" max="5383" width="13.28515625" style="321" customWidth="1"/>
    <col min="5384" max="5385" width="12.5703125" style="321" customWidth="1"/>
    <col min="5386" max="5386" width="13.140625" style="321" customWidth="1"/>
    <col min="5387" max="5632" width="11.42578125" style="321"/>
    <col min="5633" max="5633" width="0" style="321" hidden="1" customWidth="1"/>
    <col min="5634" max="5634" width="65.85546875" style="321" customWidth="1"/>
    <col min="5635" max="5635" width="16.140625" style="321" customWidth="1"/>
    <col min="5636" max="5636" width="16.85546875" style="321" customWidth="1"/>
    <col min="5637" max="5637" width="0" style="321" hidden="1" customWidth="1"/>
    <col min="5638" max="5638" width="2.7109375" style="321" customWidth="1"/>
    <col min="5639" max="5639" width="13.28515625" style="321" customWidth="1"/>
    <col min="5640" max="5641" width="12.5703125" style="321" customWidth="1"/>
    <col min="5642" max="5642" width="13.140625" style="321" customWidth="1"/>
    <col min="5643" max="5888" width="11.42578125" style="321"/>
    <col min="5889" max="5889" width="0" style="321" hidden="1" customWidth="1"/>
    <col min="5890" max="5890" width="65.85546875" style="321" customWidth="1"/>
    <col min="5891" max="5891" width="16.140625" style="321" customWidth="1"/>
    <col min="5892" max="5892" width="16.85546875" style="321" customWidth="1"/>
    <col min="5893" max="5893" width="0" style="321" hidden="1" customWidth="1"/>
    <col min="5894" max="5894" width="2.7109375" style="321" customWidth="1"/>
    <col min="5895" max="5895" width="13.28515625" style="321" customWidth="1"/>
    <col min="5896" max="5897" width="12.5703125" style="321" customWidth="1"/>
    <col min="5898" max="5898" width="13.140625" style="321" customWidth="1"/>
    <col min="5899" max="6144" width="11.42578125" style="321"/>
    <col min="6145" max="6145" width="0" style="321" hidden="1" customWidth="1"/>
    <col min="6146" max="6146" width="65.85546875" style="321" customWidth="1"/>
    <col min="6147" max="6147" width="16.140625" style="321" customWidth="1"/>
    <col min="6148" max="6148" width="16.85546875" style="321" customWidth="1"/>
    <col min="6149" max="6149" width="0" style="321" hidden="1" customWidth="1"/>
    <col min="6150" max="6150" width="2.7109375" style="321" customWidth="1"/>
    <col min="6151" max="6151" width="13.28515625" style="321" customWidth="1"/>
    <col min="6152" max="6153" width="12.5703125" style="321" customWidth="1"/>
    <col min="6154" max="6154" width="13.140625" style="321" customWidth="1"/>
    <col min="6155" max="6400" width="11.42578125" style="321"/>
    <col min="6401" max="6401" width="0" style="321" hidden="1" customWidth="1"/>
    <col min="6402" max="6402" width="65.85546875" style="321" customWidth="1"/>
    <col min="6403" max="6403" width="16.140625" style="321" customWidth="1"/>
    <col min="6404" max="6404" width="16.85546875" style="321" customWidth="1"/>
    <col min="6405" max="6405" width="0" style="321" hidden="1" customWidth="1"/>
    <col min="6406" max="6406" width="2.7109375" style="321" customWidth="1"/>
    <col min="6407" max="6407" width="13.28515625" style="321" customWidth="1"/>
    <col min="6408" max="6409" width="12.5703125" style="321" customWidth="1"/>
    <col min="6410" max="6410" width="13.140625" style="321" customWidth="1"/>
    <col min="6411" max="6656" width="11.42578125" style="321"/>
    <col min="6657" max="6657" width="0" style="321" hidden="1" customWidth="1"/>
    <col min="6658" max="6658" width="65.85546875" style="321" customWidth="1"/>
    <col min="6659" max="6659" width="16.140625" style="321" customWidth="1"/>
    <col min="6660" max="6660" width="16.85546875" style="321" customWidth="1"/>
    <col min="6661" max="6661" width="0" style="321" hidden="1" customWidth="1"/>
    <col min="6662" max="6662" width="2.7109375" style="321" customWidth="1"/>
    <col min="6663" max="6663" width="13.28515625" style="321" customWidth="1"/>
    <col min="6664" max="6665" width="12.5703125" style="321" customWidth="1"/>
    <col min="6666" max="6666" width="13.140625" style="321" customWidth="1"/>
    <col min="6667" max="6912" width="11.42578125" style="321"/>
    <col min="6913" max="6913" width="0" style="321" hidden="1" customWidth="1"/>
    <col min="6914" max="6914" width="65.85546875" style="321" customWidth="1"/>
    <col min="6915" max="6915" width="16.140625" style="321" customWidth="1"/>
    <col min="6916" max="6916" width="16.85546875" style="321" customWidth="1"/>
    <col min="6917" max="6917" width="0" style="321" hidden="1" customWidth="1"/>
    <col min="6918" max="6918" width="2.7109375" style="321" customWidth="1"/>
    <col min="6919" max="6919" width="13.28515625" style="321" customWidth="1"/>
    <col min="6920" max="6921" width="12.5703125" style="321" customWidth="1"/>
    <col min="6922" max="6922" width="13.140625" style="321" customWidth="1"/>
    <col min="6923" max="7168" width="11.42578125" style="321"/>
    <col min="7169" max="7169" width="0" style="321" hidden="1" customWidth="1"/>
    <col min="7170" max="7170" width="65.85546875" style="321" customWidth="1"/>
    <col min="7171" max="7171" width="16.140625" style="321" customWidth="1"/>
    <col min="7172" max="7172" width="16.85546875" style="321" customWidth="1"/>
    <col min="7173" max="7173" width="0" style="321" hidden="1" customWidth="1"/>
    <col min="7174" max="7174" width="2.7109375" style="321" customWidth="1"/>
    <col min="7175" max="7175" width="13.28515625" style="321" customWidth="1"/>
    <col min="7176" max="7177" width="12.5703125" style="321" customWidth="1"/>
    <col min="7178" max="7178" width="13.140625" style="321" customWidth="1"/>
    <col min="7179" max="7424" width="11.42578125" style="321"/>
    <col min="7425" max="7425" width="0" style="321" hidden="1" customWidth="1"/>
    <col min="7426" max="7426" width="65.85546875" style="321" customWidth="1"/>
    <col min="7427" max="7427" width="16.140625" style="321" customWidth="1"/>
    <col min="7428" max="7428" width="16.85546875" style="321" customWidth="1"/>
    <col min="7429" max="7429" width="0" style="321" hidden="1" customWidth="1"/>
    <col min="7430" max="7430" width="2.7109375" style="321" customWidth="1"/>
    <col min="7431" max="7431" width="13.28515625" style="321" customWidth="1"/>
    <col min="7432" max="7433" width="12.5703125" style="321" customWidth="1"/>
    <col min="7434" max="7434" width="13.140625" style="321" customWidth="1"/>
    <col min="7435" max="7680" width="11.42578125" style="321"/>
    <col min="7681" max="7681" width="0" style="321" hidden="1" customWidth="1"/>
    <col min="7682" max="7682" width="65.85546875" style="321" customWidth="1"/>
    <col min="7683" max="7683" width="16.140625" style="321" customWidth="1"/>
    <col min="7684" max="7684" width="16.85546875" style="321" customWidth="1"/>
    <col min="7685" max="7685" width="0" style="321" hidden="1" customWidth="1"/>
    <col min="7686" max="7686" width="2.7109375" style="321" customWidth="1"/>
    <col min="7687" max="7687" width="13.28515625" style="321" customWidth="1"/>
    <col min="7688" max="7689" width="12.5703125" style="321" customWidth="1"/>
    <col min="7690" max="7690" width="13.140625" style="321" customWidth="1"/>
    <col min="7691" max="7936" width="11.42578125" style="321"/>
    <col min="7937" max="7937" width="0" style="321" hidden="1" customWidth="1"/>
    <col min="7938" max="7938" width="65.85546875" style="321" customWidth="1"/>
    <col min="7939" max="7939" width="16.140625" style="321" customWidth="1"/>
    <col min="7940" max="7940" width="16.85546875" style="321" customWidth="1"/>
    <col min="7941" max="7941" width="0" style="321" hidden="1" customWidth="1"/>
    <col min="7942" max="7942" width="2.7109375" style="321" customWidth="1"/>
    <col min="7943" max="7943" width="13.28515625" style="321" customWidth="1"/>
    <col min="7944" max="7945" width="12.5703125" style="321" customWidth="1"/>
    <col min="7946" max="7946" width="13.140625" style="321" customWidth="1"/>
    <col min="7947" max="8192" width="11.42578125" style="321"/>
    <col min="8193" max="8193" width="0" style="321" hidden="1" customWidth="1"/>
    <col min="8194" max="8194" width="65.85546875" style="321" customWidth="1"/>
    <col min="8195" max="8195" width="16.140625" style="321" customWidth="1"/>
    <col min="8196" max="8196" width="16.85546875" style="321" customWidth="1"/>
    <col min="8197" max="8197" width="0" style="321" hidden="1" customWidth="1"/>
    <col min="8198" max="8198" width="2.7109375" style="321" customWidth="1"/>
    <col min="8199" max="8199" width="13.28515625" style="321" customWidth="1"/>
    <col min="8200" max="8201" width="12.5703125" style="321" customWidth="1"/>
    <col min="8202" max="8202" width="13.140625" style="321" customWidth="1"/>
    <col min="8203" max="8448" width="11.42578125" style="321"/>
    <col min="8449" max="8449" width="0" style="321" hidden="1" customWidth="1"/>
    <col min="8450" max="8450" width="65.85546875" style="321" customWidth="1"/>
    <col min="8451" max="8451" width="16.140625" style="321" customWidth="1"/>
    <col min="8452" max="8452" width="16.85546875" style="321" customWidth="1"/>
    <col min="8453" max="8453" width="0" style="321" hidden="1" customWidth="1"/>
    <col min="8454" max="8454" width="2.7109375" style="321" customWidth="1"/>
    <col min="8455" max="8455" width="13.28515625" style="321" customWidth="1"/>
    <col min="8456" max="8457" width="12.5703125" style="321" customWidth="1"/>
    <col min="8458" max="8458" width="13.140625" style="321" customWidth="1"/>
    <col min="8459" max="8704" width="11.42578125" style="321"/>
    <col min="8705" max="8705" width="0" style="321" hidden="1" customWidth="1"/>
    <col min="8706" max="8706" width="65.85546875" style="321" customWidth="1"/>
    <col min="8707" max="8707" width="16.140625" style="321" customWidth="1"/>
    <col min="8708" max="8708" width="16.85546875" style="321" customWidth="1"/>
    <col min="8709" max="8709" width="0" style="321" hidden="1" customWidth="1"/>
    <col min="8710" max="8710" width="2.7109375" style="321" customWidth="1"/>
    <col min="8711" max="8711" width="13.28515625" style="321" customWidth="1"/>
    <col min="8712" max="8713" width="12.5703125" style="321" customWidth="1"/>
    <col min="8714" max="8714" width="13.140625" style="321" customWidth="1"/>
    <col min="8715" max="8960" width="11.42578125" style="321"/>
    <col min="8961" max="8961" width="0" style="321" hidden="1" customWidth="1"/>
    <col min="8962" max="8962" width="65.85546875" style="321" customWidth="1"/>
    <col min="8963" max="8963" width="16.140625" style="321" customWidth="1"/>
    <col min="8964" max="8964" width="16.85546875" style="321" customWidth="1"/>
    <col min="8965" max="8965" width="0" style="321" hidden="1" customWidth="1"/>
    <col min="8966" max="8966" width="2.7109375" style="321" customWidth="1"/>
    <col min="8967" max="8967" width="13.28515625" style="321" customWidth="1"/>
    <col min="8968" max="8969" width="12.5703125" style="321" customWidth="1"/>
    <col min="8970" max="8970" width="13.140625" style="321" customWidth="1"/>
    <col min="8971" max="9216" width="11.42578125" style="321"/>
    <col min="9217" max="9217" width="0" style="321" hidden="1" customWidth="1"/>
    <col min="9218" max="9218" width="65.85546875" style="321" customWidth="1"/>
    <col min="9219" max="9219" width="16.140625" style="321" customWidth="1"/>
    <col min="9220" max="9220" width="16.85546875" style="321" customWidth="1"/>
    <col min="9221" max="9221" width="0" style="321" hidden="1" customWidth="1"/>
    <col min="9222" max="9222" width="2.7109375" style="321" customWidth="1"/>
    <col min="9223" max="9223" width="13.28515625" style="321" customWidth="1"/>
    <col min="9224" max="9225" width="12.5703125" style="321" customWidth="1"/>
    <col min="9226" max="9226" width="13.140625" style="321" customWidth="1"/>
    <col min="9227" max="9472" width="11.42578125" style="321"/>
    <col min="9473" max="9473" width="0" style="321" hidden="1" customWidth="1"/>
    <col min="9474" max="9474" width="65.85546875" style="321" customWidth="1"/>
    <col min="9475" max="9475" width="16.140625" style="321" customWidth="1"/>
    <col min="9476" max="9476" width="16.85546875" style="321" customWidth="1"/>
    <col min="9477" max="9477" width="0" style="321" hidden="1" customWidth="1"/>
    <col min="9478" max="9478" width="2.7109375" style="321" customWidth="1"/>
    <col min="9479" max="9479" width="13.28515625" style="321" customWidth="1"/>
    <col min="9480" max="9481" width="12.5703125" style="321" customWidth="1"/>
    <col min="9482" max="9482" width="13.140625" style="321" customWidth="1"/>
    <col min="9483" max="9728" width="11.42578125" style="321"/>
    <col min="9729" max="9729" width="0" style="321" hidden="1" customWidth="1"/>
    <col min="9730" max="9730" width="65.85546875" style="321" customWidth="1"/>
    <col min="9731" max="9731" width="16.140625" style="321" customWidth="1"/>
    <col min="9732" max="9732" width="16.85546875" style="321" customWidth="1"/>
    <col min="9733" max="9733" width="0" style="321" hidden="1" customWidth="1"/>
    <col min="9734" max="9734" width="2.7109375" style="321" customWidth="1"/>
    <col min="9735" max="9735" width="13.28515625" style="321" customWidth="1"/>
    <col min="9736" max="9737" width="12.5703125" style="321" customWidth="1"/>
    <col min="9738" max="9738" width="13.140625" style="321" customWidth="1"/>
    <col min="9739" max="9984" width="11.42578125" style="321"/>
    <col min="9985" max="9985" width="0" style="321" hidden="1" customWidth="1"/>
    <col min="9986" max="9986" width="65.85546875" style="321" customWidth="1"/>
    <col min="9987" max="9987" width="16.140625" style="321" customWidth="1"/>
    <col min="9988" max="9988" width="16.85546875" style="321" customWidth="1"/>
    <col min="9989" max="9989" width="0" style="321" hidden="1" customWidth="1"/>
    <col min="9990" max="9990" width="2.7109375" style="321" customWidth="1"/>
    <col min="9991" max="9991" width="13.28515625" style="321" customWidth="1"/>
    <col min="9992" max="9993" width="12.5703125" style="321" customWidth="1"/>
    <col min="9994" max="9994" width="13.140625" style="321" customWidth="1"/>
    <col min="9995" max="10240" width="11.42578125" style="321"/>
    <col min="10241" max="10241" width="0" style="321" hidden="1" customWidth="1"/>
    <col min="10242" max="10242" width="65.85546875" style="321" customWidth="1"/>
    <col min="10243" max="10243" width="16.140625" style="321" customWidth="1"/>
    <col min="10244" max="10244" width="16.85546875" style="321" customWidth="1"/>
    <col min="10245" max="10245" width="0" style="321" hidden="1" customWidth="1"/>
    <col min="10246" max="10246" width="2.7109375" style="321" customWidth="1"/>
    <col min="10247" max="10247" width="13.28515625" style="321" customWidth="1"/>
    <col min="10248" max="10249" width="12.5703125" style="321" customWidth="1"/>
    <col min="10250" max="10250" width="13.140625" style="321" customWidth="1"/>
    <col min="10251" max="10496" width="11.42578125" style="321"/>
    <col min="10497" max="10497" width="0" style="321" hidden="1" customWidth="1"/>
    <col min="10498" max="10498" width="65.85546875" style="321" customWidth="1"/>
    <col min="10499" max="10499" width="16.140625" style="321" customWidth="1"/>
    <col min="10500" max="10500" width="16.85546875" style="321" customWidth="1"/>
    <col min="10501" max="10501" width="0" style="321" hidden="1" customWidth="1"/>
    <col min="10502" max="10502" width="2.7109375" style="321" customWidth="1"/>
    <col min="10503" max="10503" width="13.28515625" style="321" customWidth="1"/>
    <col min="10504" max="10505" width="12.5703125" style="321" customWidth="1"/>
    <col min="10506" max="10506" width="13.140625" style="321" customWidth="1"/>
    <col min="10507" max="10752" width="11.42578125" style="321"/>
    <col min="10753" max="10753" width="0" style="321" hidden="1" customWidth="1"/>
    <col min="10754" max="10754" width="65.85546875" style="321" customWidth="1"/>
    <col min="10755" max="10755" width="16.140625" style="321" customWidth="1"/>
    <col min="10756" max="10756" width="16.85546875" style="321" customWidth="1"/>
    <col min="10757" max="10757" width="0" style="321" hidden="1" customWidth="1"/>
    <col min="10758" max="10758" width="2.7109375" style="321" customWidth="1"/>
    <col min="10759" max="10759" width="13.28515625" style="321" customWidth="1"/>
    <col min="10760" max="10761" width="12.5703125" style="321" customWidth="1"/>
    <col min="10762" max="10762" width="13.140625" style="321" customWidth="1"/>
    <col min="10763" max="11008" width="11.42578125" style="321"/>
    <col min="11009" max="11009" width="0" style="321" hidden="1" customWidth="1"/>
    <col min="11010" max="11010" width="65.85546875" style="321" customWidth="1"/>
    <col min="11011" max="11011" width="16.140625" style="321" customWidth="1"/>
    <col min="11012" max="11012" width="16.85546875" style="321" customWidth="1"/>
    <col min="11013" max="11013" width="0" style="321" hidden="1" customWidth="1"/>
    <col min="11014" max="11014" width="2.7109375" style="321" customWidth="1"/>
    <col min="11015" max="11015" width="13.28515625" style="321" customWidth="1"/>
    <col min="11016" max="11017" width="12.5703125" style="321" customWidth="1"/>
    <col min="11018" max="11018" width="13.140625" style="321" customWidth="1"/>
    <col min="11019" max="11264" width="11.42578125" style="321"/>
    <col min="11265" max="11265" width="0" style="321" hidden="1" customWidth="1"/>
    <col min="11266" max="11266" width="65.85546875" style="321" customWidth="1"/>
    <col min="11267" max="11267" width="16.140625" style="321" customWidth="1"/>
    <col min="11268" max="11268" width="16.85546875" style="321" customWidth="1"/>
    <col min="11269" max="11269" width="0" style="321" hidden="1" customWidth="1"/>
    <col min="11270" max="11270" width="2.7109375" style="321" customWidth="1"/>
    <col min="11271" max="11271" width="13.28515625" style="321" customWidth="1"/>
    <col min="11272" max="11273" width="12.5703125" style="321" customWidth="1"/>
    <col min="11274" max="11274" width="13.140625" style="321" customWidth="1"/>
    <col min="11275" max="11520" width="11.42578125" style="321"/>
    <col min="11521" max="11521" width="0" style="321" hidden="1" customWidth="1"/>
    <col min="11522" max="11522" width="65.85546875" style="321" customWidth="1"/>
    <col min="11523" max="11523" width="16.140625" style="321" customWidth="1"/>
    <col min="11524" max="11524" width="16.85546875" style="321" customWidth="1"/>
    <col min="11525" max="11525" width="0" style="321" hidden="1" customWidth="1"/>
    <col min="11526" max="11526" width="2.7109375" style="321" customWidth="1"/>
    <col min="11527" max="11527" width="13.28515625" style="321" customWidth="1"/>
    <col min="11528" max="11529" width="12.5703125" style="321" customWidth="1"/>
    <col min="11530" max="11530" width="13.140625" style="321" customWidth="1"/>
    <col min="11531" max="11776" width="11.42578125" style="321"/>
    <col min="11777" max="11777" width="0" style="321" hidden="1" customWidth="1"/>
    <col min="11778" max="11778" width="65.85546875" style="321" customWidth="1"/>
    <col min="11779" max="11779" width="16.140625" style="321" customWidth="1"/>
    <col min="11780" max="11780" width="16.85546875" style="321" customWidth="1"/>
    <col min="11781" max="11781" width="0" style="321" hidden="1" customWidth="1"/>
    <col min="11782" max="11782" width="2.7109375" style="321" customWidth="1"/>
    <col min="11783" max="11783" width="13.28515625" style="321" customWidth="1"/>
    <col min="11784" max="11785" width="12.5703125" style="321" customWidth="1"/>
    <col min="11786" max="11786" width="13.140625" style="321" customWidth="1"/>
    <col min="11787" max="12032" width="11.42578125" style="321"/>
    <col min="12033" max="12033" width="0" style="321" hidden="1" customWidth="1"/>
    <col min="12034" max="12034" width="65.85546875" style="321" customWidth="1"/>
    <col min="12035" max="12035" width="16.140625" style="321" customWidth="1"/>
    <col min="12036" max="12036" width="16.85546875" style="321" customWidth="1"/>
    <col min="12037" max="12037" width="0" style="321" hidden="1" customWidth="1"/>
    <col min="12038" max="12038" width="2.7109375" style="321" customWidth="1"/>
    <col min="12039" max="12039" width="13.28515625" style="321" customWidth="1"/>
    <col min="12040" max="12041" width="12.5703125" style="321" customWidth="1"/>
    <col min="12042" max="12042" width="13.140625" style="321" customWidth="1"/>
    <col min="12043" max="12288" width="11.42578125" style="321"/>
    <col min="12289" max="12289" width="0" style="321" hidden="1" customWidth="1"/>
    <col min="12290" max="12290" width="65.85546875" style="321" customWidth="1"/>
    <col min="12291" max="12291" width="16.140625" style="321" customWidth="1"/>
    <col min="12292" max="12292" width="16.85546875" style="321" customWidth="1"/>
    <col min="12293" max="12293" width="0" style="321" hidden="1" customWidth="1"/>
    <col min="12294" max="12294" width="2.7109375" style="321" customWidth="1"/>
    <col min="12295" max="12295" width="13.28515625" style="321" customWidth="1"/>
    <col min="12296" max="12297" width="12.5703125" style="321" customWidth="1"/>
    <col min="12298" max="12298" width="13.140625" style="321" customWidth="1"/>
    <col min="12299" max="12544" width="11.42578125" style="321"/>
    <col min="12545" max="12545" width="0" style="321" hidden="1" customWidth="1"/>
    <col min="12546" max="12546" width="65.85546875" style="321" customWidth="1"/>
    <col min="12547" max="12547" width="16.140625" style="321" customWidth="1"/>
    <col min="12548" max="12548" width="16.85546875" style="321" customWidth="1"/>
    <col min="12549" max="12549" width="0" style="321" hidden="1" customWidth="1"/>
    <col min="12550" max="12550" width="2.7109375" style="321" customWidth="1"/>
    <col min="12551" max="12551" width="13.28515625" style="321" customWidth="1"/>
    <col min="12552" max="12553" width="12.5703125" style="321" customWidth="1"/>
    <col min="12554" max="12554" width="13.140625" style="321" customWidth="1"/>
    <col min="12555" max="12800" width="11.42578125" style="321"/>
    <col min="12801" max="12801" width="0" style="321" hidden="1" customWidth="1"/>
    <col min="12802" max="12802" width="65.85546875" style="321" customWidth="1"/>
    <col min="12803" max="12803" width="16.140625" style="321" customWidth="1"/>
    <col min="12804" max="12804" width="16.85546875" style="321" customWidth="1"/>
    <col min="12805" max="12805" width="0" style="321" hidden="1" customWidth="1"/>
    <col min="12806" max="12806" width="2.7109375" style="321" customWidth="1"/>
    <col min="12807" max="12807" width="13.28515625" style="321" customWidth="1"/>
    <col min="12808" max="12809" width="12.5703125" style="321" customWidth="1"/>
    <col min="12810" max="12810" width="13.140625" style="321" customWidth="1"/>
    <col min="12811" max="13056" width="11.42578125" style="321"/>
    <col min="13057" max="13057" width="0" style="321" hidden="1" customWidth="1"/>
    <col min="13058" max="13058" width="65.85546875" style="321" customWidth="1"/>
    <col min="13059" max="13059" width="16.140625" style="321" customWidth="1"/>
    <col min="13060" max="13060" width="16.85546875" style="321" customWidth="1"/>
    <col min="13061" max="13061" width="0" style="321" hidden="1" customWidth="1"/>
    <col min="13062" max="13062" width="2.7109375" style="321" customWidth="1"/>
    <col min="13063" max="13063" width="13.28515625" style="321" customWidth="1"/>
    <col min="13064" max="13065" width="12.5703125" style="321" customWidth="1"/>
    <col min="13066" max="13066" width="13.140625" style="321" customWidth="1"/>
    <col min="13067" max="13312" width="11.42578125" style="321"/>
    <col min="13313" max="13313" width="0" style="321" hidden="1" customWidth="1"/>
    <col min="13314" max="13314" width="65.85546875" style="321" customWidth="1"/>
    <col min="13315" max="13315" width="16.140625" style="321" customWidth="1"/>
    <col min="13316" max="13316" width="16.85546875" style="321" customWidth="1"/>
    <col min="13317" max="13317" width="0" style="321" hidden="1" customWidth="1"/>
    <col min="13318" max="13318" width="2.7109375" style="321" customWidth="1"/>
    <col min="13319" max="13319" width="13.28515625" style="321" customWidth="1"/>
    <col min="13320" max="13321" width="12.5703125" style="321" customWidth="1"/>
    <col min="13322" max="13322" width="13.140625" style="321" customWidth="1"/>
    <col min="13323" max="13568" width="11.42578125" style="321"/>
    <col min="13569" max="13569" width="0" style="321" hidden="1" customWidth="1"/>
    <col min="13570" max="13570" width="65.85546875" style="321" customWidth="1"/>
    <col min="13571" max="13571" width="16.140625" style="321" customWidth="1"/>
    <col min="13572" max="13572" width="16.85546875" style="321" customWidth="1"/>
    <col min="13573" max="13573" width="0" style="321" hidden="1" customWidth="1"/>
    <col min="13574" max="13574" width="2.7109375" style="321" customWidth="1"/>
    <col min="13575" max="13575" width="13.28515625" style="321" customWidth="1"/>
    <col min="13576" max="13577" width="12.5703125" style="321" customWidth="1"/>
    <col min="13578" max="13578" width="13.140625" style="321" customWidth="1"/>
    <col min="13579" max="13824" width="11.42578125" style="321"/>
    <col min="13825" max="13825" width="0" style="321" hidden="1" customWidth="1"/>
    <col min="13826" max="13826" width="65.85546875" style="321" customWidth="1"/>
    <col min="13827" max="13827" width="16.140625" style="321" customWidth="1"/>
    <col min="13828" max="13828" width="16.85546875" style="321" customWidth="1"/>
    <col min="13829" max="13829" width="0" style="321" hidden="1" customWidth="1"/>
    <col min="13830" max="13830" width="2.7109375" style="321" customWidth="1"/>
    <col min="13831" max="13831" width="13.28515625" style="321" customWidth="1"/>
    <col min="13832" max="13833" width="12.5703125" style="321" customWidth="1"/>
    <col min="13834" max="13834" width="13.140625" style="321" customWidth="1"/>
    <col min="13835" max="14080" width="11.42578125" style="321"/>
    <col min="14081" max="14081" width="0" style="321" hidden="1" customWidth="1"/>
    <col min="14082" max="14082" width="65.85546875" style="321" customWidth="1"/>
    <col min="14083" max="14083" width="16.140625" style="321" customWidth="1"/>
    <col min="14084" max="14084" width="16.85546875" style="321" customWidth="1"/>
    <col min="14085" max="14085" width="0" style="321" hidden="1" customWidth="1"/>
    <col min="14086" max="14086" width="2.7109375" style="321" customWidth="1"/>
    <col min="14087" max="14087" width="13.28515625" style="321" customWidth="1"/>
    <col min="14088" max="14089" width="12.5703125" style="321" customWidth="1"/>
    <col min="14090" max="14090" width="13.140625" style="321" customWidth="1"/>
    <col min="14091" max="14336" width="11.42578125" style="321"/>
    <col min="14337" max="14337" width="0" style="321" hidden="1" customWidth="1"/>
    <col min="14338" max="14338" width="65.85546875" style="321" customWidth="1"/>
    <col min="14339" max="14339" width="16.140625" style="321" customWidth="1"/>
    <col min="14340" max="14340" width="16.85546875" style="321" customWidth="1"/>
    <col min="14341" max="14341" width="0" style="321" hidden="1" customWidth="1"/>
    <col min="14342" max="14342" width="2.7109375" style="321" customWidth="1"/>
    <col min="14343" max="14343" width="13.28515625" style="321" customWidth="1"/>
    <col min="14344" max="14345" width="12.5703125" style="321" customWidth="1"/>
    <col min="14346" max="14346" width="13.140625" style="321" customWidth="1"/>
    <col min="14347" max="14592" width="11.42578125" style="321"/>
    <col min="14593" max="14593" width="0" style="321" hidden="1" customWidth="1"/>
    <col min="14594" max="14594" width="65.85546875" style="321" customWidth="1"/>
    <col min="14595" max="14595" width="16.140625" style="321" customWidth="1"/>
    <col min="14596" max="14596" width="16.85546875" style="321" customWidth="1"/>
    <col min="14597" max="14597" width="0" style="321" hidden="1" customWidth="1"/>
    <col min="14598" max="14598" width="2.7109375" style="321" customWidth="1"/>
    <col min="14599" max="14599" width="13.28515625" style="321" customWidth="1"/>
    <col min="14600" max="14601" width="12.5703125" style="321" customWidth="1"/>
    <col min="14602" max="14602" width="13.140625" style="321" customWidth="1"/>
    <col min="14603" max="14848" width="11.42578125" style="321"/>
    <col min="14849" max="14849" width="0" style="321" hidden="1" customWidth="1"/>
    <col min="14850" max="14850" width="65.85546875" style="321" customWidth="1"/>
    <col min="14851" max="14851" width="16.140625" style="321" customWidth="1"/>
    <col min="14852" max="14852" width="16.85546875" style="321" customWidth="1"/>
    <col min="14853" max="14853" width="0" style="321" hidden="1" customWidth="1"/>
    <col min="14854" max="14854" width="2.7109375" style="321" customWidth="1"/>
    <col min="14855" max="14855" width="13.28515625" style="321" customWidth="1"/>
    <col min="14856" max="14857" width="12.5703125" style="321" customWidth="1"/>
    <col min="14858" max="14858" width="13.140625" style="321" customWidth="1"/>
    <col min="14859" max="15104" width="11.42578125" style="321"/>
    <col min="15105" max="15105" width="0" style="321" hidden="1" customWidth="1"/>
    <col min="15106" max="15106" width="65.85546875" style="321" customWidth="1"/>
    <col min="15107" max="15107" width="16.140625" style="321" customWidth="1"/>
    <col min="15108" max="15108" width="16.85546875" style="321" customWidth="1"/>
    <col min="15109" max="15109" width="0" style="321" hidden="1" customWidth="1"/>
    <col min="15110" max="15110" width="2.7109375" style="321" customWidth="1"/>
    <col min="15111" max="15111" width="13.28515625" style="321" customWidth="1"/>
    <col min="15112" max="15113" width="12.5703125" style="321" customWidth="1"/>
    <col min="15114" max="15114" width="13.140625" style="321" customWidth="1"/>
    <col min="15115" max="15360" width="11.42578125" style="321"/>
    <col min="15361" max="15361" width="0" style="321" hidden="1" customWidth="1"/>
    <col min="15362" max="15362" width="65.85546875" style="321" customWidth="1"/>
    <col min="15363" max="15363" width="16.140625" style="321" customWidth="1"/>
    <col min="15364" max="15364" width="16.85546875" style="321" customWidth="1"/>
    <col min="15365" max="15365" width="0" style="321" hidden="1" customWidth="1"/>
    <col min="15366" max="15366" width="2.7109375" style="321" customWidth="1"/>
    <col min="15367" max="15367" width="13.28515625" style="321" customWidth="1"/>
    <col min="15368" max="15369" width="12.5703125" style="321" customWidth="1"/>
    <col min="15370" max="15370" width="13.140625" style="321" customWidth="1"/>
    <col min="15371" max="15616" width="11.42578125" style="321"/>
    <col min="15617" max="15617" width="0" style="321" hidden="1" customWidth="1"/>
    <col min="15618" max="15618" width="65.85546875" style="321" customWidth="1"/>
    <col min="15619" max="15619" width="16.140625" style="321" customWidth="1"/>
    <col min="15620" max="15620" width="16.85546875" style="321" customWidth="1"/>
    <col min="15621" max="15621" width="0" style="321" hidden="1" customWidth="1"/>
    <col min="15622" max="15622" width="2.7109375" style="321" customWidth="1"/>
    <col min="15623" max="15623" width="13.28515625" style="321" customWidth="1"/>
    <col min="15624" max="15625" width="12.5703125" style="321" customWidth="1"/>
    <col min="15626" max="15626" width="13.140625" style="321" customWidth="1"/>
    <col min="15627" max="15872" width="11.42578125" style="321"/>
    <col min="15873" max="15873" width="0" style="321" hidden="1" customWidth="1"/>
    <col min="15874" max="15874" width="65.85546875" style="321" customWidth="1"/>
    <col min="15875" max="15875" width="16.140625" style="321" customWidth="1"/>
    <col min="15876" max="15876" width="16.85546875" style="321" customWidth="1"/>
    <col min="15877" max="15877" width="0" style="321" hidden="1" customWidth="1"/>
    <col min="15878" max="15878" width="2.7109375" style="321" customWidth="1"/>
    <col min="15879" max="15879" width="13.28515625" style="321" customWidth="1"/>
    <col min="15880" max="15881" width="12.5703125" style="321" customWidth="1"/>
    <col min="15882" max="15882" width="13.140625" style="321" customWidth="1"/>
    <col min="15883" max="16128" width="11.42578125" style="321"/>
    <col min="16129" max="16129" width="0" style="321" hidden="1" customWidth="1"/>
    <col min="16130" max="16130" width="65.85546875" style="321" customWidth="1"/>
    <col min="16131" max="16131" width="16.140625" style="321" customWidth="1"/>
    <col min="16132" max="16132" width="16.85546875" style="321" customWidth="1"/>
    <col min="16133" max="16133" width="0" style="321" hidden="1" customWidth="1"/>
    <col min="16134" max="16134" width="2.7109375" style="321" customWidth="1"/>
    <col min="16135" max="16135" width="13.28515625" style="321" customWidth="1"/>
    <col min="16136" max="16137" width="12.5703125" style="321" customWidth="1"/>
    <col min="16138" max="16138" width="13.140625" style="321" customWidth="1"/>
    <col min="16139" max="16384" width="11.42578125" style="321"/>
  </cols>
  <sheetData>
    <row r="1" spans="1:8" ht="15.75" customHeight="1">
      <c r="B1" s="740" t="s">
        <v>424</v>
      </c>
      <c r="C1" s="740"/>
      <c r="D1" s="740"/>
      <c r="E1" s="740"/>
      <c r="F1" s="323"/>
    </row>
    <row r="2" spans="1:8" ht="14.25" customHeight="1">
      <c r="B2" s="737" t="s">
        <v>726</v>
      </c>
      <c r="C2" s="737"/>
      <c r="D2" s="737"/>
      <c r="E2" s="324"/>
      <c r="F2" s="323"/>
    </row>
    <row r="3" spans="1:8" ht="14.25" customHeight="1">
      <c r="B3" s="738" t="s">
        <v>425</v>
      </c>
      <c r="C3" s="738"/>
      <c r="D3" s="738"/>
      <c r="E3" s="738"/>
      <c r="F3" s="323"/>
    </row>
    <row r="4" spans="1:8" ht="14.25" customHeight="1">
      <c r="B4" s="738" t="s">
        <v>1</v>
      </c>
      <c r="C4" s="738"/>
      <c r="D4" s="738"/>
      <c r="E4" s="738"/>
      <c r="F4" s="323"/>
    </row>
    <row r="5" spans="1:8" ht="12.75" customHeight="1">
      <c r="A5" s="325"/>
      <c r="D5" s="326"/>
      <c r="E5" s="327"/>
      <c r="F5" s="328"/>
    </row>
    <row r="6" spans="1:8" ht="12.75" customHeight="1">
      <c r="A6" s="325"/>
      <c r="B6" s="329" t="s">
        <v>426</v>
      </c>
      <c r="C6" s="330">
        <v>43738</v>
      </c>
      <c r="D6" s="331">
        <v>43373</v>
      </c>
      <c r="E6" s="332">
        <v>40909</v>
      </c>
      <c r="F6" s="333"/>
    </row>
    <row r="7" spans="1:8" ht="6.75" customHeight="1">
      <c r="A7" s="325"/>
      <c r="B7" s="334"/>
      <c r="C7" s="335"/>
      <c r="D7" s="335"/>
      <c r="E7" s="326"/>
      <c r="F7" s="333"/>
    </row>
    <row r="8" spans="1:8" ht="12" customHeight="1">
      <c r="A8" s="325"/>
      <c r="B8" s="336" t="s">
        <v>427</v>
      </c>
      <c r="C8" s="337"/>
      <c r="D8" s="337"/>
      <c r="E8" s="338"/>
      <c r="F8" s="333"/>
      <c r="H8" s="339"/>
    </row>
    <row r="9" spans="1:8" ht="12" customHeight="1">
      <c r="A9" s="325"/>
      <c r="B9" s="334" t="s">
        <v>428</v>
      </c>
      <c r="C9" s="337">
        <v>104794779007</v>
      </c>
      <c r="D9" s="337">
        <v>111680502586</v>
      </c>
      <c r="E9" s="338">
        <v>8705775773</v>
      </c>
      <c r="F9" s="333">
        <v>1</v>
      </c>
      <c r="G9" s="339"/>
    </row>
    <row r="10" spans="1:8" ht="12" customHeight="1">
      <c r="A10" s="325"/>
      <c r="B10" s="334" t="s">
        <v>429</v>
      </c>
      <c r="C10" s="337">
        <v>-58654967393</v>
      </c>
      <c r="D10" s="337">
        <v>-56847133540</v>
      </c>
      <c r="E10" s="338">
        <v>-13602197816</v>
      </c>
      <c r="F10" s="333">
        <v>2</v>
      </c>
      <c r="G10" s="339"/>
    </row>
    <row r="11" spans="1:8" ht="12" customHeight="1">
      <c r="A11" s="325"/>
      <c r="B11" s="334" t="s">
        <v>430</v>
      </c>
      <c r="C11" s="337">
        <v>-341942714</v>
      </c>
      <c r="D11" s="337">
        <v>-332366231</v>
      </c>
      <c r="E11" s="338">
        <v>-99448990</v>
      </c>
      <c r="F11" s="333">
        <v>3</v>
      </c>
    </row>
    <row r="12" spans="1:8" ht="12" customHeight="1">
      <c r="A12" s="325"/>
      <c r="B12" s="334" t="s">
        <v>431</v>
      </c>
      <c r="C12" s="337">
        <v>-28472833404</v>
      </c>
      <c r="D12" s="337">
        <v>-27527655765</v>
      </c>
      <c r="E12" s="338">
        <v>-33824658</v>
      </c>
      <c r="F12" s="333">
        <v>4</v>
      </c>
      <c r="G12" s="340"/>
    </row>
    <row r="13" spans="1:8" ht="12" customHeight="1">
      <c r="A13" s="325"/>
      <c r="B13" s="334" t="s">
        <v>432</v>
      </c>
      <c r="C13" s="337">
        <v>-15744863346</v>
      </c>
      <c r="D13" s="337">
        <v>-14157373190</v>
      </c>
      <c r="E13" s="338">
        <v>-154602944</v>
      </c>
      <c r="F13" s="333">
        <v>7</v>
      </c>
      <c r="G13" s="340"/>
    </row>
    <row r="14" spans="1:8" ht="12" customHeight="1">
      <c r="A14" s="325"/>
      <c r="B14" s="334"/>
      <c r="C14" s="337"/>
      <c r="D14" s="337"/>
      <c r="E14" s="338"/>
      <c r="F14" s="333"/>
      <c r="G14" s="340"/>
    </row>
    <row r="15" spans="1:8" ht="27" customHeight="1">
      <c r="A15" s="325"/>
      <c r="B15" s="341" t="s">
        <v>433</v>
      </c>
      <c r="C15" s="342">
        <v>1580172150</v>
      </c>
      <c r="D15" s="342">
        <v>12815973860</v>
      </c>
      <c r="E15" s="343">
        <v>-5184298635</v>
      </c>
      <c r="F15" s="333"/>
    </row>
    <row r="16" spans="1:8" ht="12" customHeight="1">
      <c r="A16" s="325"/>
      <c r="B16" s="334"/>
      <c r="C16" s="337"/>
      <c r="D16" s="337"/>
      <c r="E16" s="338"/>
      <c r="F16" s="333"/>
    </row>
    <row r="17" spans="1:8" ht="12" customHeight="1">
      <c r="A17" s="325"/>
      <c r="B17" s="336" t="s">
        <v>434</v>
      </c>
      <c r="C17" s="344">
        <v>-699341357</v>
      </c>
      <c r="D17" s="344">
        <v>-3281436816</v>
      </c>
      <c r="E17" s="338"/>
      <c r="F17" s="333"/>
    </row>
    <row r="18" spans="1:8" ht="12" customHeight="1">
      <c r="A18" s="325"/>
      <c r="B18" s="334" t="s">
        <v>435</v>
      </c>
      <c r="C18" s="337">
        <v>0</v>
      </c>
      <c r="D18" s="337">
        <v>0</v>
      </c>
      <c r="E18" s="338"/>
      <c r="F18" s="333"/>
    </row>
    <row r="19" spans="1:8" ht="12" customHeight="1">
      <c r="A19" s="325"/>
      <c r="B19" s="334" t="s">
        <v>436</v>
      </c>
      <c r="C19" s="337">
        <v>0</v>
      </c>
      <c r="D19" s="337">
        <v>0</v>
      </c>
      <c r="E19" s="338"/>
      <c r="F19" s="333"/>
    </row>
    <row r="20" spans="1:8" ht="12" customHeight="1">
      <c r="A20" s="325"/>
      <c r="B20" s="334" t="s">
        <v>437</v>
      </c>
      <c r="C20" s="337">
        <v>-699341357</v>
      </c>
      <c r="D20" s="337">
        <v>-3281436816</v>
      </c>
      <c r="E20" s="338"/>
      <c r="F20" s="333">
        <v>6</v>
      </c>
    </row>
    <row r="21" spans="1:8" ht="12" customHeight="1">
      <c r="A21" s="325"/>
      <c r="B21" s="334"/>
      <c r="C21" s="337"/>
      <c r="D21" s="337"/>
      <c r="E21" s="338"/>
      <c r="F21" s="333"/>
      <c r="H21" s="339"/>
    </row>
    <row r="22" spans="1:8" ht="12" customHeight="1">
      <c r="A22" s="325"/>
      <c r="B22" s="336" t="s">
        <v>438</v>
      </c>
      <c r="C22" s="344">
        <v>0</v>
      </c>
      <c r="D22" s="344">
        <v>0</v>
      </c>
      <c r="E22" s="345">
        <v>0</v>
      </c>
      <c r="F22" s="333"/>
    </row>
    <row r="23" spans="1:8" ht="12" customHeight="1">
      <c r="A23" s="325"/>
      <c r="B23" s="334" t="s">
        <v>439</v>
      </c>
      <c r="C23" s="337">
        <v>0</v>
      </c>
      <c r="D23" s="337">
        <v>0</v>
      </c>
      <c r="E23" s="338">
        <v>0</v>
      </c>
      <c r="F23" s="333">
        <v>15</v>
      </c>
      <c r="G23" s="340"/>
    </row>
    <row r="24" spans="1:8" ht="12" customHeight="1">
      <c r="A24" s="325"/>
      <c r="B24" s="334"/>
      <c r="C24" s="337"/>
      <c r="D24" s="337"/>
      <c r="E24" s="338"/>
      <c r="F24" s="333"/>
    </row>
    <row r="25" spans="1:8" ht="12" customHeight="1">
      <c r="A25" s="325"/>
      <c r="B25" s="336" t="s">
        <v>440</v>
      </c>
      <c r="C25" s="344">
        <v>-818818709</v>
      </c>
      <c r="D25" s="344">
        <v>-1077406956</v>
      </c>
      <c r="E25" s="345">
        <v>0</v>
      </c>
      <c r="F25" s="333"/>
    </row>
    <row r="26" spans="1:8" ht="12" customHeight="1">
      <c r="A26" s="325"/>
      <c r="B26" s="334" t="s">
        <v>441</v>
      </c>
      <c r="C26" s="337">
        <v>-818818709</v>
      </c>
      <c r="D26" s="337">
        <v>-1077406956</v>
      </c>
      <c r="E26" s="338">
        <v>-88474958</v>
      </c>
      <c r="F26" s="333">
        <v>8</v>
      </c>
    </row>
    <row r="27" spans="1:8" ht="12" customHeight="1">
      <c r="A27" s="325"/>
      <c r="B27" s="334"/>
      <c r="C27" s="346"/>
      <c r="D27" s="346"/>
      <c r="E27" s="338"/>
      <c r="F27" s="333"/>
    </row>
    <row r="28" spans="1:8" ht="12" customHeight="1">
      <c r="A28" s="325"/>
      <c r="B28" s="347" t="s">
        <v>442</v>
      </c>
      <c r="C28" s="348">
        <v>62012084</v>
      </c>
      <c r="D28" s="348">
        <v>8457130088</v>
      </c>
      <c r="E28" s="349">
        <v>-5272773593</v>
      </c>
      <c r="F28" s="333"/>
    </row>
    <row r="29" spans="1:8" ht="12" customHeight="1">
      <c r="A29" s="325"/>
      <c r="B29" s="334"/>
      <c r="C29" s="346"/>
      <c r="D29" s="346"/>
      <c r="E29" s="338"/>
      <c r="F29" s="333"/>
    </row>
    <row r="30" spans="1:8" ht="12" customHeight="1">
      <c r="A30" s="325"/>
      <c r="B30" s="336" t="s">
        <v>443</v>
      </c>
      <c r="C30" s="346"/>
      <c r="D30" s="346"/>
      <c r="E30" s="338"/>
      <c r="F30" s="333"/>
    </row>
    <row r="31" spans="1:8" ht="12" customHeight="1">
      <c r="A31" s="325"/>
      <c r="B31" s="334" t="s">
        <v>444</v>
      </c>
      <c r="C31" s="337">
        <v>90635160</v>
      </c>
      <c r="D31" s="337">
        <v>142040989</v>
      </c>
      <c r="E31" s="338"/>
      <c r="F31" s="333">
        <v>9</v>
      </c>
    </row>
    <row r="32" spans="1:8" ht="12" customHeight="1">
      <c r="A32" s="325"/>
      <c r="B32" s="334" t="s">
        <v>445</v>
      </c>
      <c r="C32" s="337">
        <v>0</v>
      </c>
      <c r="D32" s="337">
        <v>0</v>
      </c>
      <c r="E32" s="338">
        <v>0</v>
      </c>
      <c r="F32" s="333"/>
    </row>
    <row r="33" spans="1:6" ht="12" customHeight="1">
      <c r="A33" s="325"/>
      <c r="B33" s="334" t="s">
        <v>446</v>
      </c>
      <c r="C33" s="346"/>
      <c r="D33" s="346"/>
      <c r="E33" s="338"/>
      <c r="F33" s="350"/>
    </row>
    <row r="34" spans="1:6" ht="12" customHeight="1">
      <c r="A34" s="325"/>
      <c r="B34" s="334" t="s">
        <v>447</v>
      </c>
      <c r="C34" s="337">
        <v>-1897158014</v>
      </c>
      <c r="D34" s="337">
        <v>-461506349</v>
      </c>
      <c r="E34" s="351">
        <v>-1634439966</v>
      </c>
      <c r="F34" s="350">
        <v>10</v>
      </c>
    </row>
    <row r="35" spans="1:6" ht="12" customHeight="1">
      <c r="A35" s="325"/>
      <c r="B35" s="334"/>
      <c r="C35" s="346"/>
      <c r="D35" s="346"/>
      <c r="E35" s="351"/>
      <c r="F35" s="350"/>
    </row>
    <row r="36" spans="1:6" ht="12" customHeight="1">
      <c r="A36" s="325"/>
      <c r="B36" s="347" t="s">
        <v>448</v>
      </c>
      <c r="C36" s="348">
        <v>-1806522854</v>
      </c>
      <c r="D36" s="348">
        <v>-319465360</v>
      </c>
      <c r="E36" s="349">
        <v>-1634439966</v>
      </c>
      <c r="F36" s="350"/>
    </row>
    <row r="37" spans="1:6" ht="12" customHeight="1">
      <c r="A37" s="325"/>
      <c r="B37" s="334"/>
      <c r="C37" s="346"/>
      <c r="D37" s="346"/>
      <c r="E37" s="351"/>
      <c r="F37" s="350"/>
    </row>
    <row r="38" spans="1:6" ht="12" customHeight="1">
      <c r="A38" s="325"/>
      <c r="B38" s="336" t="s">
        <v>449</v>
      </c>
      <c r="C38" s="346"/>
      <c r="D38" s="346"/>
      <c r="E38" s="338"/>
      <c r="F38" s="333"/>
    </row>
    <row r="39" spans="1:6" ht="12" customHeight="1">
      <c r="A39" s="325"/>
      <c r="B39" s="334" t="s">
        <v>450</v>
      </c>
      <c r="C39" s="337">
        <v>4665000000</v>
      </c>
      <c r="D39" s="337">
        <v>0</v>
      </c>
      <c r="E39" s="338">
        <v>4490000000</v>
      </c>
      <c r="F39" s="333">
        <v>11</v>
      </c>
    </row>
    <row r="40" spans="1:6" ht="12" customHeight="1">
      <c r="A40" s="325"/>
      <c r="B40" s="334" t="s">
        <v>451</v>
      </c>
      <c r="C40" s="337">
        <v>14896459012</v>
      </c>
      <c r="D40" s="337">
        <v>2618529376</v>
      </c>
      <c r="E40" s="338">
        <v>2589025669</v>
      </c>
      <c r="F40" s="333">
        <v>5</v>
      </c>
    </row>
    <row r="41" spans="1:6" ht="12" customHeight="1">
      <c r="A41" s="325"/>
      <c r="B41" s="334" t="s">
        <v>452</v>
      </c>
      <c r="C41" s="346"/>
      <c r="D41" s="346">
        <v>0</v>
      </c>
      <c r="E41" s="338"/>
      <c r="F41" s="333"/>
    </row>
    <row r="42" spans="1:6" ht="12" customHeight="1">
      <c r="A42" s="325"/>
      <c r="B42" s="334" t="s">
        <v>453</v>
      </c>
      <c r="C42" s="337">
        <v>-4096939638</v>
      </c>
      <c r="D42" s="337">
        <v>-997702111</v>
      </c>
      <c r="E42" s="338"/>
      <c r="F42" s="333">
        <v>14</v>
      </c>
    </row>
    <row r="43" spans="1:6" ht="12" customHeight="1">
      <c r="A43" s="325"/>
      <c r="B43" s="334" t="s">
        <v>454</v>
      </c>
      <c r="C43" s="337">
        <v>-13449595729</v>
      </c>
      <c r="D43" s="337">
        <v>-10008222442</v>
      </c>
      <c r="E43" s="338">
        <v>-230378973</v>
      </c>
      <c r="F43" s="333">
        <v>12</v>
      </c>
    </row>
    <row r="44" spans="1:6" ht="12" customHeight="1">
      <c r="A44" s="325"/>
      <c r="B44" s="334"/>
      <c r="C44" s="346"/>
      <c r="D44" s="346"/>
      <c r="E44" s="338"/>
      <c r="F44" s="333"/>
    </row>
    <row r="45" spans="1:6" s="324" customFormat="1" ht="12" customHeight="1">
      <c r="A45" s="352"/>
      <c r="B45" s="347" t="s">
        <v>455</v>
      </c>
      <c r="C45" s="348">
        <v>2014923645</v>
      </c>
      <c r="D45" s="348">
        <v>-8387395177</v>
      </c>
      <c r="E45" s="349">
        <v>6848646696</v>
      </c>
      <c r="F45" s="353"/>
    </row>
    <row r="46" spans="1:6" ht="12" customHeight="1">
      <c r="A46" s="325"/>
      <c r="B46" s="334"/>
      <c r="C46" s="346"/>
      <c r="D46" s="346"/>
      <c r="E46" s="338"/>
      <c r="F46" s="333"/>
    </row>
    <row r="47" spans="1:6" s="324" customFormat="1" ht="27" customHeight="1">
      <c r="A47" s="352"/>
      <c r="B47" s="354" t="s">
        <v>456</v>
      </c>
      <c r="C47" s="337">
        <v>538580195</v>
      </c>
      <c r="D47" s="337">
        <v>314242695</v>
      </c>
      <c r="E47" s="338">
        <v>0</v>
      </c>
      <c r="F47" s="353">
        <v>13</v>
      </c>
    </row>
    <row r="48" spans="1:6" ht="12" customHeight="1">
      <c r="A48" s="325"/>
      <c r="B48" s="334"/>
      <c r="C48" s="346"/>
      <c r="D48" s="346"/>
      <c r="E48" s="338"/>
      <c r="F48" s="333"/>
    </row>
    <row r="49" spans="1:6" s="324" customFormat="1" ht="12" customHeight="1">
      <c r="A49" s="352"/>
      <c r="B49" s="336" t="s">
        <v>457</v>
      </c>
      <c r="C49" s="355">
        <v>808993071</v>
      </c>
      <c r="D49" s="355">
        <v>64512247</v>
      </c>
      <c r="E49" s="356">
        <v>-58566863</v>
      </c>
      <c r="F49" s="353"/>
    </row>
    <row r="50" spans="1:6" s="324" customFormat="1" ht="12" customHeight="1">
      <c r="A50" s="352"/>
      <c r="B50" s="336"/>
      <c r="C50" s="355"/>
      <c r="D50" s="355"/>
      <c r="E50" s="345"/>
      <c r="F50" s="353"/>
    </row>
    <row r="51" spans="1:6" ht="12" customHeight="1">
      <c r="A51" s="325"/>
      <c r="B51" s="336" t="s">
        <v>458</v>
      </c>
      <c r="C51" s="357">
        <v>4593719191</v>
      </c>
      <c r="D51" s="358">
        <v>2076815817</v>
      </c>
      <c r="E51" s="351">
        <v>717357743</v>
      </c>
      <c r="F51" s="333"/>
    </row>
    <row r="52" spans="1:6" ht="12" customHeight="1">
      <c r="A52" s="325"/>
      <c r="B52" s="336"/>
      <c r="C52" s="346"/>
      <c r="D52" s="346"/>
      <c r="E52" s="338"/>
      <c r="F52" s="333"/>
    </row>
    <row r="53" spans="1:6" ht="12" customHeight="1">
      <c r="A53" s="325"/>
      <c r="B53" s="336" t="s">
        <v>459</v>
      </c>
      <c r="C53" s="346">
        <v>5402712262</v>
      </c>
      <c r="D53" s="346">
        <v>2141328064</v>
      </c>
      <c r="E53" s="351">
        <v>658790880</v>
      </c>
      <c r="F53" s="333"/>
    </row>
    <row r="54" spans="1:6" ht="7.5" customHeight="1">
      <c r="A54" s="325"/>
      <c r="B54" s="359"/>
      <c r="C54" s="360"/>
      <c r="D54" s="360"/>
      <c r="E54" s="361"/>
      <c r="F54" s="333"/>
    </row>
    <row r="55" spans="1:6" ht="7.5" customHeight="1">
      <c r="A55" s="325"/>
      <c r="C55" s="362"/>
      <c r="D55" s="362"/>
      <c r="E55" s="326"/>
      <c r="F55" s="328"/>
    </row>
    <row r="56" spans="1:6" ht="12.75" customHeight="1">
      <c r="C56" s="363"/>
      <c r="D56" s="363"/>
      <c r="E56" s="364">
        <v>658790880</v>
      </c>
    </row>
    <row r="57" spans="1:6" ht="12.75" customHeight="1">
      <c r="B57" s="321"/>
      <c r="C57" s="364"/>
      <c r="D57" s="364"/>
      <c r="E57" s="364">
        <v>0</v>
      </c>
    </row>
    <row r="60" spans="1:6" ht="12.75" customHeight="1">
      <c r="C60" s="364"/>
      <c r="D60" s="364"/>
    </row>
    <row r="65" spans="2:4" ht="12.75" customHeight="1">
      <c r="D65" s="325" t="s">
        <v>423</v>
      </c>
    </row>
    <row r="66" spans="2:4" ht="12.75" customHeight="1">
      <c r="B66" s="244"/>
    </row>
    <row r="85" spans="2:2" ht="12.75" customHeight="1">
      <c r="B85" s="244"/>
    </row>
    <row r="86" spans="2:2" ht="12.75" customHeight="1">
      <c r="B86" s="244"/>
    </row>
    <row r="87" spans="2:2" ht="12.75" customHeight="1">
      <c r="B87" s="244"/>
    </row>
  </sheetData>
  <sheetProtection selectLockedCells="1" selectUnlockedCells="1"/>
  <mergeCells count="4">
    <mergeCell ref="B1:E1"/>
    <mergeCell ref="B2:D2"/>
    <mergeCell ref="B3:E3"/>
    <mergeCell ref="B4:E4"/>
  </mergeCells>
  <conditionalFormatting sqref="C56:D56">
    <cfRule type="cellIs" dxfId="0" priority="1" stopIfTrue="1" operator="notEqual">
      <formula>0</formula>
    </cfRule>
  </conditionalFormatting>
  <printOptions horizontalCentered="1"/>
  <pageMargins left="0.59055118110236227" right="0.39370078740157483" top="1.5748031496062993" bottom="0.82677165354330717" header="0.51181102362204722" footer="0.51181102362204722"/>
  <pageSetup paperSize="9" scale="80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O30"/>
  <sheetViews>
    <sheetView topLeftCell="A4" zoomScale="80" zoomScaleNormal="80" workbookViewId="0">
      <selection activeCell="B14" sqref="B14:M21"/>
    </sheetView>
  </sheetViews>
  <sheetFormatPr baseColWidth="10" defaultColWidth="10.28515625" defaultRowHeight="11.25" customHeight="1"/>
  <cols>
    <col min="1" max="1" width="33" style="372" customWidth="1"/>
    <col min="2" max="2" width="15.7109375" style="372" customWidth="1"/>
    <col min="3" max="3" width="14.85546875" style="372" customWidth="1"/>
    <col min="4" max="4" width="14.5703125" style="372" bestFit="1" customWidth="1"/>
    <col min="5" max="5" width="13.5703125" style="372" hidden="1" customWidth="1"/>
    <col min="6" max="6" width="15.7109375" style="372" customWidth="1"/>
    <col min="7" max="7" width="14.85546875" style="372" customWidth="1"/>
    <col min="8" max="8" width="3" style="376" hidden="1" customWidth="1"/>
    <col min="9" max="9" width="15.42578125" style="372" customWidth="1"/>
    <col min="10" max="10" width="14.5703125" style="372" bestFit="1" customWidth="1"/>
    <col min="11" max="11" width="13.5703125" style="372" hidden="1" customWidth="1"/>
    <col min="12" max="12" width="18.5703125" style="372" customWidth="1"/>
    <col min="13" max="13" width="15.140625" style="372" customWidth="1"/>
    <col min="14" max="14" width="6.85546875" style="366" customWidth="1"/>
    <col min="15" max="256" width="10.28515625" style="366"/>
    <col min="257" max="257" width="33" style="366" customWidth="1"/>
    <col min="258" max="258" width="15.7109375" style="366" customWidth="1"/>
    <col min="259" max="259" width="14.85546875" style="366" customWidth="1"/>
    <col min="260" max="260" width="13.140625" style="366" customWidth="1"/>
    <col min="261" max="261" width="13.5703125" style="366" customWidth="1"/>
    <col min="262" max="262" width="15.7109375" style="366" customWidth="1"/>
    <col min="263" max="263" width="14.85546875" style="366" customWidth="1"/>
    <col min="264" max="264" width="3" style="366" customWidth="1"/>
    <col min="265" max="265" width="14.28515625" style="366" customWidth="1"/>
    <col min="266" max="266" width="13.140625" style="366" customWidth="1"/>
    <col min="267" max="267" width="13.5703125" style="366" customWidth="1"/>
    <col min="268" max="268" width="18.5703125" style="366" customWidth="1"/>
    <col min="269" max="269" width="15.140625" style="366" customWidth="1"/>
    <col min="270" max="270" width="6.85546875" style="366" customWidth="1"/>
    <col min="271" max="512" width="10.28515625" style="366"/>
    <col min="513" max="513" width="33" style="366" customWidth="1"/>
    <col min="514" max="514" width="15.7109375" style="366" customWidth="1"/>
    <col min="515" max="515" width="14.85546875" style="366" customWidth="1"/>
    <col min="516" max="516" width="13.140625" style="366" customWidth="1"/>
    <col min="517" max="517" width="13.5703125" style="366" customWidth="1"/>
    <col min="518" max="518" width="15.7109375" style="366" customWidth="1"/>
    <col min="519" max="519" width="14.85546875" style="366" customWidth="1"/>
    <col min="520" max="520" width="3" style="366" customWidth="1"/>
    <col min="521" max="521" width="14.28515625" style="366" customWidth="1"/>
    <col min="522" max="522" width="13.140625" style="366" customWidth="1"/>
    <col min="523" max="523" width="13.5703125" style="366" customWidth="1"/>
    <col min="524" max="524" width="18.5703125" style="366" customWidth="1"/>
    <col min="525" max="525" width="15.140625" style="366" customWidth="1"/>
    <col min="526" max="526" width="6.85546875" style="366" customWidth="1"/>
    <col min="527" max="768" width="10.28515625" style="366"/>
    <col min="769" max="769" width="33" style="366" customWidth="1"/>
    <col min="770" max="770" width="15.7109375" style="366" customWidth="1"/>
    <col min="771" max="771" width="14.85546875" style="366" customWidth="1"/>
    <col min="772" max="772" width="13.140625" style="366" customWidth="1"/>
    <col min="773" max="773" width="13.5703125" style="366" customWidth="1"/>
    <col min="774" max="774" width="15.7109375" style="366" customWidth="1"/>
    <col min="775" max="775" width="14.85546875" style="366" customWidth="1"/>
    <col min="776" max="776" width="3" style="366" customWidth="1"/>
    <col min="777" max="777" width="14.28515625" style="366" customWidth="1"/>
    <col min="778" max="778" width="13.140625" style="366" customWidth="1"/>
    <col min="779" max="779" width="13.5703125" style="366" customWidth="1"/>
    <col min="780" max="780" width="18.5703125" style="366" customWidth="1"/>
    <col min="781" max="781" width="15.140625" style="366" customWidth="1"/>
    <col min="782" max="782" width="6.85546875" style="366" customWidth="1"/>
    <col min="783" max="1024" width="10.28515625" style="366"/>
    <col min="1025" max="1025" width="33" style="366" customWidth="1"/>
    <col min="1026" max="1026" width="15.7109375" style="366" customWidth="1"/>
    <col min="1027" max="1027" width="14.85546875" style="366" customWidth="1"/>
    <col min="1028" max="1028" width="13.140625" style="366" customWidth="1"/>
    <col min="1029" max="1029" width="13.5703125" style="366" customWidth="1"/>
    <col min="1030" max="1030" width="15.7109375" style="366" customWidth="1"/>
    <col min="1031" max="1031" width="14.85546875" style="366" customWidth="1"/>
    <col min="1032" max="1032" width="3" style="366" customWidth="1"/>
    <col min="1033" max="1033" width="14.28515625" style="366" customWidth="1"/>
    <col min="1034" max="1034" width="13.140625" style="366" customWidth="1"/>
    <col min="1035" max="1035" width="13.5703125" style="366" customWidth="1"/>
    <col min="1036" max="1036" width="18.5703125" style="366" customWidth="1"/>
    <col min="1037" max="1037" width="15.140625" style="366" customWidth="1"/>
    <col min="1038" max="1038" width="6.85546875" style="366" customWidth="1"/>
    <col min="1039" max="1280" width="10.28515625" style="366"/>
    <col min="1281" max="1281" width="33" style="366" customWidth="1"/>
    <col min="1282" max="1282" width="15.7109375" style="366" customWidth="1"/>
    <col min="1283" max="1283" width="14.85546875" style="366" customWidth="1"/>
    <col min="1284" max="1284" width="13.140625" style="366" customWidth="1"/>
    <col min="1285" max="1285" width="13.5703125" style="366" customWidth="1"/>
    <col min="1286" max="1286" width="15.7109375" style="366" customWidth="1"/>
    <col min="1287" max="1287" width="14.85546875" style="366" customWidth="1"/>
    <col min="1288" max="1288" width="3" style="366" customWidth="1"/>
    <col min="1289" max="1289" width="14.28515625" style="366" customWidth="1"/>
    <col min="1290" max="1290" width="13.140625" style="366" customWidth="1"/>
    <col min="1291" max="1291" width="13.5703125" style="366" customWidth="1"/>
    <col min="1292" max="1292" width="18.5703125" style="366" customWidth="1"/>
    <col min="1293" max="1293" width="15.140625" style="366" customWidth="1"/>
    <col min="1294" max="1294" width="6.85546875" style="366" customWidth="1"/>
    <col min="1295" max="1536" width="10.28515625" style="366"/>
    <col min="1537" max="1537" width="33" style="366" customWidth="1"/>
    <col min="1538" max="1538" width="15.7109375" style="366" customWidth="1"/>
    <col min="1539" max="1539" width="14.85546875" style="366" customWidth="1"/>
    <col min="1540" max="1540" width="13.140625" style="366" customWidth="1"/>
    <col min="1541" max="1541" width="13.5703125" style="366" customWidth="1"/>
    <col min="1542" max="1542" width="15.7109375" style="366" customWidth="1"/>
    <col min="1543" max="1543" width="14.85546875" style="366" customWidth="1"/>
    <col min="1544" max="1544" width="3" style="366" customWidth="1"/>
    <col min="1545" max="1545" width="14.28515625" style="366" customWidth="1"/>
    <col min="1546" max="1546" width="13.140625" style="366" customWidth="1"/>
    <col min="1547" max="1547" width="13.5703125" style="366" customWidth="1"/>
    <col min="1548" max="1548" width="18.5703125" style="366" customWidth="1"/>
    <col min="1549" max="1549" width="15.140625" style="366" customWidth="1"/>
    <col min="1550" max="1550" width="6.85546875" style="366" customWidth="1"/>
    <col min="1551" max="1792" width="10.28515625" style="366"/>
    <col min="1793" max="1793" width="33" style="366" customWidth="1"/>
    <col min="1794" max="1794" width="15.7109375" style="366" customWidth="1"/>
    <col min="1795" max="1795" width="14.85546875" style="366" customWidth="1"/>
    <col min="1796" max="1796" width="13.140625" style="366" customWidth="1"/>
    <col min="1797" max="1797" width="13.5703125" style="366" customWidth="1"/>
    <col min="1798" max="1798" width="15.7109375" style="366" customWidth="1"/>
    <col min="1799" max="1799" width="14.85546875" style="366" customWidth="1"/>
    <col min="1800" max="1800" width="3" style="366" customWidth="1"/>
    <col min="1801" max="1801" width="14.28515625" style="366" customWidth="1"/>
    <col min="1802" max="1802" width="13.140625" style="366" customWidth="1"/>
    <col min="1803" max="1803" width="13.5703125" style="366" customWidth="1"/>
    <col min="1804" max="1804" width="18.5703125" style="366" customWidth="1"/>
    <col min="1805" max="1805" width="15.140625" style="366" customWidth="1"/>
    <col min="1806" max="1806" width="6.85546875" style="366" customWidth="1"/>
    <col min="1807" max="2048" width="10.28515625" style="366"/>
    <col min="2049" max="2049" width="33" style="366" customWidth="1"/>
    <col min="2050" max="2050" width="15.7109375" style="366" customWidth="1"/>
    <col min="2051" max="2051" width="14.85546875" style="366" customWidth="1"/>
    <col min="2052" max="2052" width="13.140625" style="366" customWidth="1"/>
    <col min="2053" max="2053" width="13.5703125" style="366" customWidth="1"/>
    <col min="2054" max="2054" width="15.7109375" style="366" customWidth="1"/>
    <col min="2055" max="2055" width="14.85546875" style="366" customWidth="1"/>
    <col min="2056" max="2056" width="3" style="366" customWidth="1"/>
    <col min="2057" max="2057" width="14.28515625" style="366" customWidth="1"/>
    <col min="2058" max="2058" width="13.140625" style="366" customWidth="1"/>
    <col min="2059" max="2059" width="13.5703125" style="366" customWidth="1"/>
    <col min="2060" max="2060" width="18.5703125" style="366" customWidth="1"/>
    <col min="2061" max="2061" width="15.140625" style="366" customWidth="1"/>
    <col min="2062" max="2062" width="6.85546875" style="366" customWidth="1"/>
    <col min="2063" max="2304" width="10.28515625" style="366"/>
    <col min="2305" max="2305" width="33" style="366" customWidth="1"/>
    <col min="2306" max="2306" width="15.7109375" style="366" customWidth="1"/>
    <col min="2307" max="2307" width="14.85546875" style="366" customWidth="1"/>
    <col min="2308" max="2308" width="13.140625" style="366" customWidth="1"/>
    <col min="2309" max="2309" width="13.5703125" style="366" customWidth="1"/>
    <col min="2310" max="2310" width="15.7109375" style="366" customWidth="1"/>
    <col min="2311" max="2311" width="14.85546875" style="366" customWidth="1"/>
    <col min="2312" max="2312" width="3" style="366" customWidth="1"/>
    <col min="2313" max="2313" width="14.28515625" style="366" customWidth="1"/>
    <col min="2314" max="2314" width="13.140625" style="366" customWidth="1"/>
    <col min="2315" max="2315" width="13.5703125" style="366" customWidth="1"/>
    <col min="2316" max="2316" width="18.5703125" style="366" customWidth="1"/>
    <col min="2317" max="2317" width="15.140625" style="366" customWidth="1"/>
    <col min="2318" max="2318" width="6.85546875" style="366" customWidth="1"/>
    <col min="2319" max="2560" width="10.28515625" style="366"/>
    <col min="2561" max="2561" width="33" style="366" customWidth="1"/>
    <col min="2562" max="2562" width="15.7109375" style="366" customWidth="1"/>
    <col min="2563" max="2563" width="14.85546875" style="366" customWidth="1"/>
    <col min="2564" max="2564" width="13.140625" style="366" customWidth="1"/>
    <col min="2565" max="2565" width="13.5703125" style="366" customWidth="1"/>
    <col min="2566" max="2566" width="15.7109375" style="366" customWidth="1"/>
    <col min="2567" max="2567" width="14.85546875" style="366" customWidth="1"/>
    <col min="2568" max="2568" width="3" style="366" customWidth="1"/>
    <col min="2569" max="2569" width="14.28515625" style="366" customWidth="1"/>
    <col min="2570" max="2570" width="13.140625" style="366" customWidth="1"/>
    <col min="2571" max="2571" width="13.5703125" style="366" customWidth="1"/>
    <col min="2572" max="2572" width="18.5703125" style="366" customWidth="1"/>
    <col min="2573" max="2573" width="15.140625" style="366" customWidth="1"/>
    <col min="2574" max="2574" width="6.85546875" style="366" customWidth="1"/>
    <col min="2575" max="2816" width="10.28515625" style="366"/>
    <col min="2817" max="2817" width="33" style="366" customWidth="1"/>
    <col min="2818" max="2818" width="15.7109375" style="366" customWidth="1"/>
    <col min="2819" max="2819" width="14.85546875" style="366" customWidth="1"/>
    <col min="2820" max="2820" width="13.140625" style="366" customWidth="1"/>
    <col min="2821" max="2821" width="13.5703125" style="366" customWidth="1"/>
    <col min="2822" max="2822" width="15.7109375" style="366" customWidth="1"/>
    <col min="2823" max="2823" width="14.85546875" style="366" customWidth="1"/>
    <col min="2824" max="2824" width="3" style="366" customWidth="1"/>
    <col min="2825" max="2825" width="14.28515625" style="366" customWidth="1"/>
    <col min="2826" max="2826" width="13.140625" style="366" customWidth="1"/>
    <col min="2827" max="2827" width="13.5703125" style="366" customWidth="1"/>
    <col min="2828" max="2828" width="18.5703125" style="366" customWidth="1"/>
    <col min="2829" max="2829" width="15.140625" style="366" customWidth="1"/>
    <col min="2830" max="2830" width="6.85546875" style="366" customWidth="1"/>
    <col min="2831" max="3072" width="10.28515625" style="366"/>
    <col min="3073" max="3073" width="33" style="366" customWidth="1"/>
    <col min="3074" max="3074" width="15.7109375" style="366" customWidth="1"/>
    <col min="3075" max="3075" width="14.85546875" style="366" customWidth="1"/>
    <col min="3076" max="3076" width="13.140625" style="366" customWidth="1"/>
    <col min="3077" max="3077" width="13.5703125" style="366" customWidth="1"/>
    <col min="3078" max="3078" width="15.7109375" style="366" customWidth="1"/>
    <col min="3079" max="3079" width="14.85546875" style="366" customWidth="1"/>
    <col min="3080" max="3080" width="3" style="366" customWidth="1"/>
    <col min="3081" max="3081" width="14.28515625" style="366" customWidth="1"/>
    <col min="3082" max="3082" width="13.140625" style="366" customWidth="1"/>
    <col min="3083" max="3083" width="13.5703125" style="366" customWidth="1"/>
    <col min="3084" max="3084" width="18.5703125" style="366" customWidth="1"/>
    <col min="3085" max="3085" width="15.140625" style="366" customWidth="1"/>
    <col min="3086" max="3086" width="6.85546875" style="366" customWidth="1"/>
    <col min="3087" max="3328" width="10.28515625" style="366"/>
    <col min="3329" max="3329" width="33" style="366" customWidth="1"/>
    <col min="3330" max="3330" width="15.7109375" style="366" customWidth="1"/>
    <col min="3331" max="3331" width="14.85546875" style="366" customWidth="1"/>
    <col min="3332" max="3332" width="13.140625" style="366" customWidth="1"/>
    <col min="3333" max="3333" width="13.5703125" style="366" customWidth="1"/>
    <col min="3334" max="3334" width="15.7109375" style="366" customWidth="1"/>
    <col min="3335" max="3335" width="14.85546875" style="366" customWidth="1"/>
    <col min="3336" max="3336" width="3" style="366" customWidth="1"/>
    <col min="3337" max="3337" width="14.28515625" style="366" customWidth="1"/>
    <col min="3338" max="3338" width="13.140625" style="366" customWidth="1"/>
    <col min="3339" max="3339" width="13.5703125" style="366" customWidth="1"/>
    <col min="3340" max="3340" width="18.5703125" style="366" customWidth="1"/>
    <col min="3341" max="3341" width="15.140625" style="366" customWidth="1"/>
    <col min="3342" max="3342" width="6.85546875" style="366" customWidth="1"/>
    <col min="3343" max="3584" width="10.28515625" style="366"/>
    <col min="3585" max="3585" width="33" style="366" customWidth="1"/>
    <col min="3586" max="3586" width="15.7109375" style="366" customWidth="1"/>
    <col min="3587" max="3587" width="14.85546875" style="366" customWidth="1"/>
    <col min="3588" max="3588" width="13.140625" style="366" customWidth="1"/>
    <col min="3589" max="3589" width="13.5703125" style="366" customWidth="1"/>
    <col min="3590" max="3590" width="15.7109375" style="366" customWidth="1"/>
    <col min="3591" max="3591" width="14.85546875" style="366" customWidth="1"/>
    <col min="3592" max="3592" width="3" style="366" customWidth="1"/>
    <col min="3593" max="3593" width="14.28515625" style="366" customWidth="1"/>
    <col min="3594" max="3594" width="13.140625" style="366" customWidth="1"/>
    <col min="3595" max="3595" width="13.5703125" style="366" customWidth="1"/>
    <col min="3596" max="3596" width="18.5703125" style="366" customWidth="1"/>
    <col min="3597" max="3597" width="15.140625" style="366" customWidth="1"/>
    <col min="3598" max="3598" width="6.85546875" style="366" customWidth="1"/>
    <col min="3599" max="3840" width="10.28515625" style="366"/>
    <col min="3841" max="3841" width="33" style="366" customWidth="1"/>
    <col min="3842" max="3842" width="15.7109375" style="366" customWidth="1"/>
    <col min="3843" max="3843" width="14.85546875" style="366" customWidth="1"/>
    <col min="3844" max="3844" width="13.140625" style="366" customWidth="1"/>
    <col min="3845" max="3845" width="13.5703125" style="366" customWidth="1"/>
    <col min="3846" max="3846" width="15.7109375" style="366" customWidth="1"/>
    <col min="3847" max="3847" width="14.85546875" style="366" customWidth="1"/>
    <col min="3848" max="3848" width="3" style="366" customWidth="1"/>
    <col min="3849" max="3849" width="14.28515625" style="366" customWidth="1"/>
    <col min="3850" max="3850" width="13.140625" style="366" customWidth="1"/>
    <col min="3851" max="3851" width="13.5703125" style="366" customWidth="1"/>
    <col min="3852" max="3852" width="18.5703125" style="366" customWidth="1"/>
    <col min="3853" max="3853" width="15.140625" style="366" customWidth="1"/>
    <col min="3854" max="3854" width="6.85546875" style="366" customWidth="1"/>
    <col min="3855" max="4096" width="10.28515625" style="366"/>
    <col min="4097" max="4097" width="33" style="366" customWidth="1"/>
    <col min="4098" max="4098" width="15.7109375" style="366" customWidth="1"/>
    <col min="4099" max="4099" width="14.85546875" style="366" customWidth="1"/>
    <col min="4100" max="4100" width="13.140625" style="366" customWidth="1"/>
    <col min="4101" max="4101" width="13.5703125" style="366" customWidth="1"/>
    <col min="4102" max="4102" width="15.7109375" style="366" customWidth="1"/>
    <col min="4103" max="4103" width="14.85546875" style="366" customWidth="1"/>
    <col min="4104" max="4104" width="3" style="366" customWidth="1"/>
    <col min="4105" max="4105" width="14.28515625" style="366" customWidth="1"/>
    <col min="4106" max="4106" width="13.140625" style="366" customWidth="1"/>
    <col min="4107" max="4107" width="13.5703125" style="366" customWidth="1"/>
    <col min="4108" max="4108" width="18.5703125" style="366" customWidth="1"/>
    <col min="4109" max="4109" width="15.140625" style="366" customWidth="1"/>
    <col min="4110" max="4110" width="6.85546875" style="366" customWidth="1"/>
    <col min="4111" max="4352" width="10.28515625" style="366"/>
    <col min="4353" max="4353" width="33" style="366" customWidth="1"/>
    <col min="4354" max="4354" width="15.7109375" style="366" customWidth="1"/>
    <col min="4355" max="4355" width="14.85546875" style="366" customWidth="1"/>
    <col min="4356" max="4356" width="13.140625" style="366" customWidth="1"/>
    <col min="4357" max="4357" width="13.5703125" style="366" customWidth="1"/>
    <col min="4358" max="4358" width="15.7109375" style="366" customWidth="1"/>
    <col min="4359" max="4359" width="14.85546875" style="366" customWidth="1"/>
    <col min="4360" max="4360" width="3" style="366" customWidth="1"/>
    <col min="4361" max="4361" width="14.28515625" style="366" customWidth="1"/>
    <col min="4362" max="4362" width="13.140625" style="366" customWidth="1"/>
    <col min="4363" max="4363" width="13.5703125" style="366" customWidth="1"/>
    <col min="4364" max="4364" width="18.5703125" style="366" customWidth="1"/>
    <col min="4365" max="4365" width="15.140625" style="366" customWidth="1"/>
    <col min="4366" max="4366" width="6.85546875" style="366" customWidth="1"/>
    <col min="4367" max="4608" width="10.28515625" style="366"/>
    <col min="4609" max="4609" width="33" style="366" customWidth="1"/>
    <col min="4610" max="4610" width="15.7109375" style="366" customWidth="1"/>
    <col min="4611" max="4611" width="14.85546875" style="366" customWidth="1"/>
    <col min="4612" max="4612" width="13.140625" style="366" customWidth="1"/>
    <col min="4613" max="4613" width="13.5703125" style="366" customWidth="1"/>
    <col min="4614" max="4614" width="15.7109375" style="366" customWidth="1"/>
    <col min="4615" max="4615" width="14.85546875" style="366" customWidth="1"/>
    <col min="4616" max="4616" width="3" style="366" customWidth="1"/>
    <col min="4617" max="4617" width="14.28515625" style="366" customWidth="1"/>
    <col min="4618" max="4618" width="13.140625" style="366" customWidth="1"/>
    <col min="4619" max="4619" width="13.5703125" style="366" customWidth="1"/>
    <col min="4620" max="4620" width="18.5703125" style="366" customWidth="1"/>
    <col min="4621" max="4621" width="15.140625" style="366" customWidth="1"/>
    <col min="4622" max="4622" width="6.85546875" style="366" customWidth="1"/>
    <col min="4623" max="4864" width="10.28515625" style="366"/>
    <col min="4865" max="4865" width="33" style="366" customWidth="1"/>
    <col min="4866" max="4866" width="15.7109375" style="366" customWidth="1"/>
    <col min="4867" max="4867" width="14.85546875" style="366" customWidth="1"/>
    <col min="4868" max="4868" width="13.140625" style="366" customWidth="1"/>
    <col min="4869" max="4869" width="13.5703125" style="366" customWidth="1"/>
    <col min="4870" max="4870" width="15.7109375" style="366" customWidth="1"/>
    <col min="4871" max="4871" width="14.85546875" style="366" customWidth="1"/>
    <col min="4872" max="4872" width="3" style="366" customWidth="1"/>
    <col min="4873" max="4873" width="14.28515625" style="366" customWidth="1"/>
    <col min="4874" max="4874" width="13.140625" style="366" customWidth="1"/>
    <col min="4875" max="4875" width="13.5703125" style="366" customWidth="1"/>
    <col min="4876" max="4876" width="18.5703125" style="366" customWidth="1"/>
    <col min="4877" max="4877" width="15.140625" style="366" customWidth="1"/>
    <col min="4878" max="4878" width="6.85546875" style="366" customWidth="1"/>
    <col min="4879" max="5120" width="10.28515625" style="366"/>
    <col min="5121" max="5121" width="33" style="366" customWidth="1"/>
    <col min="5122" max="5122" width="15.7109375" style="366" customWidth="1"/>
    <col min="5123" max="5123" width="14.85546875" style="366" customWidth="1"/>
    <col min="5124" max="5124" width="13.140625" style="366" customWidth="1"/>
    <col min="5125" max="5125" width="13.5703125" style="366" customWidth="1"/>
    <col min="5126" max="5126" width="15.7109375" style="366" customWidth="1"/>
    <col min="5127" max="5127" width="14.85546875" style="366" customWidth="1"/>
    <col min="5128" max="5128" width="3" style="366" customWidth="1"/>
    <col min="5129" max="5129" width="14.28515625" style="366" customWidth="1"/>
    <col min="5130" max="5130" width="13.140625" style="366" customWidth="1"/>
    <col min="5131" max="5131" width="13.5703125" style="366" customWidth="1"/>
    <col min="5132" max="5132" width="18.5703125" style="366" customWidth="1"/>
    <col min="5133" max="5133" width="15.140625" style="366" customWidth="1"/>
    <col min="5134" max="5134" width="6.85546875" style="366" customWidth="1"/>
    <col min="5135" max="5376" width="10.28515625" style="366"/>
    <col min="5377" max="5377" width="33" style="366" customWidth="1"/>
    <col min="5378" max="5378" width="15.7109375" style="366" customWidth="1"/>
    <col min="5379" max="5379" width="14.85546875" style="366" customWidth="1"/>
    <col min="5380" max="5380" width="13.140625" style="366" customWidth="1"/>
    <col min="5381" max="5381" width="13.5703125" style="366" customWidth="1"/>
    <col min="5382" max="5382" width="15.7109375" style="366" customWidth="1"/>
    <col min="5383" max="5383" width="14.85546875" style="366" customWidth="1"/>
    <col min="5384" max="5384" width="3" style="366" customWidth="1"/>
    <col min="5385" max="5385" width="14.28515625" style="366" customWidth="1"/>
    <col min="5386" max="5386" width="13.140625" style="366" customWidth="1"/>
    <col min="5387" max="5387" width="13.5703125" style="366" customWidth="1"/>
    <col min="5388" max="5388" width="18.5703125" style="366" customWidth="1"/>
    <col min="5389" max="5389" width="15.140625" style="366" customWidth="1"/>
    <col min="5390" max="5390" width="6.85546875" style="366" customWidth="1"/>
    <col min="5391" max="5632" width="10.28515625" style="366"/>
    <col min="5633" max="5633" width="33" style="366" customWidth="1"/>
    <col min="5634" max="5634" width="15.7109375" style="366" customWidth="1"/>
    <col min="5635" max="5635" width="14.85546875" style="366" customWidth="1"/>
    <col min="5636" max="5636" width="13.140625" style="366" customWidth="1"/>
    <col min="5637" max="5637" width="13.5703125" style="366" customWidth="1"/>
    <col min="5638" max="5638" width="15.7109375" style="366" customWidth="1"/>
    <col min="5639" max="5639" width="14.85546875" style="366" customWidth="1"/>
    <col min="5640" max="5640" width="3" style="366" customWidth="1"/>
    <col min="5641" max="5641" width="14.28515625" style="366" customWidth="1"/>
    <col min="5642" max="5642" width="13.140625" style="366" customWidth="1"/>
    <col min="5643" max="5643" width="13.5703125" style="366" customWidth="1"/>
    <col min="5644" max="5644" width="18.5703125" style="366" customWidth="1"/>
    <col min="5645" max="5645" width="15.140625" style="366" customWidth="1"/>
    <col min="5646" max="5646" width="6.85546875" style="366" customWidth="1"/>
    <col min="5647" max="5888" width="10.28515625" style="366"/>
    <col min="5889" max="5889" width="33" style="366" customWidth="1"/>
    <col min="5890" max="5890" width="15.7109375" style="366" customWidth="1"/>
    <col min="5891" max="5891" width="14.85546875" style="366" customWidth="1"/>
    <col min="5892" max="5892" width="13.140625" style="366" customWidth="1"/>
    <col min="5893" max="5893" width="13.5703125" style="366" customWidth="1"/>
    <col min="5894" max="5894" width="15.7109375" style="366" customWidth="1"/>
    <col min="5895" max="5895" width="14.85546875" style="366" customWidth="1"/>
    <col min="5896" max="5896" width="3" style="366" customWidth="1"/>
    <col min="5897" max="5897" width="14.28515625" style="366" customWidth="1"/>
    <col min="5898" max="5898" width="13.140625" style="366" customWidth="1"/>
    <col min="5899" max="5899" width="13.5703125" style="366" customWidth="1"/>
    <col min="5900" max="5900" width="18.5703125" style="366" customWidth="1"/>
    <col min="5901" max="5901" width="15.140625" style="366" customWidth="1"/>
    <col min="5902" max="5902" width="6.85546875" style="366" customWidth="1"/>
    <col min="5903" max="6144" width="10.28515625" style="366"/>
    <col min="6145" max="6145" width="33" style="366" customWidth="1"/>
    <col min="6146" max="6146" width="15.7109375" style="366" customWidth="1"/>
    <col min="6147" max="6147" width="14.85546875" style="366" customWidth="1"/>
    <col min="6148" max="6148" width="13.140625" style="366" customWidth="1"/>
    <col min="6149" max="6149" width="13.5703125" style="366" customWidth="1"/>
    <col min="6150" max="6150" width="15.7109375" style="366" customWidth="1"/>
    <col min="6151" max="6151" width="14.85546875" style="366" customWidth="1"/>
    <col min="6152" max="6152" width="3" style="366" customWidth="1"/>
    <col min="6153" max="6153" width="14.28515625" style="366" customWidth="1"/>
    <col min="6154" max="6154" width="13.140625" style="366" customWidth="1"/>
    <col min="6155" max="6155" width="13.5703125" style="366" customWidth="1"/>
    <col min="6156" max="6156" width="18.5703125" style="366" customWidth="1"/>
    <col min="6157" max="6157" width="15.140625" style="366" customWidth="1"/>
    <col min="6158" max="6158" width="6.85546875" style="366" customWidth="1"/>
    <col min="6159" max="6400" width="10.28515625" style="366"/>
    <col min="6401" max="6401" width="33" style="366" customWidth="1"/>
    <col min="6402" max="6402" width="15.7109375" style="366" customWidth="1"/>
    <col min="6403" max="6403" width="14.85546875" style="366" customWidth="1"/>
    <col min="6404" max="6404" width="13.140625" style="366" customWidth="1"/>
    <col min="6405" max="6405" width="13.5703125" style="366" customWidth="1"/>
    <col min="6406" max="6406" width="15.7109375" style="366" customWidth="1"/>
    <col min="6407" max="6407" width="14.85546875" style="366" customWidth="1"/>
    <col min="6408" max="6408" width="3" style="366" customWidth="1"/>
    <col min="6409" max="6409" width="14.28515625" style="366" customWidth="1"/>
    <col min="6410" max="6410" width="13.140625" style="366" customWidth="1"/>
    <col min="6411" max="6411" width="13.5703125" style="366" customWidth="1"/>
    <col min="6412" max="6412" width="18.5703125" style="366" customWidth="1"/>
    <col min="6413" max="6413" width="15.140625" style="366" customWidth="1"/>
    <col min="6414" max="6414" width="6.85546875" style="366" customWidth="1"/>
    <col min="6415" max="6656" width="10.28515625" style="366"/>
    <col min="6657" max="6657" width="33" style="366" customWidth="1"/>
    <col min="6658" max="6658" width="15.7109375" style="366" customWidth="1"/>
    <col min="6659" max="6659" width="14.85546875" style="366" customWidth="1"/>
    <col min="6660" max="6660" width="13.140625" style="366" customWidth="1"/>
    <col min="6661" max="6661" width="13.5703125" style="366" customWidth="1"/>
    <col min="6662" max="6662" width="15.7109375" style="366" customWidth="1"/>
    <col min="6663" max="6663" width="14.85546875" style="366" customWidth="1"/>
    <col min="6664" max="6664" width="3" style="366" customWidth="1"/>
    <col min="6665" max="6665" width="14.28515625" style="366" customWidth="1"/>
    <col min="6666" max="6666" width="13.140625" style="366" customWidth="1"/>
    <col min="6667" max="6667" width="13.5703125" style="366" customWidth="1"/>
    <col min="6668" max="6668" width="18.5703125" style="366" customWidth="1"/>
    <col min="6669" max="6669" width="15.140625" style="366" customWidth="1"/>
    <col min="6670" max="6670" width="6.85546875" style="366" customWidth="1"/>
    <col min="6671" max="6912" width="10.28515625" style="366"/>
    <col min="6913" max="6913" width="33" style="366" customWidth="1"/>
    <col min="6914" max="6914" width="15.7109375" style="366" customWidth="1"/>
    <col min="6915" max="6915" width="14.85546875" style="366" customWidth="1"/>
    <col min="6916" max="6916" width="13.140625" style="366" customWidth="1"/>
    <col min="6917" max="6917" width="13.5703125" style="366" customWidth="1"/>
    <col min="6918" max="6918" width="15.7109375" style="366" customWidth="1"/>
    <col min="6919" max="6919" width="14.85546875" style="366" customWidth="1"/>
    <col min="6920" max="6920" width="3" style="366" customWidth="1"/>
    <col min="6921" max="6921" width="14.28515625" style="366" customWidth="1"/>
    <col min="6922" max="6922" width="13.140625" style="366" customWidth="1"/>
    <col min="6923" max="6923" width="13.5703125" style="366" customWidth="1"/>
    <col min="6924" max="6924" width="18.5703125" style="366" customWidth="1"/>
    <col min="6925" max="6925" width="15.140625" style="366" customWidth="1"/>
    <col min="6926" max="6926" width="6.85546875" style="366" customWidth="1"/>
    <col min="6927" max="7168" width="10.28515625" style="366"/>
    <col min="7169" max="7169" width="33" style="366" customWidth="1"/>
    <col min="7170" max="7170" width="15.7109375" style="366" customWidth="1"/>
    <col min="7171" max="7171" width="14.85546875" style="366" customWidth="1"/>
    <col min="7172" max="7172" width="13.140625" style="366" customWidth="1"/>
    <col min="7173" max="7173" width="13.5703125" style="366" customWidth="1"/>
    <col min="7174" max="7174" width="15.7109375" style="366" customWidth="1"/>
    <col min="7175" max="7175" width="14.85546875" style="366" customWidth="1"/>
    <col min="7176" max="7176" width="3" style="366" customWidth="1"/>
    <col min="7177" max="7177" width="14.28515625" style="366" customWidth="1"/>
    <col min="7178" max="7178" width="13.140625" style="366" customWidth="1"/>
    <col min="7179" max="7179" width="13.5703125" style="366" customWidth="1"/>
    <col min="7180" max="7180" width="18.5703125" style="366" customWidth="1"/>
    <col min="7181" max="7181" width="15.140625" style="366" customWidth="1"/>
    <col min="7182" max="7182" width="6.85546875" style="366" customWidth="1"/>
    <col min="7183" max="7424" width="10.28515625" style="366"/>
    <col min="7425" max="7425" width="33" style="366" customWidth="1"/>
    <col min="7426" max="7426" width="15.7109375" style="366" customWidth="1"/>
    <col min="7427" max="7427" width="14.85546875" style="366" customWidth="1"/>
    <col min="7428" max="7428" width="13.140625" style="366" customWidth="1"/>
    <col min="7429" max="7429" width="13.5703125" style="366" customWidth="1"/>
    <col min="7430" max="7430" width="15.7109375" style="366" customWidth="1"/>
    <col min="7431" max="7431" width="14.85546875" style="366" customWidth="1"/>
    <col min="7432" max="7432" width="3" style="366" customWidth="1"/>
    <col min="7433" max="7433" width="14.28515625" style="366" customWidth="1"/>
    <col min="7434" max="7434" width="13.140625" style="366" customWidth="1"/>
    <col min="7435" max="7435" width="13.5703125" style="366" customWidth="1"/>
    <col min="7436" max="7436" width="18.5703125" style="366" customWidth="1"/>
    <col min="7437" max="7437" width="15.140625" style="366" customWidth="1"/>
    <col min="7438" max="7438" width="6.85546875" style="366" customWidth="1"/>
    <col min="7439" max="7680" width="10.28515625" style="366"/>
    <col min="7681" max="7681" width="33" style="366" customWidth="1"/>
    <col min="7682" max="7682" width="15.7109375" style="366" customWidth="1"/>
    <col min="7683" max="7683" width="14.85546875" style="366" customWidth="1"/>
    <col min="7684" max="7684" width="13.140625" style="366" customWidth="1"/>
    <col min="7685" max="7685" width="13.5703125" style="366" customWidth="1"/>
    <col min="7686" max="7686" width="15.7109375" style="366" customWidth="1"/>
    <col min="7687" max="7687" width="14.85546875" style="366" customWidth="1"/>
    <col min="7688" max="7688" width="3" style="366" customWidth="1"/>
    <col min="7689" max="7689" width="14.28515625" style="366" customWidth="1"/>
    <col min="7690" max="7690" width="13.140625" style="366" customWidth="1"/>
    <col min="7691" max="7691" width="13.5703125" style="366" customWidth="1"/>
    <col min="7692" max="7692" width="18.5703125" style="366" customWidth="1"/>
    <col min="7693" max="7693" width="15.140625" style="366" customWidth="1"/>
    <col min="7694" max="7694" width="6.85546875" style="366" customWidth="1"/>
    <col min="7695" max="7936" width="10.28515625" style="366"/>
    <col min="7937" max="7937" width="33" style="366" customWidth="1"/>
    <col min="7938" max="7938" width="15.7109375" style="366" customWidth="1"/>
    <col min="7939" max="7939" width="14.85546875" style="366" customWidth="1"/>
    <col min="7940" max="7940" width="13.140625" style="366" customWidth="1"/>
    <col min="7941" max="7941" width="13.5703125" style="366" customWidth="1"/>
    <col min="7942" max="7942" width="15.7109375" style="366" customWidth="1"/>
    <col min="7943" max="7943" width="14.85546875" style="366" customWidth="1"/>
    <col min="7944" max="7944" width="3" style="366" customWidth="1"/>
    <col min="7945" max="7945" width="14.28515625" style="366" customWidth="1"/>
    <col min="7946" max="7946" width="13.140625" style="366" customWidth="1"/>
    <col min="7947" max="7947" width="13.5703125" style="366" customWidth="1"/>
    <col min="7948" max="7948" width="18.5703125" style="366" customWidth="1"/>
    <col min="7949" max="7949" width="15.140625" style="366" customWidth="1"/>
    <col min="7950" max="7950" width="6.85546875" style="366" customWidth="1"/>
    <col min="7951" max="8192" width="10.28515625" style="366"/>
    <col min="8193" max="8193" width="33" style="366" customWidth="1"/>
    <col min="8194" max="8194" width="15.7109375" style="366" customWidth="1"/>
    <col min="8195" max="8195" width="14.85546875" style="366" customWidth="1"/>
    <col min="8196" max="8196" width="13.140625" style="366" customWidth="1"/>
    <col min="8197" max="8197" width="13.5703125" style="366" customWidth="1"/>
    <col min="8198" max="8198" width="15.7109375" style="366" customWidth="1"/>
    <col min="8199" max="8199" width="14.85546875" style="366" customWidth="1"/>
    <col min="8200" max="8200" width="3" style="366" customWidth="1"/>
    <col min="8201" max="8201" width="14.28515625" style="366" customWidth="1"/>
    <col min="8202" max="8202" width="13.140625" style="366" customWidth="1"/>
    <col min="8203" max="8203" width="13.5703125" style="366" customWidth="1"/>
    <col min="8204" max="8204" width="18.5703125" style="366" customWidth="1"/>
    <col min="8205" max="8205" width="15.140625" style="366" customWidth="1"/>
    <col min="8206" max="8206" width="6.85546875" style="366" customWidth="1"/>
    <col min="8207" max="8448" width="10.28515625" style="366"/>
    <col min="8449" max="8449" width="33" style="366" customWidth="1"/>
    <col min="8450" max="8450" width="15.7109375" style="366" customWidth="1"/>
    <col min="8451" max="8451" width="14.85546875" style="366" customWidth="1"/>
    <col min="8452" max="8452" width="13.140625" style="366" customWidth="1"/>
    <col min="8453" max="8453" width="13.5703125" style="366" customWidth="1"/>
    <col min="8454" max="8454" width="15.7109375" style="366" customWidth="1"/>
    <col min="8455" max="8455" width="14.85546875" style="366" customWidth="1"/>
    <col min="8456" max="8456" width="3" style="366" customWidth="1"/>
    <col min="8457" max="8457" width="14.28515625" style="366" customWidth="1"/>
    <col min="8458" max="8458" width="13.140625" style="366" customWidth="1"/>
    <col min="8459" max="8459" width="13.5703125" style="366" customWidth="1"/>
    <col min="8460" max="8460" width="18.5703125" style="366" customWidth="1"/>
    <col min="8461" max="8461" width="15.140625" style="366" customWidth="1"/>
    <col min="8462" max="8462" width="6.85546875" style="366" customWidth="1"/>
    <col min="8463" max="8704" width="10.28515625" style="366"/>
    <col min="8705" max="8705" width="33" style="366" customWidth="1"/>
    <col min="8706" max="8706" width="15.7109375" style="366" customWidth="1"/>
    <col min="8707" max="8707" width="14.85546875" style="366" customWidth="1"/>
    <col min="8708" max="8708" width="13.140625" style="366" customWidth="1"/>
    <col min="8709" max="8709" width="13.5703125" style="366" customWidth="1"/>
    <col min="8710" max="8710" width="15.7109375" style="366" customWidth="1"/>
    <col min="8711" max="8711" width="14.85546875" style="366" customWidth="1"/>
    <col min="8712" max="8712" width="3" style="366" customWidth="1"/>
    <col min="8713" max="8713" width="14.28515625" style="366" customWidth="1"/>
    <col min="8714" max="8714" width="13.140625" style="366" customWidth="1"/>
    <col min="8715" max="8715" width="13.5703125" style="366" customWidth="1"/>
    <col min="8716" max="8716" width="18.5703125" style="366" customWidth="1"/>
    <col min="8717" max="8717" width="15.140625" style="366" customWidth="1"/>
    <col min="8718" max="8718" width="6.85546875" style="366" customWidth="1"/>
    <col min="8719" max="8960" width="10.28515625" style="366"/>
    <col min="8961" max="8961" width="33" style="366" customWidth="1"/>
    <col min="8962" max="8962" width="15.7109375" style="366" customWidth="1"/>
    <col min="8963" max="8963" width="14.85546875" style="366" customWidth="1"/>
    <col min="8964" max="8964" width="13.140625" style="366" customWidth="1"/>
    <col min="8965" max="8965" width="13.5703125" style="366" customWidth="1"/>
    <col min="8966" max="8966" width="15.7109375" style="366" customWidth="1"/>
    <col min="8967" max="8967" width="14.85546875" style="366" customWidth="1"/>
    <col min="8968" max="8968" width="3" style="366" customWidth="1"/>
    <col min="8969" max="8969" width="14.28515625" style="366" customWidth="1"/>
    <col min="8970" max="8970" width="13.140625" style="366" customWidth="1"/>
    <col min="8971" max="8971" width="13.5703125" style="366" customWidth="1"/>
    <col min="8972" max="8972" width="18.5703125" style="366" customWidth="1"/>
    <col min="8973" max="8973" width="15.140625" style="366" customWidth="1"/>
    <col min="8974" max="8974" width="6.85546875" style="366" customWidth="1"/>
    <col min="8975" max="9216" width="10.28515625" style="366"/>
    <col min="9217" max="9217" width="33" style="366" customWidth="1"/>
    <col min="9218" max="9218" width="15.7109375" style="366" customWidth="1"/>
    <col min="9219" max="9219" width="14.85546875" style="366" customWidth="1"/>
    <col min="9220" max="9220" width="13.140625" style="366" customWidth="1"/>
    <col min="9221" max="9221" width="13.5703125" style="366" customWidth="1"/>
    <col min="9222" max="9222" width="15.7109375" style="366" customWidth="1"/>
    <col min="9223" max="9223" width="14.85546875" style="366" customWidth="1"/>
    <col min="9224" max="9224" width="3" style="366" customWidth="1"/>
    <col min="9225" max="9225" width="14.28515625" style="366" customWidth="1"/>
    <col min="9226" max="9226" width="13.140625" style="366" customWidth="1"/>
    <col min="9227" max="9227" width="13.5703125" style="366" customWidth="1"/>
    <col min="9228" max="9228" width="18.5703125" style="366" customWidth="1"/>
    <col min="9229" max="9229" width="15.140625" style="366" customWidth="1"/>
    <col min="9230" max="9230" width="6.85546875" style="366" customWidth="1"/>
    <col min="9231" max="9472" width="10.28515625" style="366"/>
    <col min="9473" max="9473" width="33" style="366" customWidth="1"/>
    <col min="9474" max="9474" width="15.7109375" style="366" customWidth="1"/>
    <col min="9475" max="9475" width="14.85546875" style="366" customWidth="1"/>
    <col min="9476" max="9476" width="13.140625" style="366" customWidth="1"/>
    <col min="9477" max="9477" width="13.5703125" style="366" customWidth="1"/>
    <col min="9478" max="9478" width="15.7109375" style="366" customWidth="1"/>
    <col min="9479" max="9479" width="14.85546875" style="366" customWidth="1"/>
    <col min="9480" max="9480" width="3" style="366" customWidth="1"/>
    <col min="9481" max="9481" width="14.28515625" style="366" customWidth="1"/>
    <col min="9482" max="9482" width="13.140625" style="366" customWidth="1"/>
    <col min="9483" max="9483" width="13.5703125" style="366" customWidth="1"/>
    <col min="9484" max="9484" width="18.5703125" style="366" customWidth="1"/>
    <col min="9485" max="9485" width="15.140625" style="366" customWidth="1"/>
    <col min="9486" max="9486" width="6.85546875" style="366" customWidth="1"/>
    <col min="9487" max="9728" width="10.28515625" style="366"/>
    <col min="9729" max="9729" width="33" style="366" customWidth="1"/>
    <col min="9730" max="9730" width="15.7109375" style="366" customWidth="1"/>
    <col min="9731" max="9731" width="14.85546875" style="366" customWidth="1"/>
    <col min="9732" max="9732" width="13.140625" style="366" customWidth="1"/>
    <col min="9733" max="9733" width="13.5703125" style="366" customWidth="1"/>
    <col min="9734" max="9734" width="15.7109375" style="366" customWidth="1"/>
    <col min="9735" max="9735" width="14.85546875" style="366" customWidth="1"/>
    <col min="9736" max="9736" width="3" style="366" customWidth="1"/>
    <col min="9737" max="9737" width="14.28515625" style="366" customWidth="1"/>
    <col min="9738" max="9738" width="13.140625" style="366" customWidth="1"/>
    <col min="9739" max="9739" width="13.5703125" style="366" customWidth="1"/>
    <col min="9740" max="9740" width="18.5703125" style="366" customWidth="1"/>
    <col min="9741" max="9741" width="15.140625" style="366" customWidth="1"/>
    <col min="9742" max="9742" width="6.85546875" style="366" customWidth="1"/>
    <col min="9743" max="9984" width="10.28515625" style="366"/>
    <col min="9985" max="9985" width="33" style="366" customWidth="1"/>
    <col min="9986" max="9986" width="15.7109375" style="366" customWidth="1"/>
    <col min="9987" max="9987" width="14.85546875" style="366" customWidth="1"/>
    <col min="9988" max="9988" width="13.140625" style="366" customWidth="1"/>
    <col min="9989" max="9989" width="13.5703125" style="366" customWidth="1"/>
    <col min="9990" max="9990" width="15.7109375" style="366" customWidth="1"/>
    <col min="9991" max="9991" width="14.85546875" style="366" customWidth="1"/>
    <col min="9992" max="9992" width="3" style="366" customWidth="1"/>
    <col min="9993" max="9993" width="14.28515625" style="366" customWidth="1"/>
    <col min="9994" max="9994" width="13.140625" style="366" customWidth="1"/>
    <col min="9995" max="9995" width="13.5703125" style="366" customWidth="1"/>
    <col min="9996" max="9996" width="18.5703125" style="366" customWidth="1"/>
    <col min="9997" max="9997" width="15.140625" style="366" customWidth="1"/>
    <col min="9998" max="9998" width="6.85546875" style="366" customWidth="1"/>
    <col min="9999" max="10240" width="10.28515625" style="366"/>
    <col min="10241" max="10241" width="33" style="366" customWidth="1"/>
    <col min="10242" max="10242" width="15.7109375" style="366" customWidth="1"/>
    <col min="10243" max="10243" width="14.85546875" style="366" customWidth="1"/>
    <col min="10244" max="10244" width="13.140625" style="366" customWidth="1"/>
    <col min="10245" max="10245" width="13.5703125" style="366" customWidth="1"/>
    <col min="10246" max="10246" width="15.7109375" style="366" customWidth="1"/>
    <col min="10247" max="10247" width="14.85546875" style="366" customWidth="1"/>
    <col min="10248" max="10248" width="3" style="366" customWidth="1"/>
    <col min="10249" max="10249" width="14.28515625" style="366" customWidth="1"/>
    <col min="10250" max="10250" width="13.140625" style="366" customWidth="1"/>
    <col min="10251" max="10251" width="13.5703125" style="366" customWidth="1"/>
    <col min="10252" max="10252" width="18.5703125" style="366" customWidth="1"/>
    <col min="10253" max="10253" width="15.140625" style="366" customWidth="1"/>
    <col min="10254" max="10254" width="6.85546875" style="366" customWidth="1"/>
    <col min="10255" max="10496" width="10.28515625" style="366"/>
    <col min="10497" max="10497" width="33" style="366" customWidth="1"/>
    <col min="10498" max="10498" width="15.7109375" style="366" customWidth="1"/>
    <col min="10499" max="10499" width="14.85546875" style="366" customWidth="1"/>
    <col min="10500" max="10500" width="13.140625" style="366" customWidth="1"/>
    <col min="10501" max="10501" width="13.5703125" style="366" customWidth="1"/>
    <col min="10502" max="10502" width="15.7109375" style="366" customWidth="1"/>
    <col min="10503" max="10503" width="14.85546875" style="366" customWidth="1"/>
    <col min="10504" max="10504" width="3" style="366" customWidth="1"/>
    <col min="10505" max="10505" width="14.28515625" style="366" customWidth="1"/>
    <col min="10506" max="10506" width="13.140625" style="366" customWidth="1"/>
    <col min="10507" max="10507" width="13.5703125" style="366" customWidth="1"/>
    <col min="10508" max="10508" width="18.5703125" style="366" customWidth="1"/>
    <col min="10509" max="10509" width="15.140625" style="366" customWidth="1"/>
    <col min="10510" max="10510" width="6.85546875" style="366" customWidth="1"/>
    <col min="10511" max="10752" width="10.28515625" style="366"/>
    <col min="10753" max="10753" width="33" style="366" customWidth="1"/>
    <col min="10754" max="10754" width="15.7109375" style="366" customWidth="1"/>
    <col min="10755" max="10755" width="14.85546875" style="366" customWidth="1"/>
    <col min="10756" max="10756" width="13.140625" style="366" customWidth="1"/>
    <col min="10757" max="10757" width="13.5703125" style="366" customWidth="1"/>
    <col min="10758" max="10758" width="15.7109375" style="366" customWidth="1"/>
    <col min="10759" max="10759" width="14.85546875" style="366" customWidth="1"/>
    <col min="10760" max="10760" width="3" style="366" customWidth="1"/>
    <col min="10761" max="10761" width="14.28515625" style="366" customWidth="1"/>
    <col min="10762" max="10762" width="13.140625" style="366" customWidth="1"/>
    <col min="10763" max="10763" width="13.5703125" style="366" customWidth="1"/>
    <col min="10764" max="10764" width="18.5703125" style="366" customWidth="1"/>
    <col min="10765" max="10765" width="15.140625" style="366" customWidth="1"/>
    <col min="10766" max="10766" width="6.85546875" style="366" customWidth="1"/>
    <col min="10767" max="11008" width="10.28515625" style="366"/>
    <col min="11009" max="11009" width="33" style="366" customWidth="1"/>
    <col min="11010" max="11010" width="15.7109375" style="366" customWidth="1"/>
    <col min="11011" max="11011" width="14.85546875" style="366" customWidth="1"/>
    <col min="11012" max="11012" width="13.140625" style="366" customWidth="1"/>
    <col min="11013" max="11013" width="13.5703125" style="366" customWidth="1"/>
    <col min="11014" max="11014" width="15.7109375" style="366" customWidth="1"/>
    <col min="11015" max="11015" width="14.85546875" style="366" customWidth="1"/>
    <col min="11016" max="11016" width="3" style="366" customWidth="1"/>
    <col min="11017" max="11017" width="14.28515625" style="366" customWidth="1"/>
    <col min="11018" max="11018" width="13.140625" style="366" customWidth="1"/>
    <col min="11019" max="11019" width="13.5703125" style="366" customWidth="1"/>
    <col min="11020" max="11020" width="18.5703125" style="366" customWidth="1"/>
    <col min="11021" max="11021" width="15.140625" style="366" customWidth="1"/>
    <col min="11022" max="11022" width="6.85546875" style="366" customWidth="1"/>
    <col min="11023" max="11264" width="10.28515625" style="366"/>
    <col min="11265" max="11265" width="33" style="366" customWidth="1"/>
    <col min="11266" max="11266" width="15.7109375" style="366" customWidth="1"/>
    <col min="11267" max="11267" width="14.85546875" style="366" customWidth="1"/>
    <col min="11268" max="11268" width="13.140625" style="366" customWidth="1"/>
    <col min="11269" max="11269" width="13.5703125" style="366" customWidth="1"/>
    <col min="11270" max="11270" width="15.7109375" style="366" customWidth="1"/>
    <col min="11271" max="11271" width="14.85546875" style="366" customWidth="1"/>
    <col min="11272" max="11272" width="3" style="366" customWidth="1"/>
    <col min="11273" max="11273" width="14.28515625" style="366" customWidth="1"/>
    <col min="11274" max="11274" width="13.140625" style="366" customWidth="1"/>
    <col min="11275" max="11275" width="13.5703125" style="366" customWidth="1"/>
    <col min="11276" max="11276" width="18.5703125" style="366" customWidth="1"/>
    <col min="11277" max="11277" width="15.140625" style="366" customWidth="1"/>
    <col min="11278" max="11278" width="6.85546875" style="366" customWidth="1"/>
    <col min="11279" max="11520" width="10.28515625" style="366"/>
    <col min="11521" max="11521" width="33" style="366" customWidth="1"/>
    <col min="11522" max="11522" width="15.7109375" style="366" customWidth="1"/>
    <col min="11523" max="11523" width="14.85546875" style="366" customWidth="1"/>
    <col min="11524" max="11524" width="13.140625" style="366" customWidth="1"/>
    <col min="11525" max="11525" width="13.5703125" style="366" customWidth="1"/>
    <col min="11526" max="11526" width="15.7109375" style="366" customWidth="1"/>
    <col min="11527" max="11527" width="14.85546875" style="366" customWidth="1"/>
    <col min="11528" max="11528" width="3" style="366" customWidth="1"/>
    <col min="11529" max="11529" width="14.28515625" style="366" customWidth="1"/>
    <col min="11530" max="11530" width="13.140625" style="366" customWidth="1"/>
    <col min="11531" max="11531" width="13.5703125" style="366" customWidth="1"/>
    <col min="11532" max="11532" width="18.5703125" style="366" customWidth="1"/>
    <col min="11533" max="11533" width="15.140625" style="366" customWidth="1"/>
    <col min="11534" max="11534" width="6.85546875" style="366" customWidth="1"/>
    <col min="11535" max="11776" width="10.28515625" style="366"/>
    <col min="11777" max="11777" width="33" style="366" customWidth="1"/>
    <col min="11778" max="11778" width="15.7109375" style="366" customWidth="1"/>
    <col min="11779" max="11779" width="14.85546875" style="366" customWidth="1"/>
    <col min="11780" max="11780" width="13.140625" style="366" customWidth="1"/>
    <col min="11781" max="11781" width="13.5703125" style="366" customWidth="1"/>
    <col min="11782" max="11782" width="15.7109375" style="366" customWidth="1"/>
    <col min="11783" max="11783" width="14.85546875" style="366" customWidth="1"/>
    <col min="11784" max="11784" width="3" style="366" customWidth="1"/>
    <col min="11785" max="11785" width="14.28515625" style="366" customWidth="1"/>
    <col min="11786" max="11786" width="13.140625" style="366" customWidth="1"/>
    <col min="11787" max="11787" width="13.5703125" style="366" customWidth="1"/>
    <col min="11788" max="11788" width="18.5703125" style="366" customWidth="1"/>
    <col min="11789" max="11789" width="15.140625" style="366" customWidth="1"/>
    <col min="11790" max="11790" width="6.85546875" style="366" customWidth="1"/>
    <col min="11791" max="12032" width="10.28515625" style="366"/>
    <col min="12033" max="12033" width="33" style="366" customWidth="1"/>
    <col min="12034" max="12034" width="15.7109375" style="366" customWidth="1"/>
    <col min="12035" max="12035" width="14.85546875" style="366" customWidth="1"/>
    <col min="12036" max="12036" width="13.140625" style="366" customWidth="1"/>
    <col min="12037" max="12037" width="13.5703125" style="366" customWidth="1"/>
    <col min="12038" max="12038" width="15.7109375" style="366" customWidth="1"/>
    <col min="12039" max="12039" width="14.85546875" style="366" customWidth="1"/>
    <col min="12040" max="12040" width="3" style="366" customWidth="1"/>
    <col min="12041" max="12041" width="14.28515625" style="366" customWidth="1"/>
    <col min="12042" max="12042" width="13.140625" style="366" customWidth="1"/>
    <col min="12043" max="12043" width="13.5703125" style="366" customWidth="1"/>
    <col min="12044" max="12044" width="18.5703125" style="366" customWidth="1"/>
    <col min="12045" max="12045" width="15.140625" style="366" customWidth="1"/>
    <col min="12046" max="12046" width="6.85546875" style="366" customWidth="1"/>
    <col min="12047" max="12288" width="10.28515625" style="366"/>
    <col min="12289" max="12289" width="33" style="366" customWidth="1"/>
    <col min="12290" max="12290" width="15.7109375" style="366" customWidth="1"/>
    <col min="12291" max="12291" width="14.85546875" style="366" customWidth="1"/>
    <col min="12292" max="12292" width="13.140625" style="366" customWidth="1"/>
    <col min="12293" max="12293" width="13.5703125" style="366" customWidth="1"/>
    <col min="12294" max="12294" width="15.7109375" style="366" customWidth="1"/>
    <col min="12295" max="12295" width="14.85546875" style="366" customWidth="1"/>
    <col min="12296" max="12296" width="3" style="366" customWidth="1"/>
    <col min="12297" max="12297" width="14.28515625" style="366" customWidth="1"/>
    <col min="12298" max="12298" width="13.140625" style="366" customWidth="1"/>
    <col min="12299" max="12299" width="13.5703125" style="366" customWidth="1"/>
    <col min="12300" max="12300" width="18.5703125" style="366" customWidth="1"/>
    <col min="12301" max="12301" width="15.140625" style="366" customWidth="1"/>
    <col min="12302" max="12302" width="6.85546875" style="366" customWidth="1"/>
    <col min="12303" max="12544" width="10.28515625" style="366"/>
    <col min="12545" max="12545" width="33" style="366" customWidth="1"/>
    <col min="12546" max="12546" width="15.7109375" style="366" customWidth="1"/>
    <col min="12547" max="12547" width="14.85546875" style="366" customWidth="1"/>
    <col min="12548" max="12548" width="13.140625" style="366" customWidth="1"/>
    <col min="12549" max="12549" width="13.5703125" style="366" customWidth="1"/>
    <col min="12550" max="12550" width="15.7109375" style="366" customWidth="1"/>
    <col min="12551" max="12551" width="14.85546875" style="366" customWidth="1"/>
    <col min="12552" max="12552" width="3" style="366" customWidth="1"/>
    <col min="12553" max="12553" width="14.28515625" style="366" customWidth="1"/>
    <col min="12554" max="12554" width="13.140625" style="366" customWidth="1"/>
    <col min="12555" max="12555" width="13.5703125" style="366" customWidth="1"/>
    <col min="12556" max="12556" width="18.5703125" style="366" customWidth="1"/>
    <col min="12557" max="12557" width="15.140625" style="366" customWidth="1"/>
    <col min="12558" max="12558" width="6.85546875" style="366" customWidth="1"/>
    <col min="12559" max="12800" width="10.28515625" style="366"/>
    <col min="12801" max="12801" width="33" style="366" customWidth="1"/>
    <col min="12802" max="12802" width="15.7109375" style="366" customWidth="1"/>
    <col min="12803" max="12803" width="14.85546875" style="366" customWidth="1"/>
    <col min="12804" max="12804" width="13.140625" style="366" customWidth="1"/>
    <col min="12805" max="12805" width="13.5703125" style="366" customWidth="1"/>
    <col min="12806" max="12806" width="15.7109375" style="366" customWidth="1"/>
    <col min="12807" max="12807" width="14.85546875" style="366" customWidth="1"/>
    <col min="12808" max="12808" width="3" style="366" customWidth="1"/>
    <col min="12809" max="12809" width="14.28515625" style="366" customWidth="1"/>
    <col min="12810" max="12810" width="13.140625" style="366" customWidth="1"/>
    <col min="12811" max="12811" width="13.5703125" style="366" customWidth="1"/>
    <col min="12812" max="12812" width="18.5703125" style="366" customWidth="1"/>
    <col min="12813" max="12813" width="15.140625" style="366" customWidth="1"/>
    <col min="12814" max="12814" width="6.85546875" style="366" customWidth="1"/>
    <col min="12815" max="13056" width="10.28515625" style="366"/>
    <col min="13057" max="13057" width="33" style="366" customWidth="1"/>
    <col min="13058" max="13058" width="15.7109375" style="366" customWidth="1"/>
    <col min="13059" max="13059" width="14.85546875" style="366" customWidth="1"/>
    <col min="13060" max="13060" width="13.140625" style="366" customWidth="1"/>
    <col min="13061" max="13061" width="13.5703125" style="366" customWidth="1"/>
    <col min="13062" max="13062" width="15.7109375" style="366" customWidth="1"/>
    <col min="13063" max="13063" width="14.85546875" style="366" customWidth="1"/>
    <col min="13064" max="13064" width="3" style="366" customWidth="1"/>
    <col min="13065" max="13065" width="14.28515625" style="366" customWidth="1"/>
    <col min="13066" max="13066" width="13.140625" style="366" customWidth="1"/>
    <col min="13067" max="13067" width="13.5703125" style="366" customWidth="1"/>
    <col min="13068" max="13068" width="18.5703125" style="366" customWidth="1"/>
    <col min="13069" max="13069" width="15.140625" style="366" customWidth="1"/>
    <col min="13070" max="13070" width="6.85546875" style="366" customWidth="1"/>
    <col min="13071" max="13312" width="10.28515625" style="366"/>
    <col min="13313" max="13313" width="33" style="366" customWidth="1"/>
    <col min="13314" max="13314" width="15.7109375" style="366" customWidth="1"/>
    <col min="13315" max="13315" width="14.85546875" style="366" customWidth="1"/>
    <col min="13316" max="13316" width="13.140625" style="366" customWidth="1"/>
    <col min="13317" max="13317" width="13.5703125" style="366" customWidth="1"/>
    <col min="13318" max="13318" width="15.7109375" style="366" customWidth="1"/>
    <col min="13319" max="13319" width="14.85546875" style="366" customWidth="1"/>
    <col min="13320" max="13320" width="3" style="366" customWidth="1"/>
    <col min="13321" max="13321" width="14.28515625" style="366" customWidth="1"/>
    <col min="13322" max="13322" width="13.140625" style="366" customWidth="1"/>
    <col min="13323" max="13323" width="13.5703125" style="366" customWidth="1"/>
    <col min="13324" max="13324" width="18.5703125" style="366" customWidth="1"/>
    <col min="13325" max="13325" width="15.140625" style="366" customWidth="1"/>
    <col min="13326" max="13326" width="6.85546875" style="366" customWidth="1"/>
    <col min="13327" max="13568" width="10.28515625" style="366"/>
    <col min="13569" max="13569" width="33" style="366" customWidth="1"/>
    <col min="13570" max="13570" width="15.7109375" style="366" customWidth="1"/>
    <col min="13571" max="13571" width="14.85546875" style="366" customWidth="1"/>
    <col min="13572" max="13572" width="13.140625" style="366" customWidth="1"/>
    <col min="13573" max="13573" width="13.5703125" style="366" customWidth="1"/>
    <col min="13574" max="13574" width="15.7109375" style="366" customWidth="1"/>
    <col min="13575" max="13575" width="14.85546875" style="366" customWidth="1"/>
    <col min="13576" max="13576" width="3" style="366" customWidth="1"/>
    <col min="13577" max="13577" width="14.28515625" style="366" customWidth="1"/>
    <col min="13578" max="13578" width="13.140625" style="366" customWidth="1"/>
    <col min="13579" max="13579" width="13.5703125" style="366" customWidth="1"/>
    <col min="13580" max="13580" width="18.5703125" style="366" customWidth="1"/>
    <col min="13581" max="13581" width="15.140625" style="366" customWidth="1"/>
    <col min="13582" max="13582" width="6.85546875" style="366" customWidth="1"/>
    <col min="13583" max="13824" width="10.28515625" style="366"/>
    <col min="13825" max="13825" width="33" style="366" customWidth="1"/>
    <col min="13826" max="13826" width="15.7109375" style="366" customWidth="1"/>
    <col min="13827" max="13827" width="14.85546875" style="366" customWidth="1"/>
    <col min="13828" max="13828" width="13.140625" style="366" customWidth="1"/>
    <col min="13829" max="13829" width="13.5703125" style="366" customWidth="1"/>
    <col min="13830" max="13830" width="15.7109375" style="366" customWidth="1"/>
    <col min="13831" max="13831" width="14.85546875" style="366" customWidth="1"/>
    <col min="13832" max="13832" width="3" style="366" customWidth="1"/>
    <col min="13833" max="13833" width="14.28515625" style="366" customWidth="1"/>
    <col min="13834" max="13834" width="13.140625" style="366" customWidth="1"/>
    <col min="13835" max="13835" width="13.5703125" style="366" customWidth="1"/>
    <col min="13836" max="13836" width="18.5703125" style="366" customWidth="1"/>
    <col min="13837" max="13837" width="15.140625" style="366" customWidth="1"/>
    <col min="13838" max="13838" width="6.85546875" style="366" customWidth="1"/>
    <col min="13839" max="14080" width="10.28515625" style="366"/>
    <col min="14081" max="14081" width="33" style="366" customWidth="1"/>
    <col min="14082" max="14082" width="15.7109375" style="366" customWidth="1"/>
    <col min="14083" max="14083" width="14.85546875" style="366" customWidth="1"/>
    <col min="14084" max="14084" width="13.140625" style="366" customWidth="1"/>
    <col min="14085" max="14085" width="13.5703125" style="366" customWidth="1"/>
    <col min="14086" max="14086" width="15.7109375" style="366" customWidth="1"/>
    <col min="14087" max="14087" width="14.85546875" style="366" customWidth="1"/>
    <col min="14088" max="14088" width="3" style="366" customWidth="1"/>
    <col min="14089" max="14089" width="14.28515625" style="366" customWidth="1"/>
    <col min="14090" max="14090" width="13.140625" style="366" customWidth="1"/>
    <col min="14091" max="14091" width="13.5703125" style="366" customWidth="1"/>
    <col min="14092" max="14092" width="18.5703125" style="366" customWidth="1"/>
    <col min="14093" max="14093" width="15.140625" style="366" customWidth="1"/>
    <col min="14094" max="14094" width="6.85546875" style="366" customWidth="1"/>
    <col min="14095" max="14336" width="10.28515625" style="366"/>
    <col min="14337" max="14337" width="33" style="366" customWidth="1"/>
    <col min="14338" max="14338" width="15.7109375" style="366" customWidth="1"/>
    <col min="14339" max="14339" width="14.85546875" style="366" customWidth="1"/>
    <col min="14340" max="14340" width="13.140625" style="366" customWidth="1"/>
    <col min="14341" max="14341" width="13.5703125" style="366" customWidth="1"/>
    <col min="14342" max="14342" width="15.7109375" style="366" customWidth="1"/>
    <col min="14343" max="14343" width="14.85546875" style="366" customWidth="1"/>
    <col min="14344" max="14344" width="3" style="366" customWidth="1"/>
    <col min="14345" max="14345" width="14.28515625" style="366" customWidth="1"/>
    <col min="14346" max="14346" width="13.140625" style="366" customWidth="1"/>
    <col min="14347" max="14347" width="13.5703125" style="366" customWidth="1"/>
    <col min="14348" max="14348" width="18.5703125" style="366" customWidth="1"/>
    <col min="14349" max="14349" width="15.140625" style="366" customWidth="1"/>
    <col min="14350" max="14350" width="6.85546875" style="366" customWidth="1"/>
    <col min="14351" max="14592" width="10.28515625" style="366"/>
    <col min="14593" max="14593" width="33" style="366" customWidth="1"/>
    <col min="14594" max="14594" width="15.7109375" style="366" customWidth="1"/>
    <col min="14595" max="14595" width="14.85546875" style="366" customWidth="1"/>
    <col min="14596" max="14596" width="13.140625" style="366" customWidth="1"/>
    <col min="14597" max="14597" width="13.5703125" style="366" customWidth="1"/>
    <col min="14598" max="14598" width="15.7109375" style="366" customWidth="1"/>
    <col min="14599" max="14599" width="14.85546875" style="366" customWidth="1"/>
    <col min="14600" max="14600" width="3" style="366" customWidth="1"/>
    <col min="14601" max="14601" width="14.28515625" style="366" customWidth="1"/>
    <col min="14602" max="14602" width="13.140625" style="366" customWidth="1"/>
    <col min="14603" max="14603" width="13.5703125" style="366" customWidth="1"/>
    <col min="14604" max="14604" width="18.5703125" style="366" customWidth="1"/>
    <col min="14605" max="14605" width="15.140625" style="366" customWidth="1"/>
    <col min="14606" max="14606" width="6.85546875" style="366" customWidth="1"/>
    <col min="14607" max="14848" width="10.28515625" style="366"/>
    <col min="14849" max="14849" width="33" style="366" customWidth="1"/>
    <col min="14850" max="14850" width="15.7109375" style="366" customWidth="1"/>
    <col min="14851" max="14851" width="14.85546875" style="366" customWidth="1"/>
    <col min="14852" max="14852" width="13.140625" style="366" customWidth="1"/>
    <col min="14853" max="14853" width="13.5703125" style="366" customWidth="1"/>
    <col min="14854" max="14854" width="15.7109375" style="366" customWidth="1"/>
    <col min="14855" max="14855" width="14.85546875" style="366" customWidth="1"/>
    <col min="14856" max="14856" width="3" style="366" customWidth="1"/>
    <col min="14857" max="14857" width="14.28515625" style="366" customWidth="1"/>
    <col min="14858" max="14858" width="13.140625" style="366" customWidth="1"/>
    <col min="14859" max="14859" width="13.5703125" style="366" customWidth="1"/>
    <col min="14860" max="14860" width="18.5703125" style="366" customWidth="1"/>
    <col min="14861" max="14861" width="15.140625" style="366" customWidth="1"/>
    <col min="14862" max="14862" width="6.85546875" style="366" customWidth="1"/>
    <col min="14863" max="15104" width="10.28515625" style="366"/>
    <col min="15105" max="15105" width="33" style="366" customWidth="1"/>
    <col min="15106" max="15106" width="15.7109375" style="366" customWidth="1"/>
    <col min="15107" max="15107" width="14.85546875" style="366" customWidth="1"/>
    <col min="15108" max="15108" width="13.140625" style="366" customWidth="1"/>
    <col min="15109" max="15109" width="13.5703125" style="366" customWidth="1"/>
    <col min="15110" max="15110" width="15.7109375" style="366" customWidth="1"/>
    <col min="15111" max="15111" width="14.85546875" style="366" customWidth="1"/>
    <col min="15112" max="15112" width="3" style="366" customWidth="1"/>
    <col min="15113" max="15113" width="14.28515625" style="366" customWidth="1"/>
    <col min="15114" max="15114" width="13.140625" style="366" customWidth="1"/>
    <col min="15115" max="15115" width="13.5703125" style="366" customWidth="1"/>
    <col min="15116" max="15116" width="18.5703125" style="366" customWidth="1"/>
    <col min="15117" max="15117" width="15.140625" style="366" customWidth="1"/>
    <col min="15118" max="15118" width="6.85546875" style="366" customWidth="1"/>
    <col min="15119" max="15360" width="10.28515625" style="366"/>
    <col min="15361" max="15361" width="33" style="366" customWidth="1"/>
    <col min="15362" max="15362" width="15.7109375" style="366" customWidth="1"/>
    <col min="15363" max="15363" width="14.85546875" style="366" customWidth="1"/>
    <col min="15364" max="15364" width="13.140625" style="366" customWidth="1"/>
    <col min="15365" max="15365" width="13.5703125" style="366" customWidth="1"/>
    <col min="15366" max="15366" width="15.7109375" style="366" customWidth="1"/>
    <col min="15367" max="15367" width="14.85546875" style="366" customWidth="1"/>
    <col min="15368" max="15368" width="3" style="366" customWidth="1"/>
    <col min="15369" max="15369" width="14.28515625" style="366" customWidth="1"/>
    <col min="15370" max="15370" width="13.140625" style="366" customWidth="1"/>
    <col min="15371" max="15371" width="13.5703125" style="366" customWidth="1"/>
    <col min="15372" max="15372" width="18.5703125" style="366" customWidth="1"/>
    <col min="15373" max="15373" width="15.140625" style="366" customWidth="1"/>
    <col min="15374" max="15374" width="6.85546875" style="366" customWidth="1"/>
    <col min="15375" max="15616" width="10.28515625" style="366"/>
    <col min="15617" max="15617" width="33" style="366" customWidth="1"/>
    <col min="15618" max="15618" width="15.7109375" style="366" customWidth="1"/>
    <col min="15619" max="15619" width="14.85546875" style="366" customWidth="1"/>
    <col min="15620" max="15620" width="13.140625" style="366" customWidth="1"/>
    <col min="15621" max="15621" width="13.5703125" style="366" customWidth="1"/>
    <col min="15622" max="15622" width="15.7109375" style="366" customWidth="1"/>
    <col min="15623" max="15623" width="14.85546875" style="366" customWidth="1"/>
    <col min="15624" max="15624" width="3" style="366" customWidth="1"/>
    <col min="15625" max="15625" width="14.28515625" style="366" customWidth="1"/>
    <col min="15626" max="15626" width="13.140625" style="366" customWidth="1"/>
    <col min="15627" max="15627" width="13.5703125" style="366" customWidth="1"/>
    <col min="15628" max="15628" width="18.5703125" style="366" customWidth="1"/>
    <col min="15629" max="15629" width="15.140625" style="366" customWidth="1"/>
    <col min="15630" max="15630" width="6.85546875" style="366" customWidth="1"/>
    <col min="15631" max="15872" width="10.28515625" style="366"/>
    <col min="15873" max="15873" width="33" style="366" customWidth="1"/>
    <col min="15874" max="15874" width="15.7109375" style="366" customWidth="1"/>
    <col min="15875" max="15875" width="14.85546875" style="366" customWidth="1"/>
    <col min="15876" max="15876" width="13.140625" style="366" customWidth="1"/>
    <col min="15877" max="15877" width="13.5703125" style="366" customWidth="1"/>
    <col min="15878" max="15878" width="15.7109375" style="366" customWidth="1"/>
    <col min="15879" max="15879" width="14.85546875" style="366" customWidth="1"/>
    <col min="15880" max="15880" width="3" style="366" customWidth="1"/>
    <col min="15881" max="15881" width="14.28515625" style="366" customWidth="1"/>
    <col min="15882" max="15882" width="13.140625" style="366" customWidth="1"/>
    <col min="15883" max="15883" width="13.5703125" style="366" customWidth="1"/>
    <col min="15884" max="15884" width="18.5703125" style="366" customWidth="1"/>
    <col min="15885" max="15885" width="15.140625" style="366" customWidth="1"/>
    <col min="15886" max="15886" width="6.85546875" style="366" customWidth="1"/>
    <col min="15887" max="16128" width="10.28515625" style="366"/>
    <col min="16129" max="16129" width="33" style="366" customWidth="1"/>
    <col min="16130" max="16130" width="15.7109375" style="366" customWidth="1"/>
    <col min="16131" max="16131" width="14.85546875" style="366" customWidth="1"/>
    <col min="16132" max="16132" width="13.140625" style="366" customWidth="1"/>
    <col min="16133" max="16133" width="13.5703125" style="366" customWidth="1"/>
    <col min="16134" max="16134" width="15.7109375" style="366" customWidth="1"/>
    <col min="16135" max="16135" width="14.85546875" style="366" customWidth="1"/>
    <col min="16136" max="16136" width="3" style="366" customWidth="1"/>
    <col min="16137" max="16137" width="14.28515625" style="366" customWidth="1"/>
    <col min="16138" max="16138" width="13.140625" style="366" customWidth="1"/>
    <col min="16139" max="16139" width="13.5703125" style="366" customWidth="1"/>
    <col min="16140" max="16140" width="18.5703125" style="366" customWidth="1"/>
    <col min="16141" max="16141" width="15.140625" style="366" customWidth="1"/>
    <col min="16142" max="16142" width="6.85546875" style="366" customWidth="1"/>
    <col min="16143" max="16384" width="10.28515625" style="366"/>
  </cols>
  <sheetData>
    <row r="1" spans="1:13" ht="11.25" customHeight="1">
      <c r="A1" s="742" t="s">
        <v>283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</row>
    <row r="2" spans="1:13" s="367" customFormat="1" ht="12.75" customHeight="1">
      <c r="A2" s="743" t="s">
        <v>460</v>
      </c>
      <c r="B2" s="743"/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</row>
    <row r="3" spans="1:13" s="367" customFormat="1" ht="12.75" customHeight="1">
      <c r="A3" s="744" t="s">
        <v>727</v>
      </c>
      <c r="B3" s="744"/>
      <c r="C3" s="744"/>
      <c r="D3" s="744"/>
      <c r="E3" s="744"/>
      <c r="F3" s="744"/>
      <c r="G3" s="744"/>
      <c r="H3" s="744"/>
      <c r="I3" s="744"/>
      <c r="J3" s="744"/>
      <c r="K3" s="744"/>
      <c r="L3" s="744"/>
      <c r="M3" s="744"/>
    </row>
    <row r="4" spans="1:13" s="367" customFormat="1" ht="12.75" customHeight="1">
      <c r="A4" s="742" t="s">
        <v>1</v>
      </c>
      <c r="B4" s="742"/>
      <c r="C4" s="742"/>
      <c r="D4" s="742"/>
      <c r="E4" s="742"/>
      <c r="F4" s="742"/>
      <c r="G4" s="742"/>
      <c r="H4" s="742"/>
      <c r="I4" s="742"/>
      <c r="J4" s="742"/>
      <c r="K4" s="742"/>
      <c r="L4" s="742"/>
      <c r="M4" s="742"/>
    </row>
    <row r="5" spans="1:13" s="367" customFormat="1" ht="12.75" customHeight="1">
      <c r="A5" s="368"/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</row>
    <row r="6" spans="1:13" s="369" customFormat="1" ht="12.75" customHeight="1">
      <c r="A6" s="744" t="s">
        <v>461</v>
      </c>
      <c r="B6" s="744"/>
      <c r="C6" s="744"/>
      <c r="D6" s="744"/>
      <c r="E6" s="744"/>
      <c r="F6" s="744"/>
      <c r="G6" s="744"/>
      <c r="H6" s="744"/>
      <c r="I6" s="744"/>
      <c r="J6" s="744"/>
      <c r="K6" s="744"/>
      <c r="L6" s="744"/>
      <c r="M6" s="744"/>
    </row>
    <row r="7" spans="1:13" s="369" customFormat="1" ht="11.25" customHeight="1">
      <c r="B7" s="368"/>
      <c r="C7" s="370"/>
      <c r="D7" s="370"/>
      <c r="F7" s="368"/>
      <c r="G7" s="368"/>
      <c r="H7" s="371"/>
      <c r="I7" s="370"/>
      <c r="J7" s="370"/>
      <c r="K7" s="370"/>
      <c r="L7" s="370"/>
    </row>
    <row r="8" spans="1:13" ht="12.75" customHeight="1">
      <c r="B8" s="373"/>
      <c r="C8" s="373"/>
      <c r="D8" s="373"/>
      <c r="E8" s="373"/>
      <c r="F8" s="373"/>
      <c r="G8" s="373"/>
      <c r="H8" s="374"/>
      <c r="I8" s="373"/>
      <c r="J8" s="373"/>
      <c r="K8" s="373"/>
      <c r="L8" s="375" t="s">
        <v>462</v>
      </c>
    </row>
    <row r="9" spans="1:13" ht="11.25" customHeight="1" thickBot="1"/>
    <row r="10" spans="1:13" ht="11.25" customHeight="1">
      <c r="A10" s="377"/>
      <c r="B10" s="741" t="s">
        <v>463</v>
      </c>
      <c r="C10" s="741"/>
      <c r="D10" s="741"/>
      <c r="E10" s="741"/>
      <c r="F10" s="741"/>
      <c r="G10" s="741" t="s">
        <v>464</v>
      </c>
      <c r="H10" s="741"/>
      <c r="I10" s="741"/>
      <c r="J10" s="741"/>
      <c r="K10" s="741"/>
      <c r="L10" s="741"/>
      <c r="M10" s="378"/>
    </row>
    <row r="11" spans="1:13" ht="11.25" customHeight="1">
      <c r="A11" s="379" t="s">
        <v>58</v>
      </c>
      <c r="B11" s="380" t="s">
        <v>465</v>
      </c>
      <c r="C11" s="380" t="s">
        <v>466</v>
      </c>
      <c r="D11" s="380" t="s">
        <v>467</v>
      </c>
      <c r="E11" s="380" t="s">
        <v>468</v>
      </c>
      <c r="F11" s="381" t="s">
        <v>469</v>
      </c>
      <c r="G11" s="380" t="s">
        <v>470</v>
      </c>
      <c r="H11" s="382" t="s">
        <v>471</v>
      </c>
      <c r="I11" s="380" t="s">
        <v>466</v>
      </c>
      <c r="J11" s="380" t="s">
        <v>467</v>
      </c>
      <c r="K11" s="380" t="s">
        <v>468</v>
      </c>
      <c r="L11" s="380" t="s">
        <v>470</v>
      </c>
      <c r="M11" s="383" t="s">
        <v>396</v>
      </c>
    </row>
    <row r="12" spans="1:13" ht="11.25" customHeight="1">
      <c r="A12" s="384"/>
      <c r="B12" s="385" t="s">
        <v>472</v>
      </c>
      <c r="C12" s="385" t="s">
        <v>472</v>
      </c>
      <c r="D12" s="385" t="s">
        <v>472</v>
      </c>
      <c r="E12" s="385" t="s">
        <v>473</v>
      </c>
      <c r="F12" s="386" t="s">
        <v>472</v>
      </c>
      <c r="G12" s="385" t="s">
        <v>474</v>
      </c>
      <c r="H12" s="387"/>
      <c r="I12" s="385" t="s">
        <v>472</v>
      </c>
      <c r="J12" s="385" t="s">
        <v>472</v>
      </c>
      <c r="K12" s="385" t="s">
        <v>473</v>
      </c>
      <c r="L12" s="385" t="s">
        <v>475</v>
      </c>
      <c r="M12" s="388" t="s">
        <v>476</v>
      </c>
    </row>
    <row r="13" spans="1:13" ht="11.25" customHeight="1">
      <c r="A13" s="389"/>
      <c r="B13" s="390"/>
      <c r="C13" s="390"/>
      <c r="D13" s="390"/>
      <c r="E13" s="391"/>
      <c r="F13" s="392"/>
      <c r="G13" s="393"/>
      <c r="H13" s="391"/>
      <c r="I13" s="391"/>
      <c r="J13" s="391"/>
      <c r="K13" s="391"/>
      <c r="L13" s="391"/>
      <c r="M13" s="694"/>
    </row>
    <row r="14" spans="1:13" s="266" customFormat="1" ht="16.149999999999999" customHeight="1">
      <c r="A14" s="394" t="s">
        <v>477</v>
      </c>
      <c r="B14" s="395">
        <v>2389614589.6749277</v>
      </c>
      <c r="C14" s="395">
        <v>579694684.21265614</v>
      </c>
      <c r="D14" s="395">
        <v>27775233</v>
      </c>
      <c r="E14" s="395">
        <v>0</v>
      </c>
      <c r="F14" s="395">
        <v>2941534040.8875837</v>
      </c>
      <c r="G14" s="395">
        <v>1262996342</v>
      </c>
      <c r="H14" s="395"/>
      <c r="I14" s="395">
        <v>164683575</v>
      </c>
      <c r="J14" s="395">
        <v>22954884</v>
      </c>
      <c r="K14" s="395"/>
      <c r="L14" s="395">
        <v>1404725033</v>
      </c>
      <c r="M14" s="726">
        <v>1536809007.8875837</v>
      </c>
    </row>
    <row r="15" spans="1:13" s="266" customFormat="1" ht="16.149999999999999" customHeight="1">
      <c r="A15" s="394" t="s">
        <v>478</v>
      </c>
      <c r="B15" s="395">
        <v>229080213.80018291</v>
      </c>
      <c r="C15" s="395">
        <v>23817479.273307111</v>
      </c>
      <c r="D15" s="395"/>
      <c r="E15" s="395">
        <v>0</v>
      </c>
      <c r="F15" s="395">
        <v>252897693.07349002</v>
      </c>
      <c r="G15" s="395">
        <v>191683138</v>
      </c>
      <c r="H15" s="395">
        <v>0</v>
      </c>
      <c r="I15" s="395">
        <v>22236976</v>
      </c>
      <c r="J15" s="395"/>
      <c r="K15" s="395"/>
      <c r="L15" s="395">
        <v>213920114</v>
      </c>
      <c r="M15" s="726">
        <v>38977579.073490024</v>
      </c>
    </row>
    <row r="16" spans="1:13" s="266" customFormat="1" ht="16.149999999999999" customHeight="1">
      <c r="A16" s="394" t="s">
        <v>479</v>
      </c>
      <c r="B16" s="395">
        <v>4990496280.9965162</v>
      </c>
      <c r="C16" s="395">
        <v>77272727.272727296</v>
      </c>
      <c r="D16" s="395"/>
      <c r="E16" s="395">
        <v>0</v>
      </c>
      <c r="F16" s="395">
        <v>5067769008.2692432</v>
      </c>
      <c r="G16" s="395">
        <v>3790602293</v>
      </c>
      <c r="H16" s="395"/>
      <c r="I16" s="395">
        <v>466332482</v>
      </c>
      <c r="J16" s="395"/>
      <c r="K16" s="395"/>
      <c r="L16" s="395">
        <v>4256934775</v>
      </c>
      <c r="M16" s="726">
        <v>810834233.26924324</v>
      </c>
    </row>
    <row r="17" spans="1:15" s="266" customFormat="1" ht="16.149999999999999" customHeight="1">
      <c r="A17" s="394" t="s">
        <v>480</v>
      </c>
      <c r="B17" s="395">
        <v>1097246603.818182</v>
      </c>
      <c r="C17" s="395">
        <v>152303372.72727299</v>
      </c>
      <c r="D17" s="395"/>
      <c r="E17" s="395">
        <v>0</v>
      </c>
      <c r="F17" s="395">
        <v>1249549976.545455</v>
      </c>
      <c r="G17" s="395">
        <v>737369780</v>
      </c>
      <c r="H17" s="395"/>
      <c r="I17" s="395">
        <v>94551118</v>
      </c>
      <c r="J17" s="395"/>
      <c r="K17" s="395"/>
      <c r="L17" s="395">
        <v>831920898</v>
      </c>
      <c r="M17" s="726">
        <v>417629078.54545498</v>
      </c>
      <c r="O17" s="314"/>
    </row>
    <row r="18" spans="1:15" s="266" customFormat="1" ht="16.149999999999999" customHeight="1">
      <c r="A18" s="394" t="s">
        <v>481</v>
      </c>
      <c r="B18" s="395">
        <v>4829655454.5181875</v>
      </c>
      <c r="C18" s="395">
        <v>104922337.04545856</v>
      </c>
      <c r="D18" s="395">
        <v>2352731</v>
      </c>
      <c r="E18" s="395">
        <v>0</v>
      </c>
      <c r="F18" s="395">
        <v>4932225060.5636463</v>
      </c>
      <c r="G18" s="395">
        <v>3952753855</v>
      </c>
      <c r="H18" s="395"/>
      <c r="I18" s="395">
        <v>472894170</v>
      </c>
      <c r="J18" s="395">
        <v>2352731</v>
      </c>
      <c r="K18" s="395"/>
      <c r="L18" s="395">
        <v>4423295294</v>
      </c>
      <c r="M18" s="726">
        <v>508929766.56364632</v>
      </c>
      <c r="O18" s="314"/>
    </row>
    <row r="19" spans="1:15" s="266" customFormat="1" ht="15.75" customHeight="1">
      <c r="A19" s="394" t="s">
        <v>482</v>
      </c>
      <c r="B19" s="395">
        <v>1296735030.1818211</v>
      </c>
      <c r="C19" s="395">
        <v>135905227.27272731</v>
      </c>
      <c r="D19" s="395"/>
      <c r="E19" s="395">
        <v>0</v>
      </c>
      <c r="F19" s="395">
        <v>1432640257.4545484</v>
      </c>
      <c r="G19" s="395">
        <v>1117542252</v>
      </c>
      <c r="H19" s="395"/>
      <c r="I19" s="395">
        <v>127776793</v>
      </c>
      <c r="J19" s="395"/>
      <c r="K19" s="395"/>
      <c r="L19" s="395">
        <v>1245319045</v>
      </c>
      <c r="M19" s="726">
        <v>187321212.45454836</v>
      </c>
    </row>
    <row r="20" spans="1:15" s="266" customFormat="1" ht="16.149999999999999" customHeight="1">
      <c r="A20" s="394" t="s">
        <v>483</v>
      </c>
      <c r="B20" s="395">
        <v>2712619143.636363</v>
      </c>
      <c r="C20" s="395">
        <v>843072576.36363637</v>
      </c>
      <c r="D20" s="395"/>
      <c r="E20" s="395">
        <v>0</v>
      </c>
      <c r="F20" s="395">
        <v>3555691719.9999995</v>
      </c>
      <c r="G20" s="395">
        <v>1747426808</v>
      </c>
      <c r="H20" s="395">
        <v>0</v>
      </c>
      <c r="I20" s="395">
        <v>226524886</v>
      </c>
      <c r="J20" s="395"/>
      <c r="K20" s="395"/>
      <c r="L20" s="395">
        <v>1973951694</v>
      </c>
      <c r="M20" s="726">
        <v>1581740024.9999995</v>
      </c>
      <c r="O20" s="314"/>
    </row>
    <row r="21" spans="1:15" ht="11.25" customHeight="1" thickBot="1">
      <c r="A21" s="396"/>
      <c r="B21" s="397"/>
      <c r="C21" s="397"/>
      <c r="D21" s="397"/>
      <c r="E21" s="397"/>
      <c r="F21" s="398"/>
      <c r="G21" s="397"/>
      <c r="H21" s="397"/>
      <c r="I21" s="397"/>
      <c r="J21" s="397"/>
      <c r="K21" s="397"/>
      <c r="L21" s="397"/>
      <c r="M21" s="695"/>
    </row>
    <row r="22" spans="1:15" ht="11.25" customHeight="1" thickBot="1">
      <c r="A22" s="399" t="s">
        <v>484</v>
      </c>
      <c r="B22" s="400">
        <f>SUM(B14:B21)</f>
        <v>17545447316.626179</v>
      </c>
      <c r="C22" s="401">
        <f>SUM(C14:C21)</f>
        <v>1916988404.1677856</v>
      </c>
      <c r="D22" s="401">
        <f>SUM(D13:D21)</f>
        <v>30127964</v>
      </c>
      <c r="E22" s="402">
        <f>SUM(E14:E20)</f>
        <v>0</v>
      </c>
      <c r="F22" s="401">
        <f>+B22+C22-D22+E22</f>
        <v>19432307756.793964</v>
      </c>
      <c r="G22" s="401">
        <f>SUM(G14:G21)</f>
        <v>12800374468</v>
      </c>
      <c r="H22" s="402">
        <f>SUM(H14:H20)</f>
        <v>0</v>
      </c>
      <c r="I22" s="402">
        <f>SUM(I14:I20)</f>
        <v>1575000000</v>
      </c>
      <c r="J22" s="402">
        <f>SUM(J14:J20)</f>
        <v>25307615</v>
      </c>
      <c r="K22" s="402">
        <f>SUM(K14:K20)</f>
        <v>0</v>
      </c>
      <c r="L22" s="402">
        <f>+G22+I22-J22</f>
        <v>14350066853</v>
      </c>
      <c r="M22" s="403">
        <f>+M14+M15+M16+M17+M18+M19+M20</f>
        <v>5082240902.7939663</v>
      </c>
      <c r="N22" s="404"/>
      <c r="O22" s="404"/>
    </row>
    <row r="23" spans="1:15" ht="11.25" customHeight="1" thickBot="1">
      <c r="A23" s="368"/>
      <c r="B23" s="366"/>
      <c r="C23" s="405"/>
      <c r="D23" s="405"/>
      <c r="E23" s="405"/>
      <c r="F23" s="366"/>
      <c r="G23" s="405"/>
      <c r="H23" s="405">
        <v>0</v>
      </c>
      <c r="I23" s="405"/>
      <c r="J23" s="405"/>
      <c r="K23" s="405"/>
      <c r="L23" s="405"/>
      <c r="M23" s="405"/>
    </row>
    <row r="24" spans="1:15" ht="11.25" customHeight="1" thickBot="1">
      <c r="A24" s="399" t="s">
        <v>485</v>
      </c>
      <c r="B24" s="402">
        <v>16769366345</v>
      </c>
      <c r="C24" s="402">
        <v>503482334</v>
      </c>
      <c r="D24" s="402">
        <v>276335415</v>
      </c>
      <c r="E24" s="402">
        <v>0</v>
      </c>
      <c r="F24" s="402">
        <v>16996513264</v>
      </c>
      <c r="G24" s="402">
        <v>11124138612</v>
      </c>
      <c r="H24" s="402">
        <v>0</v>
      </c>
      <c r="I24" s="402">
        <v>2025000000</v>
      </c>
      <c r="J24" s="402">
        <v>234359432</v>
      </c>
      <c r="K24" s="402">
        <v>0</v>
      </c>
      <c r="L24" s="402">
        <v>12914779180</v>
      </c>
      <c r="M24" s="403">
        <f>+F24-L24-2</f>
        <v>4081734082</v>
      </c>
    </row>
    <row r="25" spans="1:15" ht="11.25" customHeight="1">
      <c r="C25" s="406"/>
      <c r="D25" s="406"/>
      <c r="E25" s="406"/>
      <c r="G25" s="406"/>
    </row>
    <row r="26" spans="1:15" ht="11.25" customHeight="1">
      <c r="C26" s="406"/>
      <c r="D26" s="406"/>
      <c r="E26" s="406"/>
      <c r="N26" s="404"/>
    </row>
    <row r="27" spans="1:15" ht="11.25" customHeight="1">
      <c r="C27" s="406"/>
      <c r="D27" s="406"/>
      <c r="F27" s="406"/>
    </row>
    <row r="28" spans="1:15" ht="11.25" customHeight="1">
      <c r="M28" s="406"/>
    </row>
    <row r="29" spans="1:15" ht="11.25" customHeight="1">
      <c r="M29" s="406"/>
    </row>
    <row r="30" spans="1:15" ht="11.25" customHeight="1">
      <c r="M30" s="406"/>
    </row>
  </sheetData>
  <sheetProtection selectLockedCells="1" selectUnlockedCells="1"/>
  <mergeCells count="7">
    <mergeCell ref="B10:F10"/>
    <mergeCell ref="G10:L10"/>
    <mergeCell ref="A1:M1"/>
    <mergeCell ref="A2:M2"/>
    <mergeCell ref="A3:M3"/>
    <mergeCell ref="A4:M4"/>
    <mergeCell ref="A6:M6"/>
  </mergeCells>
  <pageMargins left="0.59055118110236227" right="0.19685039370078741" top="1.5748031496062993" bottom="0.55118110236220474" header="0.51181102362204722" footer="0.51181102362204722"/>
  <pageSetup paperSize="9" scale="70" firstPageNumber="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B1:K24"/>
  <sheetViews>
    <sheetView zoomScale="80" zoomScaleNormal="80" workbookViewId="0">
      <selection activeCell="B26" sqref="B26"/>
    </sheetView>
  </sheetViews>
  <sheetFormatPr baseColWidth="10" defaultColWidth="11.5703125" defaultRowHeight="11.25" customHeight="1"/>
  <cols>
    <col min="1" max="1" width="5.42578125" style="274" customWidth="1"/>
    <col min="2" max="2" width="28.28515625" style="274" customWidth="1"/>
    <col min="3" max="3" width="13.85546875" style="274" customWidth="1"/>
    <col min="4" max="4" width="14.7109375" style="274" customWidth="1"/>
    <col min="5" max="5" width="14.5703125" style="274" customWidth="1"/>
    <col min="6" max="6" width="14" style="274" customWidth="1"/>
    <col min="7" max="7" width="16" style="274" customWidth="1"/>
    <col min="8" max="9" width="10.7109375" style="274" customWidth="1"/>
    <col min="10" max="10" width="16.140625" style="274" customWidth="1"/>
    <col min="11" max="11" width="16.28515625" style="274" customWidth="1"/>
    <col min="12" max="12" width="1.140625" style="274" customWidth="1"/>
    <col min="13" max="256" width="11.5703125" style="274"/>
    <col min="257" max="257" width="6.140625" style="274" customWidth="1"/>
    <col min="258" max="258" width="28.28515625" style="274" customWidth="1"/>
    <col min="259" max="259" width="13.85546875" style="274" customWidth="1"/>
    <col min="260" max="260" width="11.5703125" style="274"/>
    <col min="261" max="261" width="13.85546875" style="274" customWidth="1"/>
    <col min="262" max="262" width="13.7109375" style="274" customWidth="1"/>
    <col min="263" max="263" width="16" style="274" customWidth="1"/>
    <col min="264" max="264" width="10.7109375" style="274" customWidth="1"/>
    <col min="265" max="265" width="7.140625" style="274" customWidth="1"/>
    <col min="266" max="266" width="15.7109375" style="274" customWidth="1"/>
    <col min="267" max="267" width="16.28515625" style="274" customWidth="1"/>
    <col min="268" max="268" width="1.140625" style="274" customWidth="1"/>
    <col min="269" max="512" width="11.5703125" style="274"/>
    <col min="513" max="513" width="6.140625" style="274" customWidth="1"/>
    <col min="514" max="514" width="28.28515625" style="274" customWidth="1"/>
    <col min="515" max="515" width="13.85546875" style="274" customWidth="1"/>
    <col min="516" max="516" width="11.5703125" style="274"/>
    <col min="517" max="517" width="13.85546875" style="274" customWidth="1"/>
    <col min="518" max="518" width="13.7109375" style="274" customWidth="1"/>
    <col min="519" max="519" width="16" style="274" customWidth="1"/>
    <col min="520" max="520" width="10.7109375" style="274" customWidth="1"/>
    <col min="521" max="521" width="7.140625" style="274" customWidth="1"/>
    <col min="522" max="522" width="15.7109375" style="274" customWidth="1"/>
    <col min="523" max="523" width="16.28515625" style="274" customWidth="1"/>
    <col min="524" max="524" width="1.140625" style="274" customWidth="1"/>
    <col min="525" max="768" width="11.5703125" style="274"/>
    <col min="769" max="769" width="6.140625" style="274" customWidth="1"/>
    <col min="770" max="770" width="28.28515625" style="274" customWidth="1"/>
    <col min="771" max="771" width="13.85546875" style="274" customWidth="1"/>
    <col min="772" max="772" width="11.5703125" style="274"/>
    <col min="773" max="773" width="13.85546875" style="274" customWidth="1"/>
    <col min="774" max="774" width="13.7109375" style="274" customWidth="1"/>
    <col min="775" max="775" width="16" style="274" customWidth="1"/>
    <col min="776" max="776" width="10.7109375" style="274" customWidth="1"/>
    <col min="777" max="777" width="7.140625" style="274" customWidth="1"/>
    <col min="778" max="778" width="15.7109375" style="274" customWidth="1"/>
    <col min="779" max="779" width="16.28515625" style="274" customWidth="1"/>
    <col min="780" max="780" width="1.140625" style="274" customWidth="1"/>
    <col min="781" max="1024" width="11.5703125" style="274"/>
    <col min="1025" max="1025" width="6.140625" style="274" customWidth="1"/>
    <col min="1026" max="1026" width="28.28515625" style="274" customWidth="1"/>
    <col min="1027" max="1027" width="13.85546875" style="274" customWidth="1"/>
    <col min="1028" max="1028" width="11.5703125" style="274"/>
    <col min="1029" max="1029" width="13.85546875" style="274" customWidth="1"/>
    <col min="1030" max="1030" width="13.7109375" style="274" customWidth="1"/>
    <col min="1031" max="1031" width="16" style="274" customWidth="1"/>
    <col min="1032" max="1032" width="10.7109375" style="274" customWidth="1"/>
    <col min="1033" max="1033" width="7.140625" style="274" customWidth="1"/>
    <col min="1034" max="1034" width="15.7109375" style="274" customWidth="1"/>
    <col min="1035" max="1035" width="16.28515625" style="274" customWidth="1"/>
    <col min="1036" max="1036" width="1.140625" style="274" customWidth="1"/>
    <col min="1037" max="1280" width="11.5703125" style="274"/>
    <col min="1281" max="1281" width="6.140625" style="274" customWidth="1"/>
    <col min="1282" max="1282" width="28.28515625" style="274" customWidth="1"/>
    <col min="1283" max="1283" width="13.85546875" style="274" customWidth="1"/>
    <col min="1284" max="1284" width="11.5703125" style="274"/>
    <col min="1285" max="1285" width="13.85546875" style="274" customWidth="1"/>
    <col min="1286" max="1286" width="13.7109375" style="274" customWidth="1"/>
    <col min="1287" max="1287" width="16" style="274" customWidth="1"/>
    <col min="1288" max="1288" width="10.7109375" style="274" customWidth="1"/>
    <col min="1289" max="1289" width="7.140625" style="274" customWidth="1"/>
    <col min="1290" max="1290" width="15.7109375" style="274" customWidth="1"/>
    <col min="1291" max="1291" width="16.28515625" style="274" customWidth="1"/>
    <col min="1292" max="1292" width="1.140625" style="274" customWidth="1"/>
    <col min="1293" max="1536" width="11.5703125" style="274"/>
    <col min="1537" max="1537" width="6.140625" style="274" customWidth="1"/>
    <col min="1538" max="1538" width="28.28515625" style="274" customWidth="1"/>
    <col min="1539" max="1539" width="13.85546875" style="274" customWidth="1"/>
    <col min="1540" max="1540" width="11.5703125" style="274"/>
    <col min="1541" max="1541" width="13.85546875" style="274" customWidth="1"/>
    <col min="1542" max="1542" width="13.7109375" style="274" customWidth="1"/>
    <col min="1543" max="1543" width="16" style="274" customWidth="1"/>
    <col min="1544" max="1544" width="10.7109375" style="274" customWidth="1"/>
    <col min="1545" max="1545" width="7.140625" style="274" customWidth="1"/>
    <col min="1546" max="1546" width="15.7109375" style="274" customWidth="1"/>
    <col min="1547" max="1547" width="16.28515625" style="274" customWidth="1"/>
    <col min="1548" max="1548" width="1.140625" style="274" customWidth="1"/>
    <col min="1549" max="1792" width="11.5703125" style="274"/>
    <col min="1793" max="1793" width="6.140625" style="274" customWidth="1"/>
    <col min="1794" max="1794" width="28.28515625" style="274" customWidth="1"/>
    <col min="1795" max="1795" width="13.85546875" style="274" customWidth="1"/>
    <col min="1796" max="1796" width="11.5703125" style="274"/>
    <col min="1797" max="1797" width="13.85546875" style="274" customWidth="1"/>
    <col min="1798" max="1798" width="13.7109375" style="274" customWidth="1"/>
    <col min="1799" max="1799" width="16" style="274" customWidth="1"/>
    <col min="1800" max="1800" width="10.7109375" style="274" customWidth="1"/>
    <col min="1801" max="1801" width="7.140625" style="274" customWidth="1"/>
    <col min="1802" max="1802" width="15.7109375" style="274" customWidth="1"/>
    <col min="1803" max="1803" width="16.28515625" style="274" customWidth="1"/>
    <col min="1804" max="1804" width="1.140625" style="274" customWidth="1"/>
    <col min="1805" max="2048" width="11.5703125" style="274"/>
    <col min="2049" max="2049" width="6.140625" style="274" customWidth="1"/>
    <col min="2050" max="2050" width="28.28515625" style="274" customWidth="1"/>
    <col min="2051" max="2051" width="13.85546875" style="274" customWidth="1"/>
    <col min="2052" max="2052" width="11.5703125" style="274"/>
    <col min="2053" max="2053" width="13.85546875" style="274" customWidth="1"/>
    <col min="2054" max="2054" width="13.7109375" style="274" customWidth="1"/>
    <col min="2055" max="2055" width="16" style="274" customWidth="1"/>
    <col min="2056" max="2056" width="10.7109375" style="274" customWidth="1"/>
    <col min="2057" max="2057" width="7.140625" style="274" customWidth="1"/>
    <col min="2058" max="2058" width="15.7109375" style="274" customWidth="1"/>
    <col min="2059" max="2059" width="16.28515625" style="274" customWidth="1"/>
    <col min="2060" max="2060" width="1.140625" style="274" customWidth="1"/>
    <col min="2061" max="2304" width="11.5703125" style="274"/>
    <col min="2305" max="2305" width="6.140625" style="274" customWidth="1"/>
    <col min="2306" max="2306" width="28.28515625" style="274" customWidth="1"/>
    <col min="2307" max="2307" width="13.85546875" style="274" customWidth="1"/>
    <col min="2308" max="2308" width="11.5703125" style="274"/>
    <col min="2309" max="2309" width="13.85546875" style="274" customWidth="1"/>
    <col min="2310" max="2310" width="13.7109375" style="274" customWidth="1"/>
    <col min="2311" max="2311" width="16" style="274" customWidth="1"/>
    <col min="2312" max="2312" width="10.7109375" style="274" customWidth="1"/>
    <col min="2313" max="2313" width="7.140625" style="274" customWidth="1"/>
    <col min="2314" max="2314" width="15.7109375" style="274" customWidth="1"/>
    <col min="2315" max="2315" width="16.28515625" style="274" customWidth="1"/>
    <col min="2316" max="2316" width="1.140625" style="274" customWidth="1"/>
    <col min="2317" max="2560" width="11.5703125" style="274"/>
    <col min="2561" max="2561" width="6.140625" style="274" customWidth="1"/>
    <col min="2562" max="2562" width="28.28515625" style="274" customWidth="1"/>
    <col min="2563" max="2563" width="13.85546875" style="274" customWidth="1"/>
    <col min="2564" max="2564" width="11.5703125" style="274"/>
    <col min="2565" max="2565" width="13.85546875" style="274" customWidth="1"/>
    <col min="2566" max="2566" width="13.7109375" style="274" customWidth="1"/>
    <col min="2567" max="2567" width="16" style="274" customWidth="1"/>
    <col min="2568" max="2568" width="10.7109375" style="274" customWidth="1"/>
    <col min="2569" max="2569" width="7.140625" style="274" customWidth="1"/>
    <col min="2570" max="2570" width="15.7109375" style="274" customWidth="1"/>
    <col min="2571" max="2571" width="16.28515625" style="274" customWidth="1"/>
    <col min="2572" max="2572" width="1.140625" style="274" customWidth="1"/>
    <col min="2573" max="2816" width="11.5703125" style="274"/>
    <col min="2817" max="2817" width="6.140625" style="274" customWidth="1"/>
    <col min="2818" max="2818" width="28.28515625" style="274" customWidth="1"/>
    <col min="2819" max="2819" width="13.85546875" style="274" customWidth="1"/>
    <col min="2820" max="2820" width="11.5703125" style="274"/>
    <col min="2821" max="2821" width="13.85546875" style="274" customWidth="1"/>
    <col min="2822" max="2822" width="13.7109375" style="274" customWidth="1"/>
    <col min="2823" max="2823" width="16" style="274" customWidth="1"/>
    <col min="2824" max="2824" width="10.7109375" style="274" customWidth="1"/>
    <col min="2825" max="2825" width="7.140625" style="274" customWidth="1"/>
    <col min="2826" max="2826" width="15.7109375" style="274" customWidth="1"/>
    <col min="2827" max="2827" width="16.28515625" style="274" customWidth="1"/>
    <col min="2828" max="2828" width="1.140625" style="274" customWidth="1"/>
    <col min="2829" max="3072" width="11.5703125" style="274"/>
    <col min="3073" max="3073" width="6.140625" style="274" customWidth="1"/>
    <col min="3074" max="3074" width="28.28515625" style="274" customWidth="1"/>
    <col min="3075" max="3075" width="13.85546875" style="274" customWidth="1"/>
    <col min="3076" max="3076" width="11.5703125" style="274"/>
    <col min="3077" max="3077" width="13.85546875" style="274" customWidth="1"/>
    <col min="3078" max="3078" width="13.7109375" style="274" customWidth="1"/>
    <col min="3079" max="3079" width="16" style="274" customWidth="1"/>
    <col min="3080" max="3080" width="10.7109375" style="274" customWidth="1"/>
    <col min="3081" max="3081" width="7.140625" style="274" customWidth="1"/>
    <col min="3082" max="3082" width="15.7109375" style="274" customWidth="1"/>
    <col min="3083" max="3083" width="16.28515625" style="274" customWidth="1"/>
    <col min="3084" max="3084" width="1.140625" style="274" customWidth="1"/>
    <col min="3085" max="3328" width="11.5703125" style="274"/>
    <col min="3329" max="3329" width="6.140625" style="274" customWidth="1"/>
    <col min="3330" max="3330" width="28.28515625" style="274" customWidth="1"/>
    <col min="3331" max="3331" width="13.85546875" style="274" customWidth="1"/>
    <col min="3332" max="3332" width="11.5703125" style="274"/>
    <col min="3333" max="3333" width="13.85546875" style="274" customWidth="1"/>
    <col min="3334" max="3334" width="13.7109375" style="274" customWidth="1"/>
    <col min="3335" max="3335" width="16" style="274" customWidth="1"/>
    <col min="3336" max="3336" width="10.7109375" style="274" customWidth="1"/>
    <col min="3337" max="3337" width="7.140625" style="274" customWidth="1"/>
    <col min="3338" max="3338" width="15.7109375" style="274" customWidth="1"/>
    <col min="3339" max="3339" width="16.28515625" style="274" customWidth="1"/>
    <col min="3340" max="3340" width="1.140625" style="274" customWidth="1"/>
    <col min="3341" max="3584" width="11.5703125" style="274"/>
    <col min="3585" max="3585" width="6.140625" style="274" customWidth="1"/>
    <col min="3586" max="3586" width="28.28515625" style="274" customWidth="1"/>
    <col min="3587" max="3587" width="13.85546875" style="274" customWidth="1"/>
    <col min="3588" max="3588" width="11.5703125" style="274"/>
    <col min="3589" max="3589" width="13.85546875" style="274" customWidth="1"/>
    <col min="3590" max="3590" width="13.7109375" style="274" customWidth="1"/>
    <col min="3591" max="3591" width="16" style="274" customWidth="1"/>
    <col min="3592" max="3592" width="10.7109375" style="274" customWidth="1"/>
    <col min="3593" max="3593" width="7.140625" style="274" customWidth="1"/>
    <col min="3594" max="3594" width="15.7109375" style="274" customWidth="1"/>
    <col min="3595" max="3595" width="16.28515625" style="274" customWidth="1"/>
    <col min="3596" max="3596" width="1.140625" style="274" customWidth="1"/>
    <col min="3597" max="3840" width="11.5703125" style="274"/>
    <col min="3841" max="3841" width="6.140625" style="274" customWidth="1"/>
    <col min="3842" max="3842" width="28.28515625" style="274" customWidth="1"/>
    <col min="3843" max="3843" width="13.85546875" style="274" customWidth="1"/>
    <col min="3844" max="3844" width="11.5703125" style="274"/>
    <col min="3845" max="3845" width="13.85546875" style="274" customWidth="1"/>
    <col min="3846" max="3846" width="13.7109375" style="274" customWidth="1"/>
    <col min="3847" max="3847" width="16" style="274" customWidth="1"/>
    <col min="3848" max="3848" width="10.7109375" style="274" customWidth="1"/>
    <col min="3849" max="3849" width="7.140625" style="274" customWidth="1"/>
    <col min="3850" max="3850" width="15.7109375" style="274" customWidth="1"/>
    <col min="3851" max="3851" width="16.28515625" style="274" customWidth="1"/>
    <col min="3852" max="3852" width="1.140625" style="274" customWidth="1"/>
    <col min="3853" max="4096" width="11.5703125" style="274"/>
    <col min="4097" max="4097" width="6.140625" style="274" customWidth="1"/>
    <col min="4098" max="4098" width="28.28515625" style="274" customWidth="1"/>
    <col min="4099" max="4099" width="13.85546875" style="274" customWidth="1"/>
    <col min="4100" max="4100" width="11.5703125" style="274"/>
    <col min="4101" max="4101" width="13.85546875" style="274" customWidth="1"/>
    <col min="4102" max="4102" width="13.7109375" style="274" customWidth="1"/>
    <col min="4103" max="4103" width="16" style="274" customWidth="1"/>
    <col min="4104" max="4104" width="10.7109375" style="274" customWidth="1"/>
    <col min="4105" max="4105" width="7.140625" style="274" customWidth="1"/>
    <col min="4106" max="4106" width="15.7109375" style="274" customWidth="1"/>
    <col min="4107" max="4107" width="16.28515625" style="274" customWidth="1"/>
    <col min="4108" max="4108" width="1.140625" style="274" customWidth="1"/>
    <col min="4109" max="4352" width="11.5703125" style="274"/>
    <col min="4353" max="4353" width="6.140625" style="274" customWidth="1"/>
    <col min="4354" max="4354" width="28.28515625" style="274" customWidth="1"/>
    <col min="4355" max="4355" width="13.85546875" style="274" customWidth="1"/>
    <col min="4356" max="4356" width="11.5703125" style="274"/>
    <col min="4357" max="4357" width="13.85546875" style="274" customWidth="1"/>
    <col min="4358" max="4358" width="13.7109375" style="274" customWidth="1"/>
    <col min="4359" max="4359" width="16" style="274" customWidth="1"/>
    <col min="4360" max="4360" width="10.7109375" style="274" customWidth="1"/>
    <col min="4361" max="4361" width="7.140625" style="274" customWidth="1"/>
    <col min="4362" max="4362" width="15.7109375" style="274" customWidth="1"/>
    <col min="4363" max="4363" width="16.28515625" style="274" customWidth="1"/>
    <col min="4364" max="4364" width="1.140625" style="274" customWidth="1"/>
    <col min="4365" max="4608" width="11.5703125" style="274"/>
    <col min="4609" max="4609" width="6.140625" style="274" customWidth="1"/>
    <col min="4610" max="4610" width="28.28515625" style="274" customWidth="1"/>
    <col min="4611" max="4611" width="13.85546875" style="274" customWidth="1"/>
    <col min="4612" max="4612" width="11.5703125" style="274"/>
    <col min="4613" max="4613" width="13.85546875" style="274" customWidth="1"/>
    <col min="4614" max="4614" width="13.7109375" style="274" customWidth="1"/>
    <col min="4615" max="4615" width="16" style="274" customWidth="1"/>
    <col min="4616" max="4616" width="10.7109375" style="274" customWidth="1"/>
    <col min="4617" max="4617" width="7.140625" style="274" customWidth="1"/>
    <col min="4618" max="4618" width="15.7109375" style="274" customWidth="1"/>
    <col min="4619" max="4619" width="16.28515625" style="274" customWidth="1"/>
    <col min="4620" max="4620" width="1.140625" style="274" customWidth="1"/>
    <col min="4621" max="4864" width="11.5703125" style="274"/>
    <col min="4865" max="4865" width="6.140625" style="274" customWidth="1"/>
    <col min="4866" max="4866" width="28.28515625" style="274" customWidth="1"/>
    <col min="4867" max="4867" width="13.85546875" style="274" customWidth="1"/>
    <col min="4868" max="4868" width="11.5703125" style="274"/>
    <col min="4869" max="4869" width="13.85546875" style="274" customWidth="1"/>
    <col min="4870" max="4870" width="13.7109375" style="274" customWidth="1"/>
    <col min="4871" max="4871" width="16" style="274" customWidth="1"/>
    <col min="4872" max="4872" width="10.7109375" style="274" customWidth="1"/>
    <col min="4873" max="4873" width="7.140625" style="274" customWidth="1"/>
    <col min="4874" max="4874" width="15.7109375" style="274" customWidth="1"/>
    <col min="4875" max="4875" width="16.28515625" style="274" customWidth="1"/>
    <col min="4876" max="4876" width="1.140625" style="274" customWidth="1"/>
    <col min="4877" max="5120" width="11.5703125" style="274"/>
    <col min="5121" max="5121" width="6.140625" style="274" customWidth="1"/>
    <col min="5122" max="5122" width="28.28515625" style="274" customWidth="1"/>
    <col min="5123" max="5123" width="13.85546875" style="274" customWidth="1"/>
    <col min="5124" max="5124" width="11.5703125" style="274"/>
    <col min="5125" max="5125" width="13.85546875" style="274" customWidth="1"/>
    <col min="5126" max="5126" width="13.7109375" style="274" customWidth="1"/>
    <col min="5127" max="5127" width="16" style="274" customWidth="1"/>
    <col min="5128" max="5128" width="10.7109375" style="274" customWidth="1"/>
    <col min="5129" max="5129" width="7.140625" style="274" customWidth="1"/>
    <col min="5130" max="5130" width="15.7109375" style="274" customWidth="1"/>
    <col min="5131" max="5131" width="16.28515625" style="274" customWidth="1"/>
    <col min="5132" max="5132" width="1.140625" style="274" customWidth="1"/>
    <col min="5133" max="5376" width="11.5703125" style="274"/>
    <col min="5377" max="5377" width="6.140625" style="274" customWidth="1"/>
    <col min="5378" max="5378" width="28.28515625" style="274" customWidth="1"/>
    <col min="5379" max="5379" width="13.85546875" style="274" customWidth="1"/>
    <col min="5380" max="5380" width="11.5703125" style="274"/>
    <col min="5381" max="5381" width="13.85546875" style="274" customWidth="1"/>
    <col min="5382" max="5382" width="13.7109375" style="274" customWidth="1"/>
    <col min="5383" max="5383" width="16" style="274" customWidth="1"/>
    <col min="5384" max="5384" width="10.7109375" style="274" customWidth="1"/>
    <col min="5385" max="5385" width="7.140625" style="274" customWidth="1"/>
    <col min="5386" max="5386" width="15.7109375" style="274" customWidth="1"/>
    <col min="5387" max="5387" width="16.28515625" style="274" customWidth="1"/>
    <col min="5388" max="5388" width="1.140625" style="274" customWidth="1"/>
    <col min="5389" max="5632" width="11.5703125" style="274"/>
    <col min="5633" max="5633" width="6.140625" style="274" customWidth="1"/>
    <col min="5634" max="5634" width="28.28515625" style="274" customWidth="1"/>
    <col min="5635" max="5635" width="13.85546875" style="274" customWidth="1"/>
    <col min="5636" max="5636" width="11.5703125" style="274"/>
    <col min="5637" max="5637" width="13.85546875" style="274" customWidth="1"/>
    <col min="5638" max="5638" width="13.7109375" style="274" customWidth="1"/>
    <col min="5639" max="5639" width="16" style="274" customWidth="1"/>
    <col min="5640" max="5640" width="10.7109375" style="274" customWidth="1"/>
    <col min="5641" max="5641" width="7.140625" style="274" customWidth="1"/>
    <col min="5642" max="5642" width="15.7109375" style="274" customWidth="1"/>
    <col min="5643" max="5643" width="16.28515625" style="274" customWidth="1"/>
    <col min="5644" max="5644" width="1.140625" style="274" customWidth="1"/>
    <col min="5645" max="5888" width="11.5703125" style="274"/>
    <col min="5889" max="5889" width="6.140625" style="274" customWidth="1"/>
    <col min="5890" max="5890" width="28.28515625" style="274" customWidth="1"/>
    <col min="5891" max="5891" width="13.85546875" style="274" customWidth="1"/>
    <col min="5892" max="5892" width="11.5703125" style="274"/>
    <col min="5893" max="5893" width="13.85546875" style="274" customWidth="1"/>
    <col min="5894" max="5894" width="13.7109375" style="274" customWidth="1"/>
    <col min="5895" max="5895" width="16" style="274" customWidth="1"/>
    <col min="5896" max="5896" width="10.7109375" style="274" customWidth="1"/>
    <col min="5897" max="5897" width="7.140625" style="274" customWidth="1"/>
    <col min="5898" max="5898" width="15.7109375" style="274" customWidth="1"/>
    <col min="5899" max="5899" width="16.28515625" style="274" customWidth="1"/>
    <col min="5900" max="5900" width="1.140625" style="274" customWidth="1"/>
    <col min="5901" max="6144" width="11.5703125" style="274"/>
    <col min="6145" max="6145" width="6.140625" style="274" customWidth="1"/>
    <col min="6146" max="6146" width="28.28515625" style="274" customWidth="1"/>
    <col min="6147" max="6147" width="13.85546875" style="274" customWidth="1"/>
    <col min="6148" max="6148" width="11.5703125" style="274"/>
    <col min="6149" max="6149" width="13.85546875" style="274" customWidth="1"/>
    <col min="6150" max="6150" width="13.7109375" style="274" customWidth="1"/>
    <col min="6151" max="6151" width="16" style="274" customWidth="1"/>
    <col min="6152" max="6152" width="10.7109375" style="274" customWidth="1"/>
    <col min="6153" max="6153" width="7.140625" style="274" customWidth="1"/>
    <col min="6154" max="6154" width="15.7109375" style="274" customWidth="1"/>
    <col min="6155" max="6155" width="16.28515625" style="274" customWidth="1"/>
    <col min="6156" max="6156" width="1.140625" style="274" customWidth="1"/>
    <col min="6157" max="6400" width="11.5703125" style="274"/>
    <col min="6401" max="6401" width="6.140625" style="274" customWidth="1"/>
    <col min="6402" max="6402" width="28.28515625" style="274" customWidth="1"/>
    <col min="6403" max="6403" width="13.85546875" style="274" customWidth="1"/>
    <col min="6404" max="6404" width="11.5703125" style="274"/>
    <col min="6405" max="6405" width="13.85546875" style="274" customWidth="1"/>
    <col min="6406" max="6406" width="13.7109375" style="274" customWidth="1"/>
    <col min="6407" max="6407" width="16" style="274" customWidth="1"/>
    <col min="6408" max="6408" width="10.7109375" style="274" customWidth="1"/>
    <col min="6409" max="6409" width="7.140625" style="274" customWidth="1"/>
    <col min="6410" max="6410" width="15.7109375" style="274" customWidth="1"/>
    <col min="6411" max="6411" width="16.28515625" style="274" customWidth="1"/>
    <col min="6412" max="6412" width="1.140625" style="274" customWidth="1"/>
    <col min="6413" max="6656" width="11.5703125" style="274"/>
    <col min="6657" max="6657" width="6.140625" style="274" customWidth="1"/>
    <col min="6658" max="6658" width="28.28515625" style="274" customWidth="1"/>
    <col min="6659" max="6659" width="13.85546875" style="274" customWidth="1"/>
    <col min="6660" max="6660" width="11.5703125" style="274"/>
    <col min="6661" max="6661" width="13.85546875" style="274" customWidth="1"/>
    <col min="6662" max="6662" width="13.7109375" style="274" customWidth="1"/>
    <col min="6663" max="6663" width="16" style="274" customWidth="1"/>
    <col min="6664" max="6664" width="10.7109375" style="274" customWidth="1"/>
    <col min="6665" max="6665" width="7.140625" style="274" customWidth="1"/>
    <col min="6666" max="6666" width="15.7109375" style="274" customWidth="1"/>
    <col min="6667" max="6667" width="16.28515625" style="274" customWidth="1"/>
    <col min="6668" max="6668" width="1.140625" style="274" customWidth="1"/>
    <col min="6669" max="6912" width="11.5703125" style="274"/>
    <col min="6913" max="6913" width="6.140625" style="274" customWidth="1"/>
    <col min="6914" max="6914" width="28.28515625" style="274" customWidth="1"/>
    <col min="6915" max="6915" width="13.85546875" style="274" customWidth="1"/>
    <col min="6916" max="6916" width="11.5703125" style="274"/>
    <col min="6917" max="6917" width="13.85546875" style="274" customWidth="1"/>
    <col min="6918" max="6918" width="13.7109375" style="274" customWidth="1"/>
    <col min="6919" max="6919" width="16" style="274" customWidth="1"/>
    <col min="6920" max="6920" width="10.7109375" style="274" customWidth="1"/>
    <col min="6921" max="6921" width="7.140625" style="274" customWidth="1"/>
    <col min="6922" max="6922" width="15.7109375" style="274" customWidth="1"/>
    <col min="6923" max="6923" width="16.28515625" style="274" customWidth="1"/>
    <col min="6924" max="6924" width="1.140625" style="274" customWidth="1"/>
    <col min="6925" max="7168" width="11.5703125" style="274"/>
    <col min="7169" max="7169" width="6.140625" style="274" customWidth="1"/>
    <col min="7170" max="7170" width="28.28515625" style="274" customWidth="1"/>
    <col min="7171" max="7171" width="13.85546875" style="274" customWidth="1"/>
    <col min="7172" max="7172" width="11.5703125" style="274"/>
    <col min="7173" max="7173" width="13.85546875" style="274" customWidth="1"/>
    <col min="7174" max="7174" width="13.7109375" style="274" customWidth="1"/>
    <col min="7175" max="7175" width="16" style="274" customWidth="1"/>
    <col min="7176" max="7176" width="10.7109375" style="274" customWidth="1"/>
    <col min="7177" max="7177" width="7.140625" style="274" customWidth="1"/>
    <col min="7178" max="7178" width="15.7109375" style="274" customWidth="1"/>
    <col min="7179" max="7179" width="16.28515625" style="274" customWidth="1"/>
    <col min="7180" max="7180" width="1.140625" style="274" customWidth="1"/>
    <col min="7181" max="7424" width="11.5703125" style="274"/>
    <col min="7425" max="7425" width="6.140625" style="274" customWidth="1"/>
    <col min="7426" max="7426" width="28.28515625" style="274" customWidth="1"/>
    <col min="7427" max="7427" width="13.85546875" style="274" customWidth="1"/>
    <col min="7428" max="7428" width="11.5703125" style="274"/>
    <col min="7429" max="7429" width="13.85546875" style="274" customWidth="1"/>
    <col min="7430" max="7430" width="13.7109375" style="274" customWidth="1"/>
    <col min="7431" max="7431" width="16" style="274" customWidth="1"/>
    <col min="7432" max="7432" width="10.7109375" style="274" customWidth="1"/>
    <col min="7433" max="7433" width="7.140625" style="274" customWidth="1"/>
    <col min="7434" max="7434" width="15.7109375" style="274" customWidth="1"/>
    <col min="7435" max="7435" width="16.28515625" style="274" customWidth="1"/>
    <col min="7436" max="7436" width="1.140625" style="274" customWidth="1"/>
    <col min="7437" max="7680" width="11.5703125" style="274"/>
    <col min="7681" max="7681" width="6.140625" style="274" customWidth="1"/>
    <col min="7682" max="7682" width="28.28515625" style="274" customWidth="1"/>
    <col min="7683" max="7683" width="13.85546875" style="274" customWidth="1"/>
    <col min="7684" max="7684" width="11.5703125" style="274"/>
    <col min="7685" max="7685" width="13.85546875" style="274" customWidth="1"/>
    <col min="7686" max="7686" width="13.7109375" style="274" customWidth="1"/>
    <col min="7687" max="7687" width="16" style="274" customWidth="1"/>
    <col min="7688" max="7688" width="10.7109375" style="274" customWidth="1"/>
    <col min="7689" max="7689" width="7.140625" style="274" customWidth="1"/>
    <col min="7690" max="7690" width="15.7109375" style="274" customWidth="1"/>
    <col min="7691" max="7691" width="16.28515625" style="274" customWidth="1"/>
    <col min="7692" max="7692" width="1.140625" style="274" customWidth="1"/>
    <col min="7693" max="7936" width="11.5703125" style="274"/>
    <col min="7937" max="7937" width="6.140625" style="274" customWidth="1"/>
    <col min="7938" max="7938" width="28.28515625" style="274" customWidth="1"/>
    <col min="7939" max="7939" width="13.85546875" style="274" customWidth="1"/>
    <col min="7940" max="7940" width="11.5703125" style="274"/>
    <col min="7941" max="7941" width="13.85546875" style="274" customWidth="1"/>
    <col min="7942" max="7942" width="13.7109375" style="274" customWidth="1"/>
    <col min="7943" max="7943" width="16" style="274" customWidth="1"/>
    <col min="7944" max="7944" width="10.7109375" style="274" customWidth="1"/>
    <col min="7945" max="7945" width="7.140625" style="274" customWidth="1"/>
    <col min="7946" max="7946" width="15.7109375" style="274" customWidth="1"/>
    <col min="7947" max="7947" width="16.28515625" style="274" customWidth="1"/>
    <col min="7948" max="7948" width="1.140625" style="274" customWidth="1"/>
    <col min="7949" max="8192" width="11.5703125" style="274"/>
    <col min="8193" max="8193" width="6.140625" style="274" customWidth="1"/>
    <col min="8194" max="8194" width="28.28515625" style="274" customWidth="1"/>
    <col min="8195" max="8195" width="13.85546875" style="274" customWidth="1"/>
    <col min="8196" max="8196" width="11.5703125" style="274"/>
    <col min="8197" max="8197" width="13.85546875" style="274" customWidth="1"/>
    <col min="8198" max="8198" width="13.7109375" style="274" customWidth="1"/>
    <col min="8199" max="8199" width="16" style="274" customWidth="1"/>
    <col min="8200" max="8200" width="10.7109375" style="274" customWidth="1"/>
    <col min="8201" max="8201" width="7.140625" style="274" customWidth="1"/>
    <col min="8202" max="8202" width="15.7109375" style="274" customWidth="1"/>
    <col min="8203" max="8203" width="16.28515625" style="274" customWidth="1"/>
    <col min="8204" max="8204" width="1.140625" style="274" customWidth="1"/>
    <col min="8205" max="8448" width="11.5703125" style="274"/>
    <col min="8449" max="8449" width="6.140625" style="274" customWidth="1"/>
    <col min="8450" max="8450" width="28.28515625" style="274" customWidth="1"/>
    <col min="8451" max="8451" width="13.85546875" style="274" customWidth="1"/>
    <col min="8452" max="8452" width="11.5703125" style="274"/>
    <col min="8453" max="8453" width="13.85546875" style="274" customWidth="1"/>
    <col min="8454" max="8454" width="13.7109375" style="274" customWidth="1"/>
    <col min="8455" max="8455" width="16" style="274" customWidth="1"/>
    <col min="8456" max="8456" width="10.7109375" style="274" customWidth="1"/>
    <col min="8457" max="8457" width="7.140625" style="274" customWidth="1"/>
    <col min="8458" max="8458" width="15.7109375" style="274" customWidth="1"/>
    <col min="8459" max="8459" width="16.28515625" style="274" customWidth="1"/>
    <col min="8460" max="8460" width="1.140625" style="274" customWidth="1"/>
    <col min="8461" max="8704" width="11.5703125" style="274"/>
    <col min="8705" max="8705" width="6.140625" style="274" customWidth="1"/>
    <col min="8706" max="8706" width="28.28515625" style="274" customWidth="1"/>
    <col min="8707" max="8707" width="13.85546875" style="274" customWidth="1"/>
    <col min="8708" max="8708" width="11.5703125" style="274"/>
    <col min="8709" max="8709" width="13.85546875" style="274" customWidth="1"/>
    <col min="8710" max="8710" width="13.7109375" style="274" customWidth="1"/>
    <col min="8711" max="8711" width="16" style="274" customWidth="1"/>
    <col min="8712" max="8712" width="10.7109375" style="274" customWidth="1"/>
    <col min="8713" max="8713" width="7.140625" style="274" customWidth="1"/>
    <col min="8714" max="8714" width="15.7109375" style="274" customWidth="1"/>
    <col min="8715" max="8715" width="16.28515625" style="274" customWidth="1"/>
    <col min="8716" max="8716" width="1.140625" style="274" customWidth="1"/>
    <col min="8717" max="8960" width="11.5703125" style="274"/>
    <col min="8961" max="8961" width="6.140625" style="274" customWidth="1"/>
    <col min="8962" max="8962" width="28.28515625" style="274" customWidth="1"/>
    <col min="8963" max="8963" width="13.85546875" style="274" customWidth="1"/>
    <col min="8964" max="8964" width="11.5703125" style="274"/>
    <col min="8965" max="8965" width="13.85546875" style="274" customWidth="1"/>
    <col min="8966" max="8966" width="13.7109375" style="274" customWidth="1"/>
    <col min="8967" max="8967" width="16" style="274" customWidth="1"/>
    <col min="8968" max="8968" width="10.7109375" style="274" customWidth="1"/>
    <col min="8969" max="8969" width="7.140625" style="274" customWidth="1"/>
    <col min="8970" max="8970" width="15.7109375" style="274" customWidth="1"/>
    <col min="8971" max="8971" width="16.28515625" style="274" customWidth="1"/>
    <col min="8972" max="8972" width="1.140625" style="274" customWidth="1"/>
    <col min="8973" max="9216" width="11.5703125" style="274"/>
    <col min="9217" max="9217" width="6.140625" style="274" customWidth="1"/>
    <col min="9218" max="9218" width="28.28515625" style="274" customWidth="1"/>
    <col min="9219" max="9219" width="13.85546875" style="274" customWidth="1"/>
    <col min="9220" max="9220" width="11.5703125" style="274"/>
    <col min="9221" max="9221" width="13.85546875" style="274" customWidth="1"/>
    <col min="9222" max="9222" width="13.7109375" style="274" customWidth="1"/>
    <col min="9223" max="9223" width="16" style="274" customWidth="1"/>
    <col min="9224" max="9224" width="10.7109375" style="274" customWidth="1"/>
    <col min="9225" max="9225" width="7.140625" style="274" customWidth="1"/>
    <col min="9226" max="9226" width="15.7109375" style="274" customWidth="1"/>
    <col min="9227" max="9227" width="16.28515625" style="274" customWidth="1"/>
    <col min="9228" max="9228" width="1.140625" style="274" customWidth="1"/>
    <col min="9229" max="9472" width="11.5703125" style="274"/>
    <col min="9473" max="9473" width="6.140625" style="274" customWidth="1"/>
    <col min="9474" max="9474" width="28.28515625" style="274" customWidth="1"/>
    <col min="9475" max="9475" width="13.85546875" style="274" customWidth="1"/>
    <col min="9476" max="9476" width="11.5703125" style="274"/>
    <col min="9477" max="9477" width="13.85546875" style="274" customWidth="1"/>
    <col min="9478" max="9478" width="13.7109375" style="274" customWidth="1"/>
    <col min="9479" max="9479" width="16" style="274" customWidth="1"/>
    <col min="9480" max="9480" width="10.7109375" style="274" customWidth="1"/>
    <col min="9481" max="9481" width="7.140625" style="274" customWidth="1"/>
    <col min="9482" max="9482" width="15.7109375" style="274" customWidth="1"/>
    <col min="9483" max="9483" width="16.28515625" style="274" customWidth="1"/>
    <col min="9484" max="9484" width="1.140625" style="274" customWidth="1"/>
    <col min="9485" max="9728" width="11.5703125" style="274"/>
    <col min="9729" max="9729" width="6.140625" style="274" customWidth="1"/>
    <col min="9730" max="9730" width="28.28515625" style="274" customWidth="1"/>
    <col min="9731" max="9731" width="13.85546875" style="274" customWidth="1"/>
    <col min="9732" max="9732" width="11.5703125" style="274"/>
    <col min="9733" max="9733" width="13.85546875" style="274" customWidth="1"/>
    <col min="9734" max="9734" width="13.7109375" style="274" customWidth="1"/>
    <col min="9735" max="9735" width="16" style="274" customWidth="1"/>
    <col min="9736" max="9736" width="10.7109375" style="274" customWidth="1"/>
    <col min="9737" max="9737" width="7.140625" style="274" customWidth="1"/>
    <col min="9738" max="9738" width="15.7109375" style="274" customWidth="1"/>
    <col min="9739" max="9739" width="16.28515625" style="274" customWidth="1"/>
    <col min="9740" max="9740" width="1.140625" style="274" customWidth="1"/>
    <col min="9741" max="9984" width="11.5703125" style="274"/>
    <col min="9985" max="9985" width="6.140625" style="274" customWidth="1"/>
    <col min="9986" max="9986" width="28.28515625" style="274" customWidth="1"/>
    <col min="9987" max="9987" width="13.85546875" style="274" customWidth="1"/>
    <col min="9988" max="9988" width="11.5703125" style="274"/>
    <col min="9989" max="9989" width="13.85546875" style="274" customWidth="1"/>
    <col min="9990" max="9990" width="13.7109375" style="274" customWidth="1"/>
    <col min="9991" max="9991" width="16" style="274" customWidth="1"/>
    <col min="9992" max="9992" width="10.7109375" style="274" customWidth="1"/>
    <col min="9993" max="9993" width="7.140625" style="274" customWidth="1"/>
    <col min="9994" max="9994" width="15.7109375" style="274" customWidth="1"/>
    <col min="9995" max="9995" width="16.28515625" style="274" customWidth="1"/>
    <col min="9996" max="9996" width="1.140625" style="274" customWidth="1"/>
    <col min="9997" max="10240" width="11.5703125" style="274"/>
    <col min="10241" max="10241" width="6.140625" style="274" customWidth="1"/>
    <col min="10242" max="10242" width="28.28515625" style="274" customWidth="1"/>
    <col min="10243" max="10243" width="13.85546875" style="274" customWidth="1"/>
    <col min="10244" max="10244" width="11.5703125" style="274"/>
    <col min="10245" max="10245" width="13.85546875" style="274" customWidth="1"/>
    <col min="10246" max="10246" width="13.7109375" style="274" customWidth="1"/>
    <col min="10247" max="10247" width="16" style="274" customWidth="1"/>
    <col min="10248" max="10248" width="10.7109375" style="274" customWidth="1"/>
    <col min="10249" max="10249" width="7.140625" style="274" customWidth="1"/>
    <col min="10250" max="10250" width="15.7109375" style="274" customWidth="1"/>
    <col min="10251" max="10251" width="16.28515625" style="274" customWidth="1"/>
    <col min="10252" max="10252" width="1.140625" style="274" customWidth="1"/>
    <col min="10253" max="10496" width="11.5703125" style="274"/>
    <col min="10497" max="10497" width="6.140625" style="274" customWidth="1"/>
    <col min="10498" max="10498" width="28.28515625" style="274" customWidth="1"/>
    <col min="10499" max="10499" width="13.85546875" style="274" customWidth="1"/>
    <col min="10500" max="10500" width="11.5703125" style="274"/>
    <col min="10501" max="10501" width="13.85546875" style="274" customWidth="1"/>
    <col min="10502" max="10502" width="13.7109375" style="274" customWidth="1"/>
    <col min="10503" max="10503" width="16" style="274" customWidth="1"/>
    <col min="10504" max="10504" width="10.7109375" style="274" customWidth="1"/>
    <col min="10505" max="10505" width="7.140625" style="274" customWidth="1"/>
    <col min="10506" max="10506" width="15.7109375" style="274" customWidth="1"/>
    <col min="10507" max="10507" width="16.28515625" style="274" customWidth="1"/>
    <col min="10508" max="10508" width="1.140625" style="274" customWidth="1"/>
    <col min="10509" max="10752" width="11.5703125" style="274"/>
    <col min="10753" max="10753" width="6.140625" style="274" customWidth="1"/>
    <col min="10754" max="10754" width="28.28515625" style="274" customWidth="1"/>
    <col min="10755" max="10755" width="13.85546875" style="274" customWidth="1"/>
    <col min="10756" max="10756" width="11.5703125" style="274"/>
    <col min="10757" max="10757" width="13.85546875" style="274" customWidth="1"/>
    <col min="10758" max="10758" width="13.7109375" style="274" customWidth="1"/>
    <col min="10759" max="10759" width="16" style="274" customWidth="1"/>
    <col min="10760" max="10760" width="10.7109375" style="274" customWidth="1"/>
    <col min="10761" max="10761" width="7.140625" style="274" customWidth="1"/>
    <col min="10762" max="10762" width="15.7109375" style="274" customWidth="1"/>
    <col min="10763" max="10763" width="16.28515625" style="274" customWidth="1"/>
    <col min="10764" max="10764" width="1.140625" style="274" customWidth="1"/>
    <col min="10765" max="11008" width="11.5703125" style="274"/>
    <col min="11009" max="11009" width="6.140625" style="274" customWidth="1"/>
    <col min="11010" max="11010" width="28.28515625" style="274" customWidth="1"/>
    <col min="11011" max="11011" width="13.85546875" style="274" customWidth="1"/>
    <col min="11012" max="11012" width="11.5703125" style="274"/>
    <col min="11013" max="11013" width="13.85546875" style="274" customWidth="1"/>
    <col min="11014" max="11014" width="13.7109375" style="274" customWidth="1"/>
    <col min="11015" max="11015" width="16" style="274" customWidth="1"/>
    <col min="11016" max="11016" width="10.7109375" style="274" customWidth="1"/>
    <col min="11017" max="11017" width="7.140625" style="274" customWidth="1"/>
    <col min="11018" max="11018" width="15.7109375" style="274" customWidth="1"/>
    <col min="11019" max="11019" width="16.28515625" style="274" customWidth="1"/>
    <col min="11020" max="11020" width="1.140625" style="274" customWidth="1"/>
    <col min="11021" max="11264" width="11.5703125" style="274"/>
    <col min="11265" max="11265" width="6.140625" style="274" customWidth="1"/>
    <col min="11266" max="11266" width="28.28515625" style="274" customWidth="1"/>
    <col min="11267" max="11267" width="13.85546875" style="274" customWidth="1"/>
    <col min="11268" max="11268" width="11.5703125" style="274"/>
    <col min="11269" max="11269" width="13.85546875" style="274" customWidth="1"/>
    <col min="11270" max="11270" width="13.7109375" style="274" customWidth="1"/>
    <col min="11271" max="11271" width="16" style="274" customWidth="1"/>
    <col min="11272" max="11272" width="10.7109375" style="274" customWidth="1"/>
    <col min="11273" max="11273" width="7.140625" style="274" customWidth="1"/>
    <col min="11274" max="11274" width="15.7109375" style="274" customWidth="1"/>
    <col min="11275" max="11275" width="16.28515625" style="274" customWidth="1"/>
    <col min="11276" max="11276" width="1.140625" style="274" customWidth="1"/>
    <col min="11277" max="11520" width="11.5703125" style="274"/>
    <col min="11521" max="11521" width="6.140625" style="274" customWidth="1"/>
    <col min="11522" max="11522" width="28.28515625" style="274" customWidth="1"/>
    <col min="11523" max="11523" width="13.85546875" style="274" customWidth="1"/>
    <col min="11524" max="11524" width="11.5703125" style="274"/>
    <col min="11525" max="11525" width="13.85546875" style="274" customWidth="1"/>
    <col min="11526" max="11526" width="13.7109375" style="274" customWidth="1"/>
    <col min="11527" max="11527" width="16" style="274" customWidth="1"/>
    <col min="11528" max="11528" width="10.7109375" style="274" customWidth="1"/>
    <col min="11529" max="11529" width="7.140625" style="274" customWidth="1"/>
    <col min="11530" max="11530" width="15.7109375" style="274" customWidth="1"/>
    <col min="11531" max="11531" width="16.28515625" style="274" customWidth="1"/>
    <col min="11532" max="11532" width="1.140625" style="274" customWidth="1"/>
    <col min="11533" max="11776" width="11.5703125" style="274"/>
    <col min="11777" max="11777" width="6.140625" style="274" customWidth="1"/>
    <col min="11778" max="11778" width="28.28515625" style="274" customWidth="1"/>
    <col min="11779" max="11779" width="13.85546875" style="274" customWidth="1"/>
    <col min="11780" max="11780" width="11.5703125" style="274"/>
    <col min="11781" max="11781" width="13.85546875" style="274" customWidth="1"/>
    <col min="11782" max="11782" width="13.7109375" style="274" customWidth="1"/>
    <col min="11783" max="11783" width="16" style="274" customWidth="1"/>
    <col min="11784" max="11784" width="10.7109375" style="274" customWidth="1"/>
    <col min="11785" max="11785" width="7.140625" style="274" customWidth="1"/>
    <col min="11786" max="11786" width="15.7109375" style="274" customWidth="1"/>
    <col min="11787" max="11787" width="16.28515625" style="274" customWidth="1"/>
    <col min="11788" max="11788" width="1.140625" style="274" customWidth="1"/>
    <col min="11789" max="12032" width="11.5703125" style="274"/>
    <col min="12033" max="12033" width="6.140625" style="274" customWidth="1"/>
    <col min="12034" max="12034" width="28.28515625" style="274" customWidth="1"/>
    <col min="12035" max="12035" width="13.85546875" style="274" customWidth="1"/>
    <col min="12036" max="12036" width="11.5703125" style="274"/>
    <col min="12037" max="12037" width="13.85546875" style="274" customWidth="1"/>
    <col min="12038" max="12038" width="13.7109375" style="274" customWidth="1"/>
    <col min="12039" max="12039" width="16" style="274" customWidth="1"/>
    <col min="12040" max="12040" width="10.7109375" style="274" customWidth="1"/>
    <col min="12041" max="12041" width="7.140625" style="274" customWidth="1"/>
    <col min="12042" max="12042" width="15.7109375" style="274" customWidth="1"/>
    <col min="12043" max="12043" width="16.28515625" style="274" customWidth="1"/>
    <col min="12044" max="12044" width="1.140625" style="274" customWidth="1"/>
    <col min="12045" max="12288" width="11.5703125" style="274"/>
    <col min="12289" max="12289" width="6.140625" style="274" customWidth="1"/>
    <col min="12290" max="12290" width="28.28515625" style="274" customWidth="1"/>
    <col min="12291" max="12291" width="13.85546875" style="274" customWidth="1"/>
    <col min="12292" max="12292" width="11.5703125" style="274"/>
    <col min="12293" max="12293" width="13.85546875" style="274" customWidth="1"/>
    <col min="12294" max="12294" width="13.7109375" style="274" customWidth="1"/>
    <col min="12295" max="12295" width="16" style="274" customWidth="1"/>
    <col min="12296" max="12296" width="10.7109375" style="274" customWidth="1"/>
    <col min="12297" max="12297" width="7.140625" style="274" customWidth="1"/>
    <col min="12298" max="12298" width="15.7109375" style="274" customWidth="1"/>
    <col min="12299" max="12299" width="16.28515625" style="274" customWidth="1"/>
    <col min="12300" max="12300" width="1.140625" style="274" customWidth="1"/>
    <col min="12301" max="12544" width="11.5703125" style="274"/>
    <col min="12545" max="12545" width="6.140625" style="274" customWidth="1"/>
    <col min="12546" max="12546" width="28.28515625" style="274" customWidth="1"/>
    <col min="12547" max="12547" width="13.85546875" style="274" customWidth="1"/>
    <col min="12548" max="12548" width="11.5703125" style="274"/>
    <col min="12549" max="12549" width="13.85546875" style="274" customWidth="1"/>
    <col min="12550" max="12550" width="13.7109375" style="274" customWidth="1"/>
    <col min="12551" max="12551" width="16" style="274" customWidth="1"/>
    <col min="12552" max="12552" width="10.7109375" style="274" customWidth="1"/>
    <col min="12553" max="12553" width="7.140625" style="274" customWidth="1"/>
    <col min="12554" max="12554" width="15.7109375" style="274" customWidth="1"/>
    <col min="12555" max="12555" width="16.28515625" style="274" customWidth="1"/>
    <col min="12556" max="12556" width="1.140625" style="274" customWidth="1"/>
    <col min="12557" max="12800" width="11.5703125" style="274"/>
    <col min="12801" max="12801" width="6.140625" style="274" customWidth="1"/>
    <col min="12802" max="12802" width="28.28515625" style="274" customWidth="1"/>
    <col min="12803" max="12803" width="13.85546875" style="274" customWidth="1"/>
    <col min="12804" max="12804" width="11.5703125" style="274"/>
    <col min="12805" max="12805" width="13.85546875" style="274" customWidth="1"/>
    <col min="12806" max="12806" width="13.7109375" style="274" customWidth="1"/>
    <col min="12807" max="12807" width="16" style="274" customWidth="1"/>
    <col min="12808" max="12808" width="10.7109375" style="274" customWidth="1"/>
    <col min="12809" max="12809" width="7.140625" style="274" customWidth="1"/>
    <col min="12810" max="12810" width="15.7109375" style="274" customWidth="1"/>
    <col min="12811" max="12811" width="16.28515625" style="274" customWidth="1"/>
    <col min="12812" max="12812" width="1.140625" style="274" customWidth="1"/>
    <col min="12813" max="13056" width="11.5703125" style="274"/>
    <col min="13057" max="13057" width="6.140625" style="274" customWidth="1"/>
    <col min="13058" max="13058" width="28.28515625" style="274" customWidth="1"/>
    <col min="13059" max="13059" width="13.85546875" style="274" customWidth="1"/>
    <col min="13060" max="13060" width="11.5703125" style="274"/>
    <col min="13061" max="13061" width="13.85546875" style="274" customWidth="1"/>
    <col min="13062" max="13062" width="13.7109375" style="274" customWidth="1"/>
    <col min="13063" max="13063" width="16" style="274" customWidth="1"/>
    <col min="13064" max="13064" width="10.7109375" style="274" customWidth="1"/>
    <col min="13065" max="13065" width="7.140625" style="274" customWidth="1"/>
    <col min="13066" max="13066" width="15.7109375" style="274" customWidth="1"/>
    <col min="13067" max="13067" width="16.28515625" style="274" customWidth="1"/>
    <col min="13068" max="13068" width="1.140625" style="274" customWidth="1"/>
    <col min="13069" max="13312" width="11.5703125" style="274"/>
    <col min="13313" max="13313" width="6.140625" style="274" customWidth="1"/>
    <col min="13314" max="13314" width="28.28515625" style="274" customWidth="1"/>
    <col min="13315" max="13315" width="13.85546875" style="274" customWidth="1"/>
    <col min="13316" max="13316" width="11.5703125" style="274"/>
    <col min="13317" max="13317" width="13.85546875" style="274" customWidth="1"/>
    <col min="13318" max="13318" width="13.7109375" style="274" customWidth="1"/>
    <col min="13319" max="13319" width="16" style="274" customWidth="1"/>
    <col min="13320" max="13320" width="10.7109375" style="274" customWidth="1"/>
    <col min="13321" max="13321" width="7.140625" style="274" customWidth="1"/>
    <col min="13322" max="13322" width="15.7109375" style="274" customWidth="1"/>
    <col min="13323" max="13323" width="16.28515625" style="274" customWidth="1"/>
    <col min="13324" max="13324" width="1.140625" style="274" customWidth="1"/>
    <col min="13325" max="13568" width="11.5703125" style="274"/>
    <col min="13569" max="13569" width="6.140625" style="274" customWidth="1"/>
    <col min="13570" max="13570" width="28.28515625" style="274" customWidth="1"/>
    <col min="13571" max="13571" width="13.85546875" style="274" customWidth="1"/>
    <col min="13572" max="13572" width="11.5703125" style="274"/>
    <col min="13573" max="13573" width="13.85546875" style="274" customWidth="1"/>
    <col min="13574" max="13574" width="13.7109375" style="274" customWidth="1"/>
    <col min="13575" max="13575" width="16" style="274" customWidth="1"/>
    <col min="13576" max="13576" width="10.7109375" style="274" customWidth="1"/>
    <col min="13577" max="13577" width="7.140625" style="274" customWidth="1"/>
    <col min="13578" max="13578" width="15.7109375" style="274" customWidth="1"/>
    <col min="13579" max="13579" width="16.28515625" style="274" customWidth="1"/>
    <col min="13580" max="13580" width="1.140625" style="274" customWidth="1"/>
    <col min="13581" max="13824" width="11.5703125" style="274"/>
    <col min="13825" max="13825" width="6.140625" style="274" customWidth="1"/>
    <col min="13826" max="13826" width="28.28515625" style="274" customWidth="1"/>
    <col min="13827" max="13827" width="13.85546875" style="274" customWidth="1"/>
    <col min="13828" max="13828" width="11.5703125" style="274"/>
    <col min="13829" max="13829" width="13.85546875" style="274" customWidth="1"/>
    <col min="13830" max="13830" width="13.7109375" style="274" customWidth="1"/>
    <col min="13831" max="13831" width="16" style="274" customWidth="1"/>
    <col min="13832" max="13832" width="10.7109375" style="274" customWidth="1"/>
    <col min="13833" max="13833" width="7.140625" style="274" customWidth="1"/>
    <col min="13834" max="13834" width="15.7109375" style="274" customWidth="1"/>
    <col min="13835" max="13835" width="16.28515625" style="274" customWidth="1"/>
    <col min="13836" max="13836" width="1.140625" style="274" customWidth="1"/>
    <col min="13837" max="14080" width="11.5703125" style="274"/>
    <col min="14081" max="14081" width="6.140625" style="274" customWidth="1"/>
    <col min="14082" max="14082" width="28.28515625" style="274" customWidth="1"/>
    <col min="14083" max="14083" width="13.85546875" style="274" customWidth="1"/>
    <col min="14084" max="14084" width="11.5703125" style="274"/>
    <col min="14085" max="14085" width="13.85546875" style="274" customWidth="1"/>
    <col min="14086" max="14086" width="13.7109375" style="274" customWidth="1"/>
    <col min="14087" max="14087" width="16" style="274" customWidth="1"/>
    <col min="14088" max="14088" width="10.7109375" style="274" customWidth="1"/>
    <col min="14089" max="14089" width="7.140625" style="274" customWidth="1"/>
    <col min="14090" max="14090" width="15.7109375" style="274" customWidth="1"/>
    <col min="14091" max="14091" width="16.28515625" style="274" customWidth="1"/>
    <col min="14092" max="14092" width="1.140625" style="274" customWidth="1"/>
    <col min="14093" max="14336" width="11.5703125" style="274"/>
    <col min="14337" max="14337" width="6.140625" style="274" customWidth="1"/>
    <col min="14338" max="14338" width="28.28515625" style="274" customWidth="1"/>
    <col min="14339" max="14339" width="13.85546875" style="274" customWidth="1"/>
    <col min="14340" max="14340" width="11.5703125" style="274"/>
    <col min="14341" max="14341" width="13.85546875" style="274" customWidth="1"/>
    <col min="14342" max="14342" width="13.7109375" style="274" customWidth="1"/>
    <col min="14343" max="14343" width="16" style="274" customWidth="1"/>
    <col min="14344" max="14344" width="10.7109375" style="274" customWidth="1"/>
    <col min="14345" max="14345" width="7.140625" style="274" customWidth="1"/>
    <col min="14346" max="14346" width="15.7109375" style="274" customWidth="1"/>
    <col min="14347" max="14347" width="16.28515625" style="274" customWidth="1"/>
    <col min="14348" max="14348" width="1.140625" style="274" customWidth="1"/>
    <col min="14349" max="14592" width="11.5703125" style="274"/>
    <col min="14593" max="14593" width="6.140625" style="274" customWidth="1"/>
    <col min="14594" max="14594" width="28.28515625" style="274" customWidth="1"/>
    <col min="14595" max="14595" width="13.85546875" style="274" customWidth="1"/>
    <col min="14596" max="14596" width="11.5703125" style="274"/>
    <col min="14597" max="14597" width="13.85546875" style="274" customWidth="1"/>
    <col min="14598" max="14598" width="13.7109375" style="274" customWidth="1"/>
    <col min="14599" max="14599" width="16" style="274" customWidth="1"/>
    <col min="14600" max="14600" width="10.7109375" style="274" customWidth="1"/>
    <col min="14601" max="14601" width="7.140625" style="274" customWidth="1"/>
    <col min="14602" max="14602" width="15.7109375" style="274" customWidth="1"/>
    <col min="14603" max="14603" width="16.28515625" style="274" customWidth="1"/>
    <col min="14604" max="14604" width="1.140625" style="274" customWidth="1"/>
    <col min="14605" max="14848" width="11.5703125" style="274"/>
    <col min="14849" max="14849" width="6.140625" style="274" customWidth="1"/>
    <col min="14850" max="14850" width="28.28515625" style="274" customWidth="1"/>
    <col min="14851" max="14851" width="13.85546875" style="274" customWidth="1"/>
    <col min="14852" max="14852" width="11.5703125" style="274"/>
    <col min="14853" max="14853" width="13.85546875" style="274" customWidth="1"/>
    <col min="14854" max="14854" width="13.7109375" style="274" customWidth="1"/>
    <col min="14855" max="14855" width="16" style="274" customWidth="1"/>
    <col min="14856" max="14856" width="10.7109375" style="274" customWidth="1"/>
    <col min="14857" max="14857" width="7.140625" style="274" customWidth="1"/>
    <col min="14858" max="14858" width="15.7109375" style="274" customWidth="1"/>
    <col min="14859" max="14859" width="16.28515625" style="274" customWidth="1"/>
    <col min="14860" max="14860" width="1.140625" style="274" customWidth="1"/>
    <col min="14861" max="15104" width="11.5703125" style="274"/>
    <col min="15105" max="15105" width="6.140625" style="274" customWidth="1"/>
    <col min="15106" max="15106" width="28.28515625" style="274" customWidth="1"/>
    <col min="15107" max="15107" width="13.85546875" style="274" customWidth="1"/>
    <col min="15108" max="15108" width="11.5703125" style="274"/>
    <col min="15109" max="15109" width="13.85546875" style="274" customWidth="1"/>
    <col min="15110" max="15110" width="13.7109375" style="274" customWidth="1"/>
    <col min="15111" max="15111" width="16" style="274" customWidth="1"/>
    <col min="15112" max="15112" width="10.7109375" style="274" customWidth="1"/>
    <col min="15113" max="15113" width="7.140625" style="274" customWidth="1"/>
    <col min="15114" max="15114" width="15.7109375" style="274" customWidth="1"/>
    <col min="15115" max="15115" width="16.28515625" style="274" customWidth="1"/>
    <col min="15116" max="15116" width="1.140625" style="274" customWidth="1"/>
    <col min="15117" max="15360" width="11.5703125" style="274"/>
    <col min="15361" max="15361" width="6.140625" style="274" customWidth="1"/>
    <col min="15362" max="15362" width="28.28515625" style="274" customWidth="1"/>
    <col min="15363" max="15363" width="13.85546875" style="274" customWidth="1"/>
    <col min="15364" max="15364" width="11.5703125" style="274"/>
    <col min="15365" max="15365" width="13.85546875" style="274" customWidth="1"/>
    <col min="15366" max="15366" width="13.7109375" style="274" customWidth="1"/>
    <col min="15367" max="15367" width="16" style="274" customWidth="1"/>
    <col min="15368" max="15368" width="10.7109375" style="274" customWidth="1"/>
    <col min="15369" max="15369" width="7.140625" style="274" customWidth="1"/>
    <col min="15370" max="15370" width="15.7109375" style="274" customWidth="1"/>
    <col min="15371" max="15371" width="16.28515625" style="274" customWidth="1"/>
    <col min="15372" max="15372" width="1.140625" style="274" customWidth="1"/>
    <col min="15373" max="15616" width="11.5703125" style="274"/>
    <col min="15617" max="15617" width="6.140625" style="274" customWidth="1"/>
    <col min="15618" max="15618" width="28.28515625" style="274" customWidth="1"/>
    <col min="15619" max="15619" width="13.85546875" style="274" customWidth="1"/>
    <col min="15620" max="15620" width="11.5703125" style="274"/>
    <col min="15621" max="15621" width="13.85546875" style="274" customWidth="1"/>
    <col min="15622" max="15622" width="13.7109375" style="274" customWidth="1"/>
    <col min="15623" max="15623" width="16" style="274" customWidth="1"/>
    <col min="15624" max="15624" width="10.7109375" style="274" customWidth="1"/>
    <col min="15625" max="15625" width="7.140625" style="274" customWidth="1"/>
    <col min="15626" max="15626" width="15.7109375" style="274" customWidth="1"/>
    <col min="15627" max="15627" width="16.28515625" style="274" customWidth="1"/>
    <col min="15628" max="15628" width="1.140625" style="274" customWidth="1"/>
    <col min="15629" max="15872" width="11.5703125" style="274"/>
    <col min="15873" max="15873" width="6.140625" style="274" customWidth="1"/>
    <col min="15874" max="15874" width="28.28515625" style="274" customWidth="1"/>
    <col min="15875" max="15875" width="13.85546875" style="274" customWidth="1"/>
    <col min="15876" max="15876" width="11.5703125" style="274"/>
    <col min="15877" max="15877" width="13.85546875" style="274" customWidth="1"/>
    <col min="15878" max="15878" width="13.7109375" style="274" customWidth="1"/>
    <col min="15879" max="15879" width="16" style="274" customWidth="1"/>
    <col min="15880" max="15880" width="10.7109375" style="274" customWidth="1"/>
    <col min="15881" max="15881" width="7.140625" style="274" customWidth="1"/>
    <col min="15882" max="15882" width="15.7109375" style="274" customWidth="1"/>
    <col min="15883" max="15883" width="16.28515625" style="274" customWidth="1"/>
    <col min="15884" max="15884" width="1.140625" style="274" customWidth="1"/>
    <col min="15885" max="16128" width="11.5703125" style="274"/>
    <col min="16129" max="16129" width="6.140625" style="274" customWidth="1"/>
    <col min="16130" max="16130" width="28.28515625" style="274" customWidth="1"/>
    <col min="16131" max="16131" width="13.85546875" style="274" customWidth="1"/>
    <col min="16132" max="16132" width="11.5703125" style="274"/>
    <col min="16133" max="16133" width="13.85546875" style="274" customWidth="1"/>
    <col min="16134" max="16134" width="13.7109375" style="274" customWidth="1"/>
    <col min="16135" max="16135" width="16" style="274" customWidth="1"/>
    <col min="16136" max="16136" width="10.7109375" style="274" customWidth="1"/>
    <col min="16137" max="16137" width="7.140625" style="274" customWidth="1"/>
    <col min="16138" max="16138" width="15.7109375" style="274" customWidth="1"/>
    <col min="16139" max="16139" width="16.28515625" style="274" customWidth="1"/>
    <col min="16140" max="16140" width="1.140625" style="274" customWidth="1"/>
    <col min="16141" max="16384" width="11.5703125" style="274"/>
  </cols>
  <sheetData>
    <row r="1" spans="2:11" ht="11.25" customHeight="1">
      <c r="B1" s="407"/>
      <c r="C1" s="407"/>
      <c r="D1" s="407"/>
      <c r="E1" s="407"/>
      <c r="F1" s="407"/>
      <c r="G1" s="407"/>
      <c r="H1" s="407"/>
      <c r="I1" s="407"/>
    </row>
    <row r="2" spans="2:11" ht="11.25" customHeight="1">
      <c r="G2" s="407"/>
      <c r="H2" s="407"/>
      <c r="I2" s="407"/>
    </row>
    <row r="3" spans="2:11" ht="12.75" customHeight="1">
      <c r="B3" s="743" t="s">
        <v>728</v>
      </c>
      <c r="C3" s="743"/>
      <c r="D3" s="743"/>
      <c r="E3" s="743"/>
      <c r="F3" s="743"/>
      <c r="G3" s="743"/>
      <c r="H3" s="743"/>
      <c r="I3" s="743"/>
      <c r="J3" s="743"/>
      <c r="K3" s="743"/>
    </row>
    <row r="4" spans="2:11" ht="12.75" customHeight="1">
      <c r="B4" s="743"/>
      <c r="C4" s="743"/>
      <c r="D4" s="743"/>
      <c r="E4" s="743"/>
      <c r="F4" s="743"/>
      <c r="G4" s="743"/>
      <c r="H4" s="743"/>
      <c r="I4" s="743"/>
      <c r="J4" s="743"/>
      <c r="K4" s="743"/>
    </row>
    <row r="5" spans="2:11" ht="12.75" customHeight="1">
      <c r="B5" s="737" t="s">
        <v>486</v>
      </c>
      <c r="C5" s="737"/>
      <c r="D5" s="737"/>
      <c r="E5" s="737"/>
      <c r="F5" s="737"/>
      <c r="G5" s="737"/>
      <c r="H5" s="737"/>
      <c r="I5" s="737"/>
      <c r="J5" s="737"/>
      <c r="K5" s="737"/>
    </row>
    <row r="6" spans="2:11" ht="12.75" customHeight="1">
      <c r="B6" s="737" t="s">
        <v>1</v>
      </c>
      <c r="C6" s="737"/>
      <c r="D6" s="737"/>
      <c r="E6" s="737"/>
      <c r="F6" s="737"/>
      <c r="G6" s="737"/>
      <c r="H6" s="737"/>
      <c r="I6" s="737"/>
      <c r="J6" s="737"/>
      <c r="K6" s="737"/>
    </row>
    <row r="7" spans="2:11" ht="12.75" customHeight="1">
      <c r="B7" s="408"/>
      <c r="C7" s="408"/>
      <c r="D7" s="408"/>
      <c r="E7" s="408"/>
      <c r="F7" s="408"/>
      <c r="G7" s="408"/>
      <c r="H7" s="408"/>
      <c r="I7" s="408"/>
      <c r="J7" s="408"/>
      <c r="K7" s="409" t="s">
        <v>487</v>
      </c>
    </row>
    <row r="9" spans="2:11" ht="12.75" customHeight="1">
      <c r="B9" s="747" t="s">
        <v>58</v>
      </c>
      <c r="C9" s="739" t="s">
        <v>463</v>
      </c>
      <c r="D9" s="739"/>
      <c r="E9" s="739"/>
      <c r="F9" s="739"/>
      <c r="G9" s="739" t="s">
        <v>464</v>
      </c>
      <c r="H9" s="739"/>
      <c r="I9" s="739"/>
      <c r="J9" s="739"/>
      <c r="K9" s="745" t="s">
        <v>488</v>
      </c>
    </row>
    <row r="10" spans="2:11" s="411" customFormat="1" ht="13.15" customHeight="1">
      <c r="B10" s="747"/>
      <c r="C10" s="410" t="s">
        <v>489</v>
      </c>
      <c r="D10" s="746" t="s">
        <v>490</v>
      </c>
      <c r="E10" s="746" t="s">
        <v>491</v>
      </c>
      <c r="F10" s="410" t="s">
        <v>492</v>
      </c>
      <c r="G10" s="745" t="s">
        <v>730</v>
      </c>
      <c r="H10" s="745" t="s">
        <v>473</v>
      </c>
      <c r="I10" s="746" t="s">
        <v>493</v>
      </c>
      <c r="J10" s="745" t="s">
        <v>729</v>
      </c>
      <c r="K10" s="745"/>
    </row>
    <row r="11" spans="2:11" s="411" customFormat="1" ht="19.5" customHeight="1">
      <c r="B11" s="747"/>
      <c r="C11" s="412" t="s">
        <v>473</v>
      </c>
      <c r="D11" s="746"/>
      <c r="E11" s="746"/>
      <c r="F11" s="412" t="s">
        <v>473</v>
      </c>
      <c r="G11" s="745"/>
      <c r="H11" s="745"/>
      <c r="I11" s="746"/>
      <c r="J11" s="745"/>
      <c r="K11" s="745"/>
    </row>
    <row r="12" spans="2:11" ht="11.1" customHeight="1">
      <c r="B12" s="413"/>
      <c r="C12" s="413"/>
      <c r="D12" s="413"/>
      <c r="E12" s="413"/>
      <c r="F12" s="413"/>
      <c r="G12" s="413"/>
      <c r="H12" s="413"/>
      <c r="I12" s="413"/>
      <c r="J12" s="413"/>
      <c r="K12" s="413"/>
    </row>
    <row r="13" spans="2:11" ht="12.75" customHeight="1">
      <c r="B13" s="414" t="s">
        <v>494</v>
      </c>
      <c r="C13" s="415">
        <v>4000000</v>
      </c>
      <c r="D13" s="416">
        <v>0</v>
      </c>
      <c r="E13" s="416">
        <v>0</v>
      </c>
      <c r="F13" s="417">
        <f>+C13+D13-E13</f>
        <v>4000000</v>
      </c>
      <c r="G13" s="415">
        <v>4000000</v>
      </c>
      <c r="H13" s="418">
        <v>0</v>
      </c>
      <c r="I13" s="416">
        <v>0</v>
      </c>
      <c r="J13" s="417">
        <f>+G13+H13-I13</f>
        <v>4000000</v>
      </c>
      <c r="K13" s="416">
        <f>+F13-J13</f>
        <v>0</v>
      </c>
    </row>
    <row r="14" spans="2:11" ht="12.75" customHeight="1">
      <c r="B14" s="414" t="s">
        <v>495</v>
      </c>
      <c r="C14" s="415">
        <v>3409091</v>
      </c>
      <c r="D14" s="416">
        <v>0</v>
      </c>
      <c r="E14" s="416">
        <v>0</v>
      </c>
      <c r="F14" s="417">
        <f>+C14+D14-E14</f>
        <v>3409091</v>
      </c>
      <c r="G14" s="418">
        <v>3409091</v>
      </c>
      <c r="H14" s="418">
        <v>0</v>
      </c>
      <c r="I14" s="416">
        <v>0</v>
      </c>
      <c r="J14" s="418">
        <f>+G14+H14-I14</f>
        <v>3409091</v>
      </c>
      <c r="K14" s="416">
        <f>+F14-J14</f>
        <v>0</v>
      </c>
    </row>
    <row r="15" spans="2:11" ht="11.1" customHeight="1">
      <c r="B15" s="419"/>
      <c r="C15" s="420"/>
      <c r="D15" s="419"/>
      <c r="E15" s="419"/>
      <c r="F15" s="420"/>
      <c r="G15" s="420"/>
      <c r="H15" s="419"/>
      <c r="I15" s="419"/>
      <c r="J15" s="420"/>
      <c r="K15" s="420"/>
    </row>
    <row r="16" spans="2:11" ht="11.25" hidden="1" customHeight="1">
      <c r="B16" s="419"/>
      <c r="C16" s="419"/>
      <c r="D16" s="419"/>
      <c r="E16" s="419"/>
      <c r="F16" s="419"/>
      <c r="G16" s="420"/>
      <c r="H16" s="419"/>
      <c r="I16" s="419"/>
      <c r="J16" s="419"/>
      <c r="K16" s="419"/>
    </row>
    <row r="17" spans="2:11" ht="11.25" hidden="1" customHeight="1">
      <c r="B17" s="421"/>
      <c r="C17" s="421"/>
      <c r="D17" s="421"/>
      <c r="E17" s="421"/>
      <c r="F17" s="421"/>
      <c r="G17" s="422"/>
      <c r="H17" s="421"/>
      <c r="I17" s="421"/>
      <c r="J17" s="421"/>
      <c r="K17" s="421"/>
    </row>
    <row r="18" spans="2:11" ht="11.25" hidden="1" customHeight="1">
      <c r="B18" s="419"/>
      <c r="C18" s="419"/>
      <c r="D18" s="419"/>
      <c r="E18" s="419"/>
      <c r="F18" s="419"/>
      <c r="G18" s="420"/>
      <c r="H18" s="419"/>
      <c r="I18" s="419"/>
      <c r="J18" s="419"/>
      <c r="K18" s="419"/>
    </row>
    <row r="19" spans="2:11" ht="10.5" hidden="1" customHeight="1">
      <c r="B19" s="419"/>
      <c r="C19" s="419"/>
      <c r="D19" s="419"/>
      <c r="E19" s="419"/>
      <c r="F19" s="419"/>
      <c r="G19" s="420"/>
      <c r="H19" s="419"/>
      <c r="I19" s="419"/>
      <c r="J19" s="419"/>
      <c r="K19" s="419"/>
    </row>
    <row r="20" spans="2:11" ht="10.5" hidden="1" customHeight="1">
      <c r="B20" s="419"/>
      <c r="C20" s="419"/>
      <c r="D20" s="419"/>
      <c r="E20" s="419"/>
      <c r="F20" s="419"/>
      <c r="G20" s="420"/>
      <c r="H20" s="419"/>
      <c r="I20" s="419"/>
      <c r="J20" s="419"/>
      <c r="K20" s="419"/>
    </row>
    <row r="21" spans="2:11" ht="10.5" hidden="1" customHeight="1">
      <c r="B21" s="419"/>
      <c r="C21" s="419"/>
      <c r="D21" s="419"/>
      <c r="E21" s="419"/>
      <c r="F21" s="419"/>
      <c r="G21" s="420"/>
      <c r="H21" s="419"/>
      <c r="I21" s="419"/>
      <c r="J21" s="419"/>
      <c r="K21" s="419"/>
    </row>
    <row r="22" spans="2:11" ht="10.5" hidden="1" customHeight="1">
      <c r="B22" s="419"/>
      <c r="C22" s="419"/>
      <c r="D22" s="419"/>
      <c r="E22" s="419"/>
      <c r="F22" s="419"/>
      <c r="G22" s="420"/>
      <c r="H22" s="419"/>
      <c r="I22" s="419"/>
      <c r="J22" s="419"/>
      <c r="K22" s="419"/>
    </row>
    <row r="23" spans="2:11" ht="24.75" customHeight="1">
      <c r="B23" s="423" t="s">
        <v>496</v>
      </c>
      <c r="C23" s="424">
        <f>SUM(C13:C22)</f>
        <v>7409091</v>
      </c>
      <c r="D23" s="424">
        <v>0</v>
      </c>
      <c r="E23" s="424">
        <f t="shared" ref="E23:K23" si="0">SUM(E13:E22)</f>
        <v>0</v>
      </c>
      <c r="F23" s="425">
        <f t="shared" si="0"/>
        <v>7409091</v>
      </c>
      <c r="G23" s="426">
        <f t="shared" si="0"/>
        <v>7409091</v>
      </c>
      <c r="H23" s="426">
        <f t="shared" si="0"/>
        <v>0</v>
      </c>
      <c r="I23" s="424">
        <f t="shared" si="0"/>
        <v>0</v>
      </c>
      <c r="J23" s="426">
        <f t="shared" si="0"/>
        <v>7409091</v>
      </c>
      <c r="K23" s="426">
        <f t="shared" si="0"/>
        <v>0</v>
      </c>
    </row>
    <row r="24" spans="2:11" ht="21.75" customHeight="1">
      <c r="B24" s="423" t="s">
        <v>497</v>
      </c>
      <c r="C24" s="424">
        <v>7409091</v>
      </c>
      <c r="D24" s="424">
        <v>0</v>
      </c>
      <c r="E24" s="424">
        <v>0</v>
      </c>
      <c r="F24" s="424">
        <v>7409091</v>
      </c>
      <c r="G24" s="424">
        <v>7409091</v>
      </c>
      <c r="H24" s="424">
        <v>0</v>
      </c>
      <c r="I24" s="424">
        <v>0</v>
      </c>
      <c r="J24" s="424">
        <v>7409091</v>
      </c>
      <c r="K24" s="424">
        <f>+F24-J24</f>
        <v>0</v>
      </c>
    </row>
  </sheetData>
  <sheetProtection selectLockedCells="1" selectUnlockedCells="1"/>
  <mergeCells count="14">
    <mergeCell ref="G10:G11"/>
    <mergeCell ref="H10:H11"/>
    <mergeCell ref="I10:I11"/>
    <mergeCell ref="J10:J11"/>
    <mergeCell ref="B3:K3"/>
    <mergeCell ref="B4:K4"/>
    <mergeCell ref="B5:K5"/>
    <mergeCell ref="B6:K6"/>
    <mergeCell ref="B9:B11"/>
    <mergeCell ref="C9:F9"/>
    <mergeCell ref="G9:J9"/>
    <mergeCell ref="K9:K11"/>
    <mergeCell ref="D10:D11"/>
    <mergeCell ref="E10:E11"/>
  </mergeCells>
  <pageMargins left="1.070138888888889" right="1.1201388888888888" top="1.7715277777777778" bottom="0.27569444444444446" header="0.51180555555555551" footer="0.51180555555555551"/>
  <pageSetup paperSize="9" scale="77" firstPageNumber="0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O43"/>
  <sheetViews>
    <sheetView topLeftCell="B4" zoomScale="90" zoomScaleNormal="90" workbookViewId="0">
      <selection activeCell="N37" sqref="N37"/>
    </sheetView>
  </sheetViews>
  <sheetFormatPr baseColWidth="10" defaultColWidth="11.5703125" defaultRowHeight="11.25" customHeight="1"/>
  <cols>
    <col min="1" max="1" width="30.140625" style="274" customWidth="1"/>
    <col min="2" max="2" width="5.28515625" style="274" customWidth="1"/>
    <col min="3" max="3" width="10" style="274" customWidth="1"/>
    <col min="4" max="4" width="7.42578125" style="274" customWidth="1"/>
    <col min="5" max="5" width="12.7109375" style="274" customWidth="1"/>
    <col min="6" max="6" width="10.5703125" style="274" customWidth="1"/>
    <col min="7" max="7" width="11.85546875" style="274" customWidth="1"/>
    <col min="8" max="8" width="12.5703125" style="274" customWidth="1"/>
    <col min="9" max="9" width="9.85546875" style="274" customWidth="1"/>
    <col min="10" max="10" width="12.140625" style="274" customWidth="1"/>
    <col min="11" max="11" width="11.85546875" style="274" customWidth="1"/>
    <col min="12" max="12" width="12.5703125" style="274" customWidth="1"/>
    <col min="13" max="13" width="11.85546875" style="274" customWidth="1"/>
    <col min="14" max="14" width="7.5703125" style="274" customWidth="1"/>
    <col min="15" max="256" width="11.5703125" style="274"/>
    <col min="257" max="257" width="26.28515625" style="274" customWidth="1"/>
    <col min="258" max="258" width="5.28515625" style="274" customWidth="1"/>
    <col min="259" max="259" width="10" style="274" customWidth="1"/>
    <col min="260" max="260" width="7.42578125" style="274" customWidth="1"/>
    <col min="261" max="261" width="12.7109375" style="274" customWidth="1"/>
    <col min="262" max="262" width="10.5703125" style="274" customWidth="1"/>
    <col min="263" max="263" width="11.85546875" style="274" customWidth="1"/>
    <col min="264" max="264" width="12.5703125" style="274" customWidth="1"/>
    <col min="265" max="265" width="9.85546875" style="274" customWidth="1"/>
    <col min="266" max="266" width="11" style="274" customWidth="1"/>
    <col min="267" max="267" width="11.85546875" style="274" customWidth="1"/>
    <col min="268" max="268" width="12.5703125" style="274" customWidth="1"/>
    <col min="269" max="269" width="11.85546875" style="274" customWidth="1"/>
    <col min="270" max="512" width="11.5703125" style="274"/>
    <col min="513" max="513" width="26.28515625" style="274" customWidth="1"/>
    <col min="514" max="514" width="5.28515625" style="274" customWidth="1"/>
    <col min="515" max="515" width="10" style="274" customWidth="1"/>
    <col min="516" max="516" width="7.42578125" style="274" customWidth="1"/>
    <col min="517" max="517" width="12.7109375" style="274" customWidth="1"/>
    <col min="518" max="518" width="10.5703125" style="274" customWidth="1"/>
    <col min="519" max="519" width="11.85546875" style="274" customWidth="1"/>
    <col min="520" max="520" width="12.5703125" style="274" customWidth="1"/>
    <col min="521" max="521" width="9.85546875" style="274" customWidth="1"/>
    <col min="522" max="522" width="11" style="274" customWidth="1"/>
    <col min="523" max="523" width="11.85546875" style="274" customWidth="1"/>
    <col min="524" max="524" width="12.5703125" style="274" customWidth="1"/>
    <col min="525" max="525" width="11.85546875" style="274" customWidth="1"/>
    <col min="526" max="768" width="11.5703125" style="274"/>
    <col min="769" max="769" width="26.28515625" style="274" customWidth="1"/>
    <col min="770" max="770" width="5.28515625" style="274" customWidth="1"/>
    <col min="771" max="771" width="10" style="274" customWidth="1"/>
    <col min="772" max="772" width="7.42578125" style="274" customWidth="1"/>
    <col min="773" max="773" width="12.7109375" style="274" customWidth="1"/>
    <col min="774" max="774" width="10.5703125" style="274" customWidth="1"/>
    <col min="775" max="775" width="11.85546875" style="274" customWidth="1"/>
    <col min="776" max="776" width="12.5703125" style="274" customWidth="1"/>
    <col min="777" max="777" width="9.85546875" style="274" customWidth="1"/>
    <col min="778" max="778" width="11" style="274" customWidth="1"/>
    <col min="779" max="779" width="11.85546875" style="274" customWidth="1"/>
    <col min="780" max="780" width="12.5703125" style="274" customWidth="1"/>
    <col min="781" max="781" width="11.85546875" style="274" customWidth="1"/>
    <col min="782" max="1024" width="11.5703125" style="274"/>
    <col min="1025" max="1025" width="26.28515625" style="274" customWidth="1"/>
    <col min="1026" max="1026" width="5.28515625" style="274" customWidth="1"/>
    <col min="1027" max="1027" width="10" style="274" customWidth="1"/>
    <col min="1028" max="1028" width="7.42578125" style="274" customWidth="1"/>
    <col min="1029" max="1029" width="12.7109375" style="274" customWidth="1"/>
    <col min="1030" max="1030" width="10.5703125" style="274" customWidth="1"/>
    <col min="1031" max="1031" width="11.85546875" style="274" customWidth="1"/>
    <col min="1032" max="1032" width="12.5703125" style="274" customWidth="1"/>
    <col min="1033" max="1033" width="9.85546875" style="274" customWidth="1"/>
    <col min="1034" max="1034" width="11" style="274" customWidth="1"/>
    <col min="1035" max="1035" width="11.85546875" style="274" customWidth="1"/>
    <col min="1036" max="1036" width="12.5703125" style="274" customWidth="1"/>
    <col min="1037" max="1037" width="11.85546875" style="274" customWidth="1"/>
    <col min="1038" max="1280" width="11.5703125" style="274"/>
    <col min="1281" max="1281" width="26.28515625" style="274" customWidth="1"/>
    <col min="1282" max="1282" width="5.28515625" style="274" customWidth="1"/>
    <col min="1283" max="1283" width="10" style="274" customWidth="1"/>
    <col min="1284" max="1284" width="7.42578125" style="274" customWidth="1"/>
    <col min="1285" max="1285" width="12.7109375" style="274" customWidth="1"/>
    <col min="1286" max="1286" width="10.5703125" style="274" customWidth="1"/>
    <col min="1287" max="1287" width="11.85546875" style="274" customWidth="1"/>
    <col min="1288" max="1288" width="12.5703125" style="274" customWidth="1"/>
    <col min="1289" max="1289" width="9.85546875" style="274" customWidth="1"/>
    <col min="1290" max="1290" width="11" style="274" customWidth="1"/>
    <col min="1291" max="1291" width="11.85546875" style="274" customWidth="1"/>
    <col min="1292" max="1292" width="12.5703125" style="274" customWidth="1"/>
    <col min="1293" max="1293" width="11.85546875" style="274" customWidth="1"/>
    <col min="1294" max="1536" width="11.5703125" style="274"/>
    <col min="1537" max="1537" width="26.28515625" style="274" customWidth="1"/>
    <col min="1538" max="1538" width="5.28515625" style="274" customWidth="1"/>
    <col min="1539" max="1539" width="10" style="274" customWidth="1"/>
    <col min="1540" max="1540" width="7.42578125" style="274" customWidth="1"/>
    <col min="1541" max="1541" width="12.7109375" style="274" customWidth="1"/>
    <col min="1542" max="1542" width="10.5703125" style="274" customWidth="1"/>
    <col min="1543" max="1543" width="11.85546875" style="274" customWidth="1"/>
    <col min="1544" max="1544" width="12.5703125" style="274" customWidth="1"/>
    <col min="1545" max="1545" width="9.85546875" style="274" customWidth="1"/>
    <col min="1546" max="1546" width="11" style="274" customWidth="1"/>
    <col min="1547" max="1547" width="11.85546875" style="274" customWidth="1"/>
    <col min="1548" max="1548" width="12.5703125" style="274" customWidth="1"/>
    <col min="1549" max="1549" width="11.85546875" style="274" customWidth="1"/>
    <col min="1550" max="1792" width="11.5703125" style="274"/>
    <col min="1793" max="1793" width="26.28515625" style="274" customWidth="1"/>
    <col min="1794" max="1794" width="5.28515625" style="274" customWidth="1"/>
    <col min="1795" max="1795" width="10" style="274" customWidth="1"/>
    <col min="1796" max="1796" width="7.42578125" style="274" customWidth="1"/>
    <col min="1797" max="1797" width="12.7109375" style="274" customWidth="1"/>
    <col min="1798" max="1798" width="10.5703125" style="274" customWidth="1"/>
    <col min="1799" max="1799" width="11.85546875" style="274" customWidth="1"/>
    <col min="1800" max="1800" width="12.5703125" style="274" customWidth="1"/>
    <col min="1801" max="1801" width="9.85546875" style="274" customWidth="1"/>
    <col min="1802" max="1802" width="11" style="274" customWidth="1"/>
    <col min="1803" max="1803" width="11.85546875" style="274" customWidth="1"/>
    <col min="1804" max="1804" width="12.5703125" style="274" customWidth="1"/>
    <col min="1805" max="1805" width="11.85546875" style="274" customWidth="1"/>
    <col min="1806" max="2048" width="11.5703125" style="274"/>
    <col min="2049" max="2049" width="26.28515625" style="274" customWidth="1"/>
    <col min="2050" max="2050" width="5.28515625" style="274" customWidth="1"/>
    <col min="2051" max="2051" width="10" style="274" customWidth="1"/>
    <col min="2052" max="2052" width="7.42578125" style="274" customWidth="1"/>
    <col min="2053" max="2053" width="12.7109375" style="274" customWidth="1"/>
    <col min="2054" max="2054" width="10.5703125" style="274" customWidth="1"/>
    <col min="2055" max="2055" width="11.85546875" style="274" customWidth="1"/>
    <col min="2056" max="2056" width="12.5703125" style="274" customWidth="1"/>
    <col min="2057" max="2057" width="9.85546875" style="274" customWidth="1"/>
    <col min="2058" max="2058" width="11" style="274" customWidth="1"/>
    <col min="2059" max="2059" width="11.85546875" style="274" customWidth="1"/>
    <col min="2060" max="2060" width="12.5703125" style="274" customWidth="1"/>
    <col min="2061" max="2061" width="11.85546875" style="274" customWidth="1"/>
    <col min="2062" max="2304" width="11.5703125" style="274"/>
    <col min="2305" max="2305" width="26.28515625" style="274" customWidth="1"/>
    <col min="2306" max="2306" width="5.28515625" style="274" customWidth="1"/>
    <col min="2307" max="2307" width="10" style="274" customWidth="1"/>
    <col min="2308" max="2308" width="7.42578125" style="274" customWidth="1"/>
    <col min="2309" max="2309" width="12.7109375" style="274" customWidth="1"/>
    <col min="2310" max="2310" width="10.5703125" style="274" customWidth="1"/>
    <col min="2311" max="2311" width="11.85546875" style="274" customWidth="1"/>
    <col min="2312" max="2312" width="12.5703125" style="274" customWidth="1"/>
    <col min="2313" max="2313" width="9.85546875" style="274" customWidth="1"/>
    <col min="2314" max="2314" width="11" style="274" customWidth="1"/>
    <col min="2315" max="2315" width="11.85546875" style="274" customWidth="1"/>
    <col min="2316" max="2316" width="12.5703125" style="274" customWidth="1"/>
    <col min="2317" max="2317" width="11.85546875" style="274" customWidth="1"/>
    <col min="2318" max="2560" width="11.5703125" style="274"/>
    <col min="2561" max="2561" width="26.28515625" style="274" customWidth="1"/>
    <col min="2562" max="2562" width="5.28515625" style="274" customWidth="1"/>
    <col min="2563" max="2563" width="10" style="274" customWidth="1"/>
    <col min="2564" max="2564" width="7.42578125" style="274" customWidth="1"/>
    <col min="2565" max="2565" width="12.7109375" style="274" customWidth="1"/>
    <col min="2566" max="2566" width="10.5703125" style="274" customWidth="1"/>
    <col min="2567" max="2567" width="11.85546875" style="274" customWidth="1"/>
    <col min="2568" max="2568" width="12.5703125" style="274" customWidth="1"/>
    <col min="2569" max="2569" width="9.85546875" style="274" customWidth="1"/>
    <col min="2570" max="2570" width="11" style="274" customWidth="1"/>
    <col min="2571" max="2571" width="11.85546875" style="274" customWidth="1"/>
    <col min="2572" max="2572" width="12.5703125" style="274" customWidth="1"/>
    <col min="2573" max="2573" width="11.85546875" style="274" customWidth="1"/>
    <col min="2574" max="2816" width="11.5703125" style="274"/>
    <col min="2817" max="2817" width="26.28515625" style="274" customWidth="1"/>
    <col min="2818" max="2818" width="5.28515625" style="274" customWidth="1"/>
    <col min="2819" max="2819" width="10" style="274" customWidth="1"/>
    <col min="2820" max="2820" width="7.42578125" style="274" customWidth="1"/>
    <col min="2821" max="2821" width="12.7109375" style="274" customWidth="1"/>
    <col min="2822" max="2822" width="10.5703125" style="274" customWidth="1"/>
    <col min="2823" max="2823" width="11.85546875" style="274" customWidth="1"/>
    <col min="2824" max="2824" width="12.5703125" style="274" customWidth="1"/>
    <col min="2825" max="2825" width="9.85546875" style="274" customWidth="1"/>
    <col min="2826" max="2826" width="11" style="274" customWidth="1"/>
    <col min="2827" max="2827" width="11.85546875" style="274" customWidth="1"/>
    <col min="2828" max="2828" width="12.5703125" style="274" customWidth="1"/>
    <col min="2829" max="2829" width="11.85546875" style="274" customWidth="1"/>
    <col min="2830" max="3072" width="11.5703125" style="274"/>
    <col min="3073" max="3073" width="26.28515625" style="274" customWidth="1"/>
    <col min="3074" max="3074" width="5.28515625" style="274" customWidth="1"/>
    <col min="3075" max="3075" width="10" style="274" customWidth="1"/>
    <col min="3076" max="3076" width="7.42578125" style="274" customWidth="1"/>
    <col min="3077" max="3077" width="12.7109375" style="274" customWidth="1"/>
    <col min="3078" max="3078" width="10.5703125" style="274" customWidth="1"/>
    <col min="3079" max="3079" width="11.85546875" style="274" customWidth="1"/>
    <col min="3080" max="3080" width="12.5703125" style="274" customWidth="1"/>
    <col min="3081" max="3081" width="9.85546875" style="274" customWidth="1"/>
    <col min="3082" max="3082" width="11" style="274" customWidth="1"/>
    <col min="3083" max="3083" width="11.85546875" style="274" customWidth="1"/>
    <col min="3084" max="3084" width="12.5703125" style="274" customWidth="1"/>
    <col min="3085" max="3085" width="11.85546875" style="274" customWidth="1"/>
    <col min="3086" max="3328" width="11.5703125" style="274"/>
    <col min="3329" max="3329" width="26.28515625" style="274" customWidth="1"/>
    <col min="3330" max="3330" width="5.28515625" style="274" customWidth="1"/>
    <col min="3331" max="3331" width="10" style="274" customWidth="1"/>
    <col min="3332" max="3332" width="7.42578125" style="274" customWidth="1"/>
    <col min="3333" max="3333" width="12.7109375" style="274" customWidth="1"/>
    <col min="3334" max="3334" width="10.5703125" style="274" customWidth="1"/>
    <col min="3335" max="3335" width="11.85546875" style="274" customWidth="1"/>
    <col min="3336" max="3336" width="12.5703125" style="274" customWidth="1"/>
    <col min="3337" max="3337" width="9.85546875" style="274" customWidth="1"/>
    <col min="3338" max="3338" width="11" style="274" customWidth="1"/>
    <col min="3339" max="3339" width="11.85546875" style="274" customWidth="1"/>
    <col min="3340" max="3340" width="12.5703125" style="274" customWidth="1"/>
    <col min="3341" max="3341" width="11.85546875" style="274" customWidth="1"/>
    <col min="3342" max="3584" width="11.5703125" style="274"/>
    <col min="3585" max="3585" width="26.28515625" style="274" customWidth="1"/>
    <col min="3586" max="3586" width="5.28515625" style="274" customWidth="1"/>
    <col min="3587" max="3587" width="10" style="274" customWidth="1"/>
    <col min="3588" max="3588" width="7.42578125" style="274" customWidth="1"/>
    <col min="3589" max="3589" width="12.7109375" style="274" customWidth="1"/>
    <col min="3590" max="3590" width="10.5703125" style="274" customWidth="1"/>
    <col min="3591" max="3591" width="11.85546875" style="274" customWidth="1"/>
    <col min="3592" max="3592" width="12.5703125" style="274" customWidth="1"/>
    <col min="3593" max="3593" width="9.85546875" style="274" customWidth="1"/>
    <col min="3594" max="3594" width="11" style="274" customWidth="1"/>
    <col min="3595" max="3595" width="11.85546875" style="274" customWidth="1"/>
    <col min="3596" max="3596" width="12.5703125" style="274" customWidth="1"/>
    <col min="3597" max="3597" width="11.85546875" style="274" customWidth="1"/>
    <col min="3598" max="3840" width="11.5703125" style="274"/>
    <col min="3841" max="3841" width="26.28515625" style="274" customWidth="1"/>
    <col min="3842" max="3842" width="5.28515625" style="274" customWidth="1"/>
    <col min="3843" max="3843" width="10" style="274" customWidth="1"/>
    <col min="3844" max="3844" width="7.42578125" style="274" customWidth="1"/>
    <col min="3845" max="3845" width="12.7109375" style="274" customWidth="1"/>
    <col min="3846" max="3846" width="10.5703125" style="274" customWidth="1"/>
    <col min="3847" max="3847" width="11.85546875" style="274" customWidth="1"/>
    <col min="3848" max="3848" width="12.5703125" style="274" customWidth="1"/>
    <col min="3849" max="3849" width="9.85546875" style="274" customWidth="1"/>
    <col min="3850" max="3850" width="11" style="274" customWidth="1"/>
    <col min="3851" max="3851" width="11.85546875" style="274" customWidth="1"/>
    <col min="3852" max="3852" width="12.5703125" style="274" customWidth="1"/>
    <col min="3853" max="3853" width="11.85546875" style="274" customWidth="1"/>
    <col min="3854" max="4096" width="11.5703125" style="274"/>
    <col min="4097" max="4097" width="26.28515625" style="274" customWidth="1"/>
    <col min="4098" max="4098" width="5.28515625" style="274" customWidth="1"/>
    <col min="4099" max="4099" width="10" style="274" customWidth="1"/>
    <col min="4100" max="4100" width="7.42578125" style="274" customWidth="1"/>
    <col min="4101" max="4101" width="12.7109375" style="274" customWidth="1"/>
    <col min="4102" max="4102" width="10.5703125" style="274" customWidth="1"/>
    <col min="4103" max="4103" width="11.85546875" style="274" customWidth="1"/>
    <col min="4104" max="4104" width="12.5703125" style="274" customWidth="1"/>
    <col min="4105" max="4105" width="9.85546875" style="274" customWidth="1"/>
    <col min="4106" max="4106" width="11" style="274" customWidth="1"/>
    <col min="4107" max="4107" width="11.85546875" style="274" customWidth="1"/>
    <col min="4108" max="4108" width="12.5703125" style="274" customWidth="1"/>
    <col min="4109" max="4109" width="11.85546875" style="274" customWidth="1"/>
    <col min="4110" max="4352" width="11.5703125" style="274"/>
    <col min="4353" max="4353" width="26.28515625" style="274" customWidth="1"/>
    <col min="4354" max="4354" width="5.28515625" style="274" customWidth="1"/>
    <col min="4355" max="4355" width="10" style="274" customWidth="1"/>
    <col min="4356" max="4356" width="7.42578125" style="274" customWidth="1"/>
    <col min="4357" max="4357" width="12.7109375" style="274" customWidth="1"/>
    <col min="4358" max="4358" width="10.5703125" style="274" customWidth="1"/>
    <col min="4359" max="4359" width="11.85546875" style="274" customWidth="1"/>
    <col min="4360" max="4360" width="12.5703125" style="274" customWidth="1"/>
    <col min="4361" max="4361" width="9.85546875" style="274" customWidth="1"/>
    <col min="4362" max="4362" width="11" style="274" customWidth="1"/>
    <col min="4363" max="4363" width="11.85546875" style="274" customWidth="1"/>
    <col min="4364" max="4364" width="12.5703125" style="274" customWidth="1"/>
    <col min="4365" max="4365" width="11.85546875" style="274" customWidth="1"/>
    <col min="4366" max="4608" width="11.5703125" style="274"/>
    <col min="4609" max="4609" width="26.28515625" style="274" customWidth="1"/>
    <col min="4610" max="4610" width="5.28515625" style="274" customWidth="1"/>
    <col min="4611" max="4611" width="10" style="274" customWidth="1"/>
    <col min="4612" max="4612" width="7.42578125" style="274" customWidth="1"/>
    <col min="4613" max="4613" width="12.7109375" style="274" customWidth="1"/>
    <col min="4614" max="4614" width="10.5703125" style="274" customWidth="1"/>
    <col min="4615" max="4615" width="11.85546875" style="274" customWidth="1"/>
    <col min="4616" max="4616" width="12.5703125" style="274" customWidth="1"/>
    <col min="4617" max="4617" width="9.85546875" style="274" customWidth="1"/>
    <col min="4618" max="4618" width="11" style="274" customWidth="1"/>
    <col min="4619" max="4619" width="11.85546875" style="274" customWidth="1"/>
    <col min="4620" max="4620" width="12.5703125" style="274" customWidth="1"/>
    <col min="4621" max="4621" width="11.85546875" style="274" customWidth="1"/>
    <col min="4622" max="4864" width="11.5703125" style="274"/>
    <col min="4865" max="4865" width="26.28515625" style="274" customWidth="1"/>
    <col min="4866" max="4866" width="5.28515625" style="274" customWidth="1"/>
    <col min="4867" max="4867" width="10" style="274" customWidth="1"/>
    <col min="4868" max="4868" width="7.42578125" style="274" customWidth="1"/>
    <col min="4869" max="4869" width="12.7109375" style="274" customWidth="1"/>
    <col min="4870" max="4870" width="10.5703125" style="274" customWidth="1"/>
    <col min="4871" max="4871" width="11.85546875" style="274" customWidth="1"/>
    <col min="4872" max="4872" width="12.5703125" style="274" customWidth="1"/>
    <col min="4873" max="4873" width="9.85546875" style="274" customWidth="1"/>
    <col min="4874" max="4874" width="11" style="274" customWidth="1"/>
    <col min="4875" max="4875" width="11.85546875" style="274" customWidth="1"/>
    <col min="4876" max="4876" width="12.5703125" style="274" customWidth="1"/>
    <col min="4877" max="4877" width="11.85546875" style="274" customWidth="1"/>
    <col min="4878" max="5120" width="11.5703125" style="274"/>
    <col min="5121" max="5121" width="26.28515625" style="274" customWidth="1"/>
    <col min="5122" max="5122" width="5.28515625" style="274" customWidth="1"/>
    <col min="5123" max="5123" width="10" style="274" customWidth="1"/>
    <col min="5124" max="5124" width="7.42578125" style="274" customWidth="1"/>
    <col min="5125" max="5125" width="12.7109375" style="274" customWidth="1"/>
    <col min="5126" max="5126" width="10.5703125" style="274" customWidth="1"/>
    <col min="5127" max="5127" width="11.85546875" style="274" customWidth="1"/>
    <col min="5128" max="5128" width="12.5703125" style="274" customWidth="1"/>
    <col min="5129" max="5129" width="9.85546875" style="274" customWidth="1"/>
    <col min="5130" max="5130" width="11" style="274" customWidth="1"/>
    <col min="5131" max="5131" width="11.85546875" style="274" customWidth="1"/>
    <col min="5132" max="5132" width="12.5703125" style="274" customWidth="1"/>
    <col min="5133" max="5133" width="11.85546875" style="274" customWidth="1"/>
    <col min="5134" max="5376" width="11.5703125" style="274"/>
    <col min="5377" max="5377" width="26.28515625" style="274" customWidth="1"/>
    <col min="5378" max="5378" width="5.28515625" style="274" customWidth="1"/>
    <col min="5379" max="5379" width="10" style="274" customWidth="1"/>
    <col min="5380" max="5380" width="7.42578125" style="274" customWidth="1"/>
    <col min="5381" max="5381" width="12.7109375" style="274" customWidth="1"/>
    <col min="5382" max="5382" width="10.5703125" style="274" customWidth="1"/>
    <col min="5383" max="5383" width="11.85546875" style="274" customWidth="1"/>
    <col min="5384" max="5384" width="12.5703125" style="274" customWidth="1"/>
    <col min="5385" max="5385" width="9.85546875" style="274" customWidth="1"/>
    <col min="5386" max="5386" width="11" style="274" customWidth="1"/>
    <col min="5387" max="5387" width="11.85546875" style="274" customWidth="1"/>
    <col min="5388" max="5388" width="12.5703125" style="274" customWidth="1"/>
    <col min="5389" max="5389" width="11.85546875" style="274" customWidth="1"/>
    <col min="5390" max="5632" width="11.5703125" style="274"/>
    <col min="5633" max="5633" width="26.28515625" style="274" customWidth="1"/>
    <col min="5634" max="5634" width="5.28515625" style="274" customWidth="1"/>
    <col min="5635" max="5635" width="10" style="274" customWidth="1"/>
    <col min="5636" max="5636" width="7.42578125" style="274" customWidth="1"/>
    <col min="5637" max="5637" width="12.7109375" style="274" customWidth="1"/>
    <col min="5638" max="5638" width="10.5703125" style="274" customWidth="1"/>
    <col min="5639" max="5639" width="11.85546875" style="274" customWidth="1"/>
    <col min="5640" max="5640" width="12.5703125" style="274" customWidth="1"/>
    <col min="5641" max="5641" width="9.85546875" style="274" customWidth="1"/>
    <col min="5642" max="5642" width="11" style="274" customWidth="1"/>
    <col min="5643" max="5643" width="11.85546875" style="274" customWidth="1"/>
    <col min="5644" max="5644" width="12.5703125" style="274" customWidth="1"/>
    <col min="5645" max="5645" width="11.85546875" style="274" customWidth="1"/>
    <col min="5646" max="5888" width="11.5703125" style="274"/>
    <col min="5889" max="5889" width="26.28515625" style="274" customWidth="1"/>
    <col min="5890" max="5890" width="5.28515625" style="274" customWidth="1"/>
    <col min="5891" max="5891" width="10" style="274" customWidth="1"/>
    <col min="5892" max="5892" width="7.42578125" style="274" customWidth="1"/>
    <col min="5893" max="5893" width="12.7109375" style="274" customWidth="1"/>
    <col min="5894" max="5894" width="10.5703125" style="274" customWidth="1"/>
    <col min="5895" max="5895" width="11.85546875" style="274" customWidth="1"/>
    <col min="5896" max="5896" width="12.5703125" style="274" customWidth="1"/>
    <col min="5897" max="5897" width="9.85546875" style="274" customWidth="1"/>
    <col min="5898" max="5898" width="11" style="274" customWidth="1"/>
    <col min="5899" max="5899" width="11.85546875" style="274" customWidth="1"/>
    <col min="5900" max="5900" width="12.5703125" style="274" customWidth="1"/>
    <col min="5901" max="5901" width="11.85546875" style="274" customWidth="1"/>
    <col min="5902" max="6144" width="11.5703125" style="274"/>
    <col min="6145" max="6145" width="26.28515625" style="274" customWidth="1"/>
    <col min="6146" max="6146" width="5.28515625" style="274" customWidth="1"/>
    <col min="6147" max="6147" width="10" style="274" customWidth="1"/>
    <col min="6148" max="6148" width="7.42578125" style="274" customWidth="1"/>
    <col min="6149" max="6149" width="12.7109375" style="274" customWidth="1"/>
    <col min="6150" max="6150" width="10.5703125" style="274" customWidth="1"/>
    <col min="6151" max="6151" width="11.85546875" style="274" customWidth="1"/>
    <col min="6152" max="6152" width="12.5703125" style="274" customWidth="1"/>
    <col min="6153" max="6153" width="9.85546875" style="274" customWidth="1"/>
    <col min="6154" max="6154" width="11" style="274" customWidth="1"/>
    <col min="6155" max="6155" width="11.85546875" style="274" customWidth="1"/>
    <col min="6156" max="6156" width="12.5703125" style="274" customWidth="1"/>
    <col min="6157" max="6157" width="11.85546875" style="274" customWidth="1"/>
    <col min="6158" max="6400" width="11.5703125" style="274"/>
    <col min="6401" max="6401" width="26.28515625" style="274" customWidth="1"/>
    <col min="6402" max="6402" width="5.28515625" style="274" customWidth="1"/>
    <col min="6403" max="6403" width="10" style="274" customWidth="1"/>
    <col min="6404" max="6404" width="7.42578125" style="274" customWidth="1"/>
    <col min="6405" max="6405" width="12.7109375" style="274" customWidth="1"/>
    <col min="6406" max="6406" width="10.5703125" style="274" customWidth="1"/>
    <col min="6407" max="6407" width="11.85546875" style="274" customWidth="1"/>
    <col min="6408" max="6408" width="12.5703125" style="274" customWidth="1"/>
    <col min="6409" max="6409" width="9.85546875" style="274" customWidth="1"/>
    <col min="6410" max="6410" width="11" style="274" customWidth="1"/>
    <col min="6411" max="6411" width="11.85546875" style="274" customWidth="1"/>
    <col min="6412" max="6412" width="12.5703125" style="274" customWidth="1"/>
    <col min="6413" max="6413" width="11.85546875" style="274" customWidth="1"/>
    <col min="6414" max="6656" width="11.5703125" style="274"/>
    <col min="6657" max="6657" width="26.28515625" style="274" customWidth="1"/>
    <col min="6658" max="6658" width="5.28515625" style="274" customWidth="1"/>
    <col min="6659" max="6659" width="10" style="274" customWidth="1"/>
    <col min="6660" max="6660" width="7.42578125" style="274" customWidth="1"/>
    <col min="6661" max="6661" width="12.7109375" style="274" customWidth="1"/>
    <col min="6662" max="6662" width="10.5703125" style="274" customWidth="1"/>
    <col min="6663" max="6663" width="11.85546875" style="274" customWidth="1"/>
    <col min="6664" max="6664" width="12.5703125" style="274" customWidth="1"/>
    <col min="6665" max="6665" width="9.85546875" style="274" customWidth="1"/>
    <col min="6666" max="6666" width="11" style="274" customWidth="1"/>
    <col min="6667" max="6667" width="11.85546875" style="274" customWidth="1"/>
    <col min="6668" max="6668" width="12.5703125" style="274" customWidth="1"/>
    <col min="6669" max="6669" width="11.85546875" style="274" customWidth="1"/>
    <col min="6670" max="6912" width="11.5703125" style="274"/>
    <col min="6913" max="6913" width="26.28515625" style="274" customWidth="1"/>
    <col min="6914" max="6914" width="5.28515625" style="274" customWidth="1"/>
    <col min="6915" max="6915" width="10" style="274" customWidth="1"/>
    <col min="6916" max="6916" width="7.42578125" style="274" customWidth="1"/>
    <col min="6917" max="6917" width="12.7109375" style="274" customWidth="1"/>
    <col min="6918" max="6918" width="10.5703125" style="274" customWidth="1"/>
    <col min="6919" max="6919" width="11.85546875" style="274" customWidth="1"/>
    <col min="6920" max="6920" width="12.5703125" style="274" customWidth="1"/>
    <col min="6921" max="6921" width="9.85546875" style="274" customWidth="1"/>
    <col min="6922" max="6922" width="11" style="274" customWidth="1"/>
    <col min="6923" max="6923" width="11.85546875" style="274" customWidth="1"/>
    <col min="6924" max="6924" width="12.5703125" style="274" customWidth="1"/>
    <col min="6925" max="6925" width="11.85546875" style="274" customWidth="1"/>
    <col min="6926" max="7168" width="11.5703125" style="274"/>
    <col min="7169" max="7169" width="26.28515625" style="274" customWidth="1"/>
    <col min="7170" max="7170" width="5.28515625" style="274" customWidth="1"/>
    <col min="7171" max="7171" width="10" style="274" customWidth="1"/>
    <col min="7172" max="7172" width="7.42578125" style="274" customWidth="1"/>
    <col min="7173" max="7173" width="12.7109375" style="274" customWidth="1"/>
    <col min="7174" max="7174" width="10.5703125" style="274" customWidth="1"/>
    <col min="7175" max="7175" width="11.85546875" style="274" customWidth="1"/>
    <col min="7176" max="7176" width="12.5703125" style="274" customWidth="1"/>
    <col min="7177" max="7177" width="9.85546875" style="274" customWidth="1"/>
    <col min="7178" max="7178" width="11" style="274" customWidth="1"/>
    <col min="7179" max="7179" width="11.85546875" style="274" customWidth="1"/>
    <col min="7180" max="7180" width="12.5703125" style="274" customWidth="1"/>
    <col min="7181" max="7181" width="11.85546875" style="274" customWidth="1"/>
    <col min="7182" max="7424" width="11.5703125" style="274"/>
    <col min="7425" max="7425" width="26.28515625" style="274" customWidth="1"/>
    <col min="7426" max="7426" width="5.28515625" style="274" customWidth="1"/>
    <col min="7427" max="7427" width="10" style="274" customWidth="1"/>
    <col min="7428" max="7428" width="7.42578125" style="274" customWidth="1"/>
    <col min="7429" max="7429" width="12.7109375" style="274" customWidth="1"/>
    <col min="7430" max="7430" width="10.5703125" style="274" customWidth="1"/>
    <col min="7431" max="7431" width="11.85546875" style="274" customWidth="1"/>
    <col min="7432" max="7432" width="12.5703125" style="274" customWidth="1"/>
    <col min="7433" max="7433" width="9.85546875" style="274" customWidth="1"/>
    <col min="7434" max="7434" width="11" style="274" customWidth="1"/>
    <col min="7435" max="7435" width="11.85546875" style="274" customWidth="1"/>
    <col min="7436" max="7436" width="12.5703125" style="274" customWidth="1"/>
    <col min="7437" max="7437" width="11.85546875" style="274" customWidth="1"/>
    <col min="7438" max="7680" width="11.5703125" style="274"/>
    <col min="7681" max="7681" width="26.28515625" style="274" customWidth="1"/>
    <col min="7682" max="7682" width="5.28515625" style="274" customWidth="1"/>
    <col min="7683" max="7683" width="10" style="274" customWidth="1"/>
    <col min="7684" max="7684" width="7.42578125" style="274" customWidth="1"/>
    <col min="7685" max="7685" width="12.7109375" style="274" customWidth="1"/>
    <col min="7686" max="7686" width="10.5703125" style="274" customWidth="1"/>
    <col min="7687" max="7687" width="11.85546875" style="274" customWidth="1"/>
    <col min="7688" max="7688" width="12.5703125" style="274" customWidth="1"/>
    <col min="7689" max="7689" width="9.85546875" style="274" customWidth="1"/>
    <col min="7690" max="7690" width="11" style="274" customWidth="1"/>
    <col min="7691" max="7691" width="11.85546875" style="274" customWidth="1"/>
    <col min="7692" max="7692" width="12.5703125" style="274" customWidth="1"/>
    <col min="7693" max="7693" width="11.85546875" style="274" customWidth="1"/>
    <col min="7694" max="7936" width="11.5703125" style="274"/>
    <col min="7937" max="7937" width="26.28515625" style="274" customWidth="1"/>
    <col min="7938" max="7938" width="5.28515625" style="274" customWidth="1"/>
    <col min="7939" max="7939" width="10" style="274" customWidth="1"/>
    <col min="7940" max="7940" width="7.42578125" style="274" customWidth="1"/>
    <col min="7941" max="7941" width="12.7109375" style="274" customWidth="1"/>
    <col min="7942" max="7942" width="10.5703125" style="274" customWidth="1"/>
    <col min="7943" max="7943" width="11.85546875" style="274" customWidth="1"/>
    <col min="7944" max="7944" width="12.5703125" style="274" customWidth="1"/>
    <col min="7945" max="7945" width="9.85546875" style="274" customWidth="1"/>
    <col min="7946" max="7946" width="11" style="274" customWidth="1"/>
    <col min="7947" max="7947" width="11.85546875" style="274" customWidth="1"/>
    <col min="7948" max="7948" width="12.5703125" style="274" customWidth="1"/>
    <col min="7949" max="7949" width="11.85546875" style="274" customWidth="1"/>
    <col min="7950" max="8192" width="11.5703125" style="274"/>
    <col min="8193" max="8193" width="26.28515625" style="274" customWidth="1"/>
    <col min="8194" max="8194" width="5.28515625" style="274" customWidth="1"/>
    <col min="8195" max="8195" width="10" style="274" customWidth="1"/>
    <col min="8196" max="8196" width="7.42578125" style="274" customWidth="1"/>
    <col min="8197" max="8197" width="12.7109375" style="274" customWidth="1"/>
    <col min="8198" max="8198" width="10.5703125" style="274" customWidth="1"/>
    <col min="8199" max="8199" width="11.85546875" style="274" customWidth="1"/>
    <col min="8200" max="8200" width="12.5703125" style="274" customWidth="1"/>
    <col min="8201" max="8201" width="9.85546875" style="274" customWidth="1"/>
    <col min="8202" max="8202" width="11" style="274" customWidth="1"/>
    <col min="8203" max="8203" width="11.85546875" style="274" customWidth="1"/>
    <col min="8204" max="8204" width="12.5703125" style="274" customWidth="1"/>
    <col min="8205" max="8205" width="11.85546875" style="274" customWidth="1"/>
    <col min="8206" max="8448" width="11.5703125" style="274"/>
    <col min="8449" max="8449" width="26.28515625" style="274" customWidth="1"/>
    <col min="8450" max="8450" width="5.28515625" style="274" customWidth="1"/>
    <col min="8451" max="8451" width="10" style="274" customWidth="1"/>
    <col min="8452" max="8452" width="7.42578125" style="274" customWidth="1"/>
    <col min="8453" max="8453" width="12.7109375" style="274" customWidth="1"/>
    <col min="8454" max="8454" width="10.5703125" style="274" customWidth="1"/>
    <col min="8455" max="8455" width="11.85546875" style="274" customWidth="1"/>
    <col min="8456" max="8456" width="12.5703125" style="274" customWidth="1"/>
    <col min="8457" max="8457" width="9.85546875" style="274" customWidth="1"/>
    <col min="8458" max="8458" width="11" style="274" customWidth="1"/>
    <col min="8459" max="8459" width="11.85546875" style="274" customWidth="1"/>
    <col min="8460" max="8460" width="12.5703125" style="274" customWidth="1"/>
    <col min="8461" max="8461" width="11.85546875" style="274" customWidth="1"/>
    <col min="8462" max="8704" width="11.5703125" style="274"/>
    <col min="8705" max="8705" width="26.28515625" style="274" customWidth="1"/>
    <col min="8706" max="8706" width="5.28515625" style="274" customWidth="1"/>
    <col min="8707" max="8707" width="10" style="274" customWidth="1"/>
    <col min="8708" max="8708" width="7.42578125" style="274" customWidth="1"/>
    <col min="8709" max="8709" width="12.7109375" style="274" customWidth="1"/>
    <col min="8710" max="8710" width="10.5703125" style="274" customWidth="1"/>
    <col min="8711" max="8711" width="11.85546875" style="274" customWidth="1"/>
    <col min="8712" max="8712" width="12.5703125" style="274" customWidth="1"/>
    <col min="8713" max="8713" width="9.85546875" style="274" customWidth="1"/>
    <col min="8714" max="8714" width="11" style="274" customWidth="1"/>
    <col min="8715" max="8715" width="11.85546875" style="274" customWidth="1"/>
    <col min="8716" max="8716" width="12.5703125" style="274" customWidth="1"/>
    <col min="8717" max="8717" width="11.85546875" style="274" customWidth="1"/>
    <col min="8718" max="8960" width="11.5703125" style="274"/>
    <col min="8961" max="8961" width="26.28515625" style="274" customWidth="1"/>
    <col min="8962" max="8962" width="5.28515625" style="274" customWidth="1"/>
    <col min="8963" max="8963" width="10" style="274" customWidth="1"/>
    <col min="8964" max="8964" width="7.42578125" style="274" customWidth="1"/>
    <col min="8965" max="8965" width="12.7109375" style="274" customWidth="1"/>
    <col min="8966" max="8966" width="10.5703125" style="274" customWidth="1"/>
    <col min="8967" max="8967" width="11.85546875" style="274" customWidth="1"/>
    <col min="8968" max="8968" width="12.5703125" style="274" customWidth="1"/>
    <col min="8969" max="8969" width="9.85546875" style="274" customWidth="1"/>
    <col min="8970" max="8970" width="11" style="274" customWidth="1"/>
    <col min="8971" max="8971" width="11.85546875" style="274" customWidth="1"/>
    <col min="8972" max="8972" width="12.5703125" style="274" customWidth="1"/>
    <col min="8973" max="8973" width="11.85546875" style="274" customWidth="1"/>
    <col min="8974" max="9216" width="11.5703125" style="274"/>
    <col min="9217" max="9217" width="26.28515625" style="274" customWidth="1"/>
    <col min="9218" max="9218" width="5.28515625" style="274" customWidth="1"/>
    <col min="9219" max="9219" width="10" style="274" customWidth="1"/>
    <col min="9220" max="9220" width="7.42578125" style="274" customWidth="1"/>
    <col min="9221" max="9221" width="12.7109375" style="274" customWidth="1"/>
    <col min="9222" max="9222" width="10.5703125" style="274" customWidth="1"/>
    <col min="9223" max="9223" width="11.85546875" style="274" customWidth="1"/>
    <col min="9224" max="9224" width="12.5703125" style="274" customWidth="1"/>
    <col min="9225" max="9225" width="9.85546875" style="274" customWidth="1"/>
    <col min="9226" max="9226" width="11" style="274" customWidth="1"/>
    <col min="9227" max="9227" width="11.85546875" style="274" customWidth="1"/>
    <col min="9228" max="9228" width="12.5703125" style="274" customWidth="1"/>
    <col min="9229" max="9229" width="11.85546875" style="274" customWidth="1"/>
    <col min="9230" max="9472" width="11.5703125" style="274"/>
    <col min="9473" max="9473" width="26.28515625" style="274" customWidth="1"/>
    <col min="9474" max="9474" width="5.28515625" style="274" customWidth="1"/>
    <col min="9475" max="9475" width="10" style="274" customWidth="1"/>
    <col min="9476" max="9476" width="7.42578125" style="274" customWidth="1"/>
    <col min="9477" max="9477" width="12.7109375" style="274" customWidth="1"/>
    <col min="9478" max="9478" width="10.5703125" style="274" customWidth="1"/>
    <col min="9479" max="9479" width="11.85546875" style="274" customWidth="1"/>
    <col min="9480" max="9480" width="12.5703125" style="274" customWidth="1"/>
    <col min="9481" max="9481" width="9.85546875" style="274" customWidth="1"/>
    <col min="9482" max="9482" width="11" style="274" customWidth="1"/>
    <col min="9483" max="9483" width="11.85546875" style="274" customWidth="1"/>
    <col min="9484" max="9484" width="12.5703125" style="274" customWidth="1"/>
    <col min="9485" max="9485" width="11.85546875" style="274" customWidth="1"/>
    <col min="9486" max="9728" width="11.5703125" style="274"/>
    <col min="9729" max="9729" width="26.28515625" style="274" customWidth="1"/>
    <col min="9730" max="9730" width="5.28515625" style="274" customWidth="1"/>
    <col min="9731" max="9731" width="10" style="274" customWidth="1"/>
    <col min="9732" max="9732" width="7.42578125" style="274" customWidth="1"/>
    <col min="9733" max="9733" width="12.7109375" style="274" customWidth="1"/>
    <col min="9734" max="9734" width="10.5703125" style="274" customWidth="1"/>
    <col min="9735" max="9735" width="11.85546875" style="274" customWidth="1"/>
    <col min="9736" max="9736" width="12.5703125" style="274" customWidth="1"/>
    <col min="9737" max="9737" width="9.85546875" style="274" customWidth="1"/>
    <col min="9738" max="9738" width="11" style="274" customWidth="1"/>
    <col min="9739" max="9739" width="11.85546875" style="274" customWidth="1"/>
    <col min="9740" max="9740" width="12.5703125" style="274" customWidth="1"/>
    <col min="9741" max="9741" width="11.85546875" style="274" customWidth="1"/>
    <col min="9742" max="9984" width="11.5703125" style="274"/>
    <col min="9985" max="9985" width="26.28515625" style="274" customWidth="1"/>
    <col min="9986" max="9986" width="5.28515625" style="274" customWidth="1"/>
    <col min="9987" max="9987" width="10" style="274" customWidth="1"/>
    <col min="9988" max="9988" width="7.42578125" style="274" customWidth="1"/>
    <col min="9989" max="9989" width="12.7109375" style="274" customWidth="1"/>
    <col min="9990" max="9990" width="10.5703125" style="274" customWidth="1"/>
    <col min="9991" max="9991" width="11.85546875" style="274" customWidth="1"/>
    <col min="9992" max="9992" width="12.5703125" style="274" customWidth="1"/>
    <col min="9993" max="9993" width="9.85546875" style="274" customWidth="1"/>
    <col min="9994" max="9994" width="11" style="274" customWidth="1"/>
    <col min="9995" max="9995" width="11.85546875" style="274" customWidth="1"/>
    <col min="9996" max="9996" width="12.5703125" style="274" customWidth="1"/>
    <col min="9997" max="9997" width="11.85546875" style="274" customWidth="1"/>
    <col min="9998" max="10240" width="11.5703125" style="274"/>
    <col min="10241" max="10241" width="26.28515625" style="274" customWidth="1"/>
    <col min="10242" max="10242" width="5.28515625" style="274" customWidth="1"/>
    <col min="10243" max="10243" width="10" style="274" customWidth="1"/>
    <col min="10244" max="10244" width="7.42578125" style="274" customWidth="1"/>
    <col min="10245" max="10245" width="12.7109375" style="274" customWidth="1"/>
    <col min="10246" max="10246" width="10.5703125" style="274" customWidth="1"/>
    <col min="10247" max="10247" width="11.85546875" style="274" customWidth="1"/>
    <col min="10248" max="10248" width="12.5703125" style="274" customWidth="1"/>
    <col min="10249" max="10249" width="9.85546875" style="274" customWidth="1"/>
    <col min="10250" max="10250" width="11" style="274" customWidth="1"/>
    <col min="10251" max="10251" width="11.85546875" style="274" customWidth="1"/>
    <col min="10252" max="10252" width="12.5703125" style="274" customWidth="1"/>
    <col min="10253" max="10253" width="11.85546875" style="274" customWidth="1"/>
    <col min="10254" max="10496" width="11.5703125" style="274"/>
    <col min="10497" max="10497" width="26.28515625" style="274" customWidth="1"/>
    <col min="10498" max="10498" width="5.28515625" style="274" customWidth="1"/>
    <col min="10499" max="10499" width="10" style="274" customWidth="1"/>
    <col min="10500" max="10500" width="7.42578125" style="274" customWidth="1"/>
    <col min="10501" max="10501" width="12.7109375" style="274" customWidth="1"/>
    <col min="10502" max="10502" width="10.5703125" style="274" customWidth="1"/>
    <col min="10503" max="10503" width="11.85546875" style="274" customWidth="1"/>
    <col min="10504" max="10504" width="12.5703125" style="274" customWidth="1"/>
    <col min="10505" max="10505" width="9.85546875" style="274" customWidth="1"/>
    <col min="10506" max="10506" width="11" style="274" customWidth="1"/>
    <col min="10507" max="10507" width="11.85546875" style="274" customWidth="1"/>
    <col min="10508" max="10508" width="12.5703125" style="274" customWidth="1"/>
    <col min="10509" max="10509" width="11.85546875" style="274" customWidth="1"/>
    <col min="10510" max="10752" width="11.5703125" style="274"/>
    <col min="10753" max="10753" width="26.28515625" style="274" customWidth="1"/>
    <col min="10754" max="10754" width="5.28515625" style="274" customWidth="1"/>
    <col min="10755" max="10755" width="10" style="274" customWidth="1"/>
    <col min="10756" max="10756" width="7.42578125" style="274" customWidth="1"/>
    <col min="10757" max="10757" width="12.7109375" style="274" customWidth="1"/>
    <col min="10758" max="10758" width="10.5703125" style="274" customWidth="1"/>
    <col min="10759" max="10759" width="11.85546875" style="274" customWidth="1"/>
    <col min="10760" max="10760" width="12.5703125" style="274" customWidth="1"/>
    <col min="10761" max="10761" width="9.85546875" style="274" customWidth="1"/>
    <col min="10762" max="10762" width="11" style="274" customWidth="1"/>
    <col min="10763" max="10763" width="11.85546875" style="274" customWidth="1"/>
    <col min="10764" max="10764" width="12.5703125" style="274" customWidth="1"/>
    <col min="10765" max="10765" width="11.85546875" style="274" customWidth="1"/>
    <col min="10766" max="11008" width="11.5703125" style="274"/>
    <col min="11009" max="11009" width="26.28515625" style="274" customWidth="1"/>
    <col min="11010" max="11010" width="5.28515625" style="274" customWidth="1"/>
    <col min="11011" max="11011" width="10" style="274" customWidth="1"/>
    <col min="11012" max="11012" width="7.42578125" style="274" customWidth="1"/>
    <col min="11013" max="11013" width="12.7109375" style="274" customWidth="1"/>
    <col min="11014" max="11014" width="10.5703125" style="274" customWidth="1"/>
    <col min="11015" max="11015" width="11.85546875" style="274" customWidth="1"/>
    <col min="11016" max="11016" width="12.5703125" style="274" customWidth="1"/>
    <col min="11017" max="11017" width="9.85546875" style="274" customWidth="1"/>
    <col min="11018" max="11018" width="11" style="274" customWidth="1"/>
    <col min="11019" max="11019" width="11.85546875" style="274" customWidth="1"/>
    <col min="11020" max="11020" width="12.5703125" style="274" customWidth="1"/>
    <col min="11021" max="11021" width="11.85546875" style="274" customWidth="1"/>
    <col min="11022" max="11264" width="11.5703125" style="274"/>
    <col min="11265" max="11265" width="26.28515625" style="274" customWidth="1"/>
    <col min="11266" max="11266" width="5.28515625" style="274" customWidth="1"/>
    <col min="11267" max="11267" width="10" style="274" customWidth="1"/>
    <col min="11268" max="11268" width="7.42578125" style="274" customWidth="1"/>
    <col min="11269" max="11269" width="12.7109375" style="274" customWidth="1"/>
    <col min="11270" max="11270" width="10.5703125" style="274" customWidth="1"/>
    <col min="11271" max="11271" width="11.85546875" style="274" customWidth="1"/>
    <col min="11272" max="11272" width="12.5703125" style="274" customWidth="1"/>
    <col min="11273" max="11273" width="9.85546875" style="274" customWidth="1"/>
    <col min="11274" max="11274" width="11" style="274" customWidth="1"/>
    <col min="11275" max="11275" width="11.85546875" style="274" customWidth="1"/>
    <col min="11276" max="11276" width="12.5703125" style="274" customWidth="1"/>
    <col min="11277" max="11277" width="11.85546875" style="274" customWidth="1"/>
    <col min="11278" max="11520" width="11.5703125" style="274"/>
    <col min="11521" max="11521" width="26.28515625" style="274" customWidth="1"/>
    <col min="11522" max="11522" width="5.28515625" style="274" customWidth="1"/>
    <col min="11523" max="11523" width="10" style="274" customWidth="1"/>
    <col min="11524" max="11524" width="7.42578125" style="274" customWidth="1"/>
    <col min="11525" max="11525" width="12.7109375" style="274" customWidth="1"/>
    <col min="11526" max="11526" width="10.5703125" style="274" customWidth="1"/>
    <col min="11527" max="11527" width="11.85546875" style="274" customWidth="1"/>
    <col min="11528" max="11528" width="12.5703125" style="274" customWidth="1"/>
    <col min="11529" max="11529" width="9.85546875" style="274" customWidth="1"/>
    <col min="11530" max="11530" width="11" style="274" customWidth="1"/>
    <col min="11531" max="11531" width="11.85546875" style="274" customWidth="1"/>
    <col min="11532" max="11532" width="12.5703125" style="274" customWidth="1"/>
    <col min="11533" max="11533" width="11.85546875" style="274" customWidth="1"/>
    <col min="11534" max="11776" width="11.5703125" style="274"/>
    <col min="11777" max="11777" width="26.28515625" style="274" customWidth="1"/>
    <col min="11778" max="11778" width="5.28515625" style="274" customWidth="1"/>
    <col min="11779" max="11779" width="10" style="274" customWidth="1"/>
    <col min="11780" max="11780" width="7.42578125" style="274" customWidth="1"/>
    <col min="11781" max="11781" width="12.7109375" style="274" customWidth="1"/>
    <col min="11782" max="11782" width="10.5703125" style="274" customWidth="1"/>
    <col min="11783" max="11783" width="11.85546875" style="274" customWidth="1"/>
    <col min="11784" max="11784" width="12.5703125" style="274" customWidth="1"/>
    <col min="11785" max="11785" width="9.85546875" style="274" customWidth="1"/>
    <col min="11786" max="11786" width="11" style="274" customWidth="1"/>
    <col min="11787" max="11787" width="11.85546875" style="274" customWidth="1"/>
    <col min="11788" max="11788" width="12.5703125" style="274" customWidth="1"/>
    <col min="11789" max="11789" width="11.85546875" style="274" customWidth="1"/>
    <col min="11790" max="12032" width="11.5703125" style="274"/>
    <col min="12033" max="12033" width="26.28515625" style="274" customWidth="1"/>
    <col min="12034" max="12034" width="5.28515625" style="274" customWidth="1"/>
    <col min="12035" max="12035" width="10" style="274" customWidth="1"/>
    <col min="12036" max="12036" width="7.42578125" style="274" customWidth="1"/>
    <col min="12037" max="12037" width="12.7109375" style="274" customWidth="1"/>
    <col min="12038" max="12038" width="10.5703125" style="274" customWidth="1"/>
    <col min="12039" max="12039" width="11.85546875" style="274" customWidth="1"/>
    <col min="12040" max="12040" width="12.5703125" style="274" customWidth="1"/>
    <col min="12041" max="12041" width="9.85546875" style="274" customWidth="1"/>
    <col min="12042" max="12042" width="11" style="274" customWidth="1"/>
    <col min="12043" max="12043" width="11.85546875" style="274" customWidth="1"/>
    <col min="12044" max="12044" width="12.5703125" style="274" customWidth="1"/>
    <col min="12045" max="12045" width="11.85546875" style="274" customWidth="1"/>
    <col min="12046" max="12288" width="11.5703125" style="274"/>
    <col min="12289" max="12289" width="26.28515625" style="274" customWidth="1"/>
    <col min="12290" max="12290" width="5.28515625" style="274" customWidth="1"/>
    <col min="12291" max="12291" width="10" style="274" customWidth="1"/>
    <col min="12292" max="12292" width="7.42578125" style="274" customWidth="1"/>
    <col min="12293" max="12293" width="12.7109375" style="274" customWidth="1"/>
    <col min="12294" max="12294" width="10.5703125" style="274" customWidth="1"/>
    <col min="12295" max="12295" width="11.85546875" style="274" customWidth="1"/>
    <col min="12296" max="12296" width="12.5703125" style="274" customWidth="1"/>
    <col min="12297" max="12297" width="9.85546875" style="274" customWidth="1"/>
    <col min="12298" max="12298" width="11" style="274" customWidth="1"/>
    <col min="12299" max="12299" width="11.85546875" style="274" customWidth="1"/>
    <col min="12300" max="12300" width="12.5703125" style="274" customWidth="1"/>
    <col min="12301" max="12301" width="11.85546875" style="274" customWidth="1"/>
    <col min="12302" max="12544" width="11.5703125" style="274"/>
    <col min="12545" max="12545" width="26.28515625" style="274" customWidth="1"/>
    <col min="12546" max="12546" width="5.28515625" style="274" customWidth="1"/>
    <col min="12547" max="12547" width="10" style="274" customWidth="1"/>
    <col min="12548" max="12548" width="7.42578125" style="274" customWidth="1"/>
    <col min="12549" max="12549" width="12.7109375" style="274" customWidth="1"/>
    <col min="12550" max="12550" width="10.5703125" style="274" customWidth="1"/>
    <col min="12551" max="12551" width="11.85546875" style="274" customWidth="1"/>
    <col min="12552" max="12552" width="12.5703125" style="274" customWidth="1"/>
    <col min="12553" max="12553" width="9.85546875" style="274" customWidth="1"/>
    <col min="12554" max="12554" width="11" style="274" customWidth="1"/>
    <col min="12555" max="12555" width="11.85546875" style="274" customWidth="1"/>
    <col min="12556" max="12556" width="12.5703125" style="274" customWidth="1"/>
    <col min="12557" max="12557" width="11.85546875" style="274" customWidth="1"/>
    <col min="12558" max="12800" width="11.5703125" style="274"/>
    <col min="12801" max="12801" width="26.28515625" style="274" customWidth="1"/>
    <col min="12802" max="12802" width="5.28515625" style="274" customWidth="1"/>
    <col min="12803" max="12803" width="10" style="274" customWidth="1"/>
    <col min="12804" max="12804" width="7.42578125" style="274" customWidth="1"/>
    <col min="12805" max="12805" width="12.7109375" style="274" customWidth="1"/>
    <col min="12806" max="12806" width="10.5703125" style="274" customWidth="1"/>
    <col min="12807" max="12807" width="11.85546875" style="274" customWidth="1"/>
    <col min="12808" max="12808" width="12.5703125" style="274" customWidth="1"/>
    <col min="12809" max="12809" width="9.85546875" style="274" customWidth="1"/>
    <col min="12810" max="12810" width="11" style="274" customWidth="1"/>
    <col min="12811" max="12811" width="11.85546875" style="274" customWidth="1"/>
    <col min="12812" max="12812" width="12.5703125" style="274" customWidth="1"/>
    <col min="12813" max="12813" width="11.85546875" style="274" customWidth="1"/>
    <col min="12814" max="13056" width="11.5703125" style="274"/>
    <col min="13057" max="13057" width="26.28515625" style="274" customWidth="1"/>
    <col min="13058" max="13058" width="5.28515625" style="274" customWidth="1"/>
    <col min="13059" max="13059" width="10" style="274" customWidth="1"/>
    <col min="13060" max="13060" width="7.42578125" style="274" customWidth="1"/>
    <col min="13061" max="13061" width="12.7109375" style="274" customWidth="1"/>
    <col min="13062" max="13062" width="10.5703125" style="274" customWidth="1"/>
    <col min="13063" max="13063" width="11.85546875" style="274" customWidth="1"/>
    <col min="13064" max="13064" width="12.5703125" style="274" customWidth="1"/>
    <col min="13065" max="13065" width="9.85546875" style="274" customWidth="1"/>
    <col min="13066" max="13066" width="11" style="274" customWidth="1"/>
    <col min="13067" max="13067" width="11.85546875" style="274" customWidth="1"/>
    <col min="13068" max="13068" width="12.5703125" style="274" customWidth="1"/>
    <col min="13069" max="13069" width="11.85546875" style="274" customWidth="1"/>
    <col min="13070" max="13312" width="11.5703125" style="274"/>
    <col min="13313" max="13313" width="26.28515625" style="274" customWidth="1"/>
    <col min="13314" max="13314" width="5.28515625" style="274" customWidth="1"/>
    <col min="13315" max="13315" width="10" style="274" customWidth="1"/>
    <col min="13316" max="13316" width="7.42578125" style="274" customWidth="1"/>
    <col min="13317" max="13317" width="12.7109375" style="274" customWidth="1"/>
    <col min="13318" max="13318" width="10.5703125" style="274" customWidth="1"/>
    <col min="13319" max="13319" width="11.85546875" style="274" customWidth="1"/>
    <col min="13320" max="13320" width="12.5703125" style="274" customWidth="1"/>
    <col min="13321" max="13321" width="9.85546875" style="274" customWidth="1"/>
    <col min="13322" max="13322" width="11" style="274" customWidth="1"/>
    <col min="13323" max="13323" width="11.85546875" style="274" customWidth="1"/>
    <col min="13324" max="13324" width="12.5703125" style="274" customWidth="1"/>
    <col min="13325" max="13325" width="11.85546875" style="274" customWidth="1"/>
    <col min="13326" max="13568" width="11.5703125" style="274"/>
    <col min="13569" max="13569" width="26.28515625" style="274" customWidth="1"/>
    <col min="13570" max="13570" width="5.28515625" style="274" customWidth="1"/>
    <col min="13571" max="13571" width="10" style="274" customWidth="1"/>
    <col min="13572" max="13572" width="7.42578125" style="274" customWidth="1"/>
    <col min="13573" max="13573" width="12.7109375" style="274" customWidth="1"/>
    <col min="13574" max="13574" width="10.5703125" style="274" customWidth="1"/>
    <col min="13575" max="13575" width="11.85546875" style="274" customWidth="1"/>
    <col min="13576" max="13576" width="12.5703125" style="274" customWidth="1"/>
    <col min="13577" max="13577" width="9.85546875" style="274" customWidth="1"/>
    <col min="13578" max="13578" width="11" style="274" customWidth="1"/>
    <col min="13579" max="13579" width="11.85546875" style="274" customWidth="1"/>
    <col min="13580" max="13580" width="12.5703125" style="274" customWidth="1"/>
    <col min="13581" max="13581" width="11.85546875" style="274" customWidth="1"/>
    <col min="13582" max="13824" width="11.5703125" style="274"/>
    <col min="13825" max="13825" width="26.28515625" style="274" customWidth="1"/>
    <col min="13826" max="13826" width="5.28515625" style="274" customWidth="1"/>
    <col min="13827" max="13827" width="10" style="274" customWidth="1"/>
    <col min="13828" max="13828" width="7.42578125" style="274" customWidth="1"/>
    <col min="13829" max="13829" width="12.7109375" style="274" customWidth="1"/>
    <col min="13830" max="13830" width="10.5703125" style="274" customWidth="1"/>
    <col min="13831" max="13831" width="11.85546875" style="274" customWidth="1"/>
    <col min="13832" max="13832" width="12.5703125" style="274" customWidth="1"/>
    <col min="13833" max="13833" width="9.85546875" style="274" customWidth="1"/>
    <col min="13834" max="13834" width="11" style="274" customWidth="1"/>
    <col min="13835" max="13835" width="11.85546875" style="274" customWidth="1"/>
    <col min="13836" max="13836" width="12.5703125" style="274" customWidth="1"/>
    <col min="13837" max="13837" width="11.85546875" style="274" customWidth="1"/>
    <col min="13838" max="14080" width="11.5703125" style="274"/>
    <col min="14081" max="14081" width="26.28515625" style="274" customWidth="1"/>
    <col min="14082" max="14082" width="5.28515625" style="274" customWidth="1"/>
    <col min="14083" max="14083" width="10" style="274" customWidth="1"/>
    <col min="14084" max="14084" width="7.42578125" style="274" customWidth="1"/>
    <col min="14085" max="14085" width="12.7109375" style="274" customWidth="1"/>
    <col min="14086" max="14086" width="10.5703125" style="274" customWidth="1"/>
    <col min="14087" max="14087" width="11.85546875" style="274" customWidth="1"/>
    <col min="14088" max="14088" width="12.5703125" style="274" customWidth="1"/>
    <col min="14089" max="14089" width="9.85546875" style="274" customWidth="1"/>
    <col min="14090" max="14090" width="11" style="274" customWidth="1"/>
    <col min="14091" max="14091" width="11.85546875" style="274" customWidth="1"/>
    <col min="14092" max="14092" width="12.5703125" style="274" customWidth="1"/>
    <col min="14093" max="14093" width="11.85546875" style="274" customWidth="1"/>
    <col min="14094" max="14336" width="11.5703125" style="274"/>
    <col min="14337" max="14337" width="26.28515625" style="274" customWidth="1"/>
    <col min="14338" max="14338" width="5.28515625" style="274" customWidth="1"/>
    <col min="14339" max="14339" width="10" style="274" customWidth="1"/>
    <col min="14340" max="14340" width="7.42578125" style="274" customWidth="1"/>
    <col min="14341" max="14341" width="12.7109375" style="274" customWidth="1"/>
    <col min="14342" max="14342" width="10.5703125" style="274" customWidth="1"/>
    <col min="14343" max="14343" width="11.85546875" style="274" customWidth="1"/>
    <col min="14344" max="14344" width="12.5703125" style="274" customWidth="1"/>
    <col min="14345" max="14345" width="9.85546875" style="274" customWidth="1"/>
    <col min="14346" max="14346" width="11" style="274" customWidth="1"/>
    <col min="14347" max="14347" width="11.85546875" style="274" customWidth="1"/>
    <col min="14348" max="14348" width="12.5703125" style="274" customWidth="1"/>
    <col min="14349" max="14349" width="11.85546875" style="274" customWidth="1"/>
    <col min="14350" max="14592" width="11.5703125" style="274"/>
    <col min="14593" max="14593" width="26.28515625" style="274" customWidth="1"/>
    <col min="14594" max="14594" width="5.28515625" style="274" customWidth="1"/>
    <col min="14595" max="14595" width="10" style="274" customWidth="1"/>
    <col min="14596" max="14596" width="7.42578125" style="274" customWidth="1"/>
    <col min="14597" max="14597" width="12.7109375" style="274" customWidth="1"/>
    <col min="14598" max="14598" width="10.5703125" style="274" customWidth="1"/>
    <col min="14599" max="14599" width="11.85546875" style="274" customWidth="1"/>
    <col min="14600" max="14600" width="12.5703125" style="274" customWidth="1"/>
    <col min="14601" max="14601" width="9.85546875" style="274" customWidth="1"/>
    <col min="14602" max="14602" width="11" style="274" customWidth="1"/>
    <col min="14603" max="14603" width="11.85546875" style="274" customWidth="1"/>
    <col min="14604" max="14604" width="12.5703125" style="274" customWidth="1"/>
    <col min="14605" max="14605" width="11.85546875" style="274" customWidth="1"/>
    <col min="14606" max="14848" width="11.5703125" style="274"/>
    <col min="14849" max="14849" width="26.28515625" style="274" customWidth="1"/>
    <col min="14850" max="14850" width="5.28515625" style="274" customWidth="1"/>
    <col min="14851" max="14851" width="10" style="274" customWidth="1"/>
    <col min="14852" max="14852" width="7.42578125" style="274" customWidth="1"/>
    <col min="14853" max="14853" width="12.7109375" style="274" customWidth="1"/>
    <col min="14854" max="14854" width="10.5703125" style="274" customWidth="1"/>
    <col min="14855" max="14855" width="11.85546875" style="274" customWidth="1"/>
    <col min="14856" max="14856" width="12.5703125" style="274" customWidth="1"/>
    <col min="14857" max="14857" width="9.85546875" style="274" customWidth="1"/>
    <col min="14858" max="14858" width="11" style="274" customWidth="1"/>
    <col min="14859" max="14859" width="11.85546875" style="274" customWidth="1"/>
    <col min="14860" max="14860" width="12.5703125" style="274" customWidth="1"/>
    <col min="14861" max="14861" width="11.85546875" style="274" customWidth="1"/>
    <col min="14862" max="15104" width="11.5703125" style="274"/>
    <col min="15105" max="15105" width="26.28515625" style="274" customWidth="1"/>
    <col min="15106" max="15106" width="5.28515625" style="274" customWidth="1"/>
    <col min="15107" max="15107" width="10" style="274" customWidth="1"/>
    <col min="15108" max="15108" width="7.42578125" style="274" customWidth="1"/>
    <col min="15109" max="15109" width="12.7109375" style="274" customWidth="1"/>
    <col min="15110" max="15110" width="10.5703125" style="274" customWidth="1"/>
    <col min="15111" max="15111" width="11.85546875" style="274" customWidth="1"/>
    <col min="15112" max="15112" width="12.5703125" style="274" customWidth="1"/>
    <col min="15113" max="15113" width="9.85546875" style="274" customWidth="1"/>
    <col min="15114" max="15114" width="11" style="274" customWidth="1"/>
    <col min="15115" max="15115" width="11.85546875" style="274" customWidth="1"/>
    <col min="15116" max="15116" width="12.5703125" style="274" customWidth="1"/>
    <col min="15117" max="15117" width="11.85546875" style="274" customWidth="1"/>
    <col min="15118" max="15360" width="11.5703125" style="274"/>
    <col min="15361" max="15361" width="26.28515625" style="274" customWidth="1"/>
    <col min="15362" max="15362" width="5.28515625" style="274" customWidth="1"/>
    <col min="15363" max="15363" width="10" style="274" customWidth="1"/>
    <col min="15364" max="15364" width="7.42578125" style="274" customWidth="1"/>
    <col min="15365" max="15365" width="12.7109375" style="274" customWidth="1"/>
    <col min="15366" max="15366" width="10.5703125" style="274" customWidth="1"/>
    <col min="15367" max="15367" width="11.85546875" style="274" customWidth="1"/>
    <col min="15368" max="15368" width="12.5703125" style="274" customWidth="1"/>
    <col min="15369" max="15369" width="9.85546875" style="274" customWidth="1"/>
    <col min="15370" max="15370" width="11" style="274" customWidth="1"/>
    <col min="15371" max="15371" width="11.85546875" style="274" customWidth="1"/>
    <col min="15372" max="15372" width="12.5703125" style="274" customWidth="1"/>
    <col min="15373" max="15373" width="11.85546875" style="274" customWidth="1"/>
    <col min="15374" max="15616" width="11.5703125" style="274"/>
    <col min="15617" max="15617" width="26.28515625" style="274" customWidth="1"/>
    <col min="15618" max="15618" width="5.28515625" style="274" customWidth="1"/>
    <col min="15619" max="15619" width="10" style="274" customWidth="1"/>
    <col min="15620" max="15620" width="7.42578125" style="274" customWidth="1"/>
    <col min="15621" max="15621" width="12.7109375" style="274" customWidth="1"/>
    <col min="15622" max="15622" width="10.5703125" style="274" customWidth="1"/>
    <col min="15623" max="15623" width="11.85546875" style="274" customWidth="1"/>
    <col min="15624" max="15624" width="12.5703125" style="274" customWidth="1"/>
    <col min="15625" max="15625" width="9.85546875" style="274" customWidth="1"/>
    <col min="15626" max="15626" width="11" style="274" customWidth="1"/>
    <col min="15627" max="15627" width="11.85546875" style="274" customWidth="1"/>
    <col min="15628" max="15628" width="12.5703125" style="274" customWidth="1"/>
    <col min="15629" max="15629" width="11.85546875" style="274" customWidth="1"/>
    <col min="15630" max="15872" width="11.5703125" style="274"/>
    <col min="15873" max="15873" width="26.28515625" style="274" customWidth="1"/>
    <col min="15874" max="15874" width="5.28515625" style="274" customWidth="1"/>
    <col min="15875" max="15875" width="10" style="274" customWidth="1"/>
    <col min="15876" max="15876" width="7.42578125" style="274" customWidth="1"/>
    <col min="15877" max="15877" width="12.7109375" style="274" customWidth="1"/>
    <col min="15878" max="15878" width="10.5703125" style="274" customWidth="1"/>
    <col min="15879" max="15879" width="11.85546875" style="274" customWidth="1"/>
    <col min="15880" max="15880" width="12.5703125" style="274" customWidth="1"/>
    <col min="15881" max="15881" width="9.85546875" style="274" customWidth="1"/>
    <col min="15882" max="15882" width="11" style="274" customWidth="1"/>
    <col min="15883" max="15883" width="11.85546875" style="274" customWidth="1"/>
    <col min="15884" max="15884" width="12.5703125" style="274" customWidth="1"/>
    <col min="15885" max="15885" width="11.85546875" style="274" customWidth="1"/>
    <col min="15886" max="16128" width="11.5703125" style="274"/>
    <col min="16129" max="16129" width="26.28515625" style="274" customWidth="1"/>
    <col min="16130" max="16130" width="5.28515625" style="274" customWidth="1"/>
    <col min="16131" max="16131" width="10" style="274" customWidth="1"/>
    <col min="16132" max="16132" width="7.42578125" style="274" customWidth="1"/>
    <col min="16133" max="16133" width="12.7109375" style="274" customWidth="1"/>
    <col min="16134" max="16134" width="10.5703125" style="274" customWidth="1"/>
    <col min="16135" max="16135" width="11.85546875" style="274" customWidth="1"/>
    <col min="16136" max="16136" width="12.5703125" style="274" customWidth="1"/>
    <col min="16137" max="16137" width="9.85546875" style="274" customWidth="1"/>
    <col min="16138" max="16138" width="11" style="274" customWidth="1"/>
    <col min="16139" max="16139" width="11.85546875" style="274" customWidth="1"/>
    <col min="16140" max="16140" width="12.5703125" style="274" customWidth="1"/>
    <col min="16141" max="16141" width="11.85546875" style="274" customWidth="1"/>
    <col min="16142" max="16384" width="11.5703125" style="274"/>
  </cols>
  <sheetData>
    <row r="1" spans="1:13" ht="11.25" customHeight="1">
      <c r="A1" s="407"/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</row>
    <row r="2" spans="1:13" ht="11.25" customHeight="1"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</row>
    <row r="3" spans="1:13" ht="12.75" customHeight="1">
      <c r="A3" s="743" t="s">
        <v>460</v>
      </c>
      <c r="B3" s="743"/>
      <c r="C3" s="743"/>
      <c r="D3" s="743"/>
      <c r="E3" s="743"/>
      <c r="F3" s="743"/>
      <c r="G3" s="743"/>
      <c r="H3" s="743"/>
      <c r="I3" s="743"/>
      <c r="J3" s="743"/>
      <c r="K3" s="743"/>
      <c r="L3" s="743"/>
      <c r="M3" s="743"/>
    </row>
    <row r="4" spans="1:13" ht="12.75" customHeight="1">
      <c r="A4" s="737" t="s">
        <v>731</v>
      </c>
      <c r="B4" s="737"/>
      <c r="C4" s="737"/>
      <c r="D4" s="737"/>
      <c r="E4" s="737"/>
      <c r="F4" s="737"/>
      <c r="G4" s="737"/>
      <c r="H4" s="737"/>
      <c r="I4" s="737"/>
      <c r="J4" s="737"/>
      <c r="K4" s="737"/>
      <c r="L4" s="737"/>
      <c r="M4" s="737"/>
    </row>
    <row r="5" spans="1:13" s="324" customFormat="1" ht="12.75" customHeight="1">
      <c r="A5" s="737" t="s">
        <v>498</v>
      </c>
      <c r="B5" s="737"/>
      <c r="C5" s="737"/>
      <c r="D5" s="737"/>
      <c r="E5" s="737"/>
      <c r="F5" s="737"/>
      <c r="G5" s="737"/>
      <c r="H5" s="737"/>
      <c r="I5" s="737"/>
      <c r="J5" s="737"/>
      <c r="K5" s="737"/>
      <c r="L5" s="737"/>
      <c r="M5" s="737"/>
    </row>
    <row r="6" spans="1:13" s="324" customFormat="1" ht="12.75" customHeight="1">
      <c r="A6" s="737" t="s">
        <v>499</v>
      </c>
      <c r="B6" s="737"/>
      <c r="C6" s="737"/>
      <c r="D6" s="737"/>
      <c r="E6" s="737"/>
      <c r="F6" s="737"/>
      <c r="G6" s="737"/>
      <c r="H6" s="737"/>
      <c r="I6" s="737"/>
      <c r="J6" s="737"/>
      <c r="K6" s="737"/>
      <c r="L6" s="737"/>
      <c r="M6" s="737"/>
    </row>
    <row r="7" spans="1:13" s="324" customFormat="1" ht="15" customHeight="1">
      <c r="A7" s="737" t="s">
        <v>500</v>
      </c>
      <c r="B7" s="737"/>
      <c r="C7" s="737"/>
      <c r="D7" s="737"/>
      <c r="E7" s="737"/>
      <c r="F7" s="737"/>
      <c r="G7" s="737"/>
      <c r="H7" s="737"/>
      <c r="I7" s="737"/>
      <c r="J7" s="737"/>
      <c r="K7" s="737"/>
      <c r="L7" s="737"/>
      <c r="M7" s="737"/>
    </row>
    <row r="8" spans="1:13" ht="15" customHeight="1">
      <c r="A8" s="407"/>
      <c r="B8" s="407"/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</row>
    <row r="9" spans="1:13" ht="12.75" customHeight="1">
      <c r="A9" s="407"/>
      <c r="B9" s="407"/>
      <c r="C9" s="407"/>
      <c r="D9" s="407"/>
      <c r="E9" s="407"/>
      <c r="F9" s="407"/>
      <c r="G9" s="407"/>
      <c r="H9" s="407"/>
      <c r="I9" s="407"/>
      <c r="J9" s="407"/>
      <c r="K9" s="407"/>
      <c r="L9" s="407"/>
      <c r="M9" s="409" t="s">
        <v>501</v>
      </c>
    </row>
    <row r="11" spans="1:13" ht="12.75" customHeight="1">
      <c r="A11" s="748" t="s">
        <v>502</v>
      </c>
      <c r="B11" s="748" t="s">
        <v>503</v>
      </c>
      <c r="C11" s="748" t="s">
        <v>504</v>
      </c>
      <c r="D11" s="748" t="s">
        <v>505</v>
      </c>
      <c r="E11" s="748" t="s">
        <v>506</v>
      </c>
      <c r="F11" s="748" t="s">
        <v>507</v>
      </c>
      <c r="G11" s="748" t="s">
        <v>508</v>
      </c>
      <c r="H11" s="748" t="s">
        <v>509</v>
      </c>
      <c r="I11" s="755" t="s">
        <v>510</v>
      </c>
      <c r="J11" s="755"/>
      <c r="K11" s="755"/>
      <c r="L11" s="755"/>
      <c r="M11" s="755"/>
    </row>
    <row r="12" spans="1:13" ht="10.5" customHeight="1">
      <c r="A12" s="748"/>
      <c r="B12" s="748"/>
      <c r="C12" s="748"/>
      <c r="D12" s="748"/>
      <c r="E12" s="748"/>
      <c r="F12" s="748"/>
      <c r="G12" s="748"/>
      <c r="H12" s="748"/>
      <c r="I12" s="756" t="s">
        <v>511</v>
      </c>
      <c r="J12" s="756" t="s">
        <v>512</v>
      </c>
      <c r="K12" s="756" t="s">
        <v>382</v>
      </c>
      <c r="L12" s="755" t="s">
        <v>513</v>
      </c>
      <c r="M12" s="755"/>
    </row>
    <row r="13" spans="1:13" ht="10.5" customHeight="1">
      <c r="A13" s="748"/>
      <c r="B13" s="748"/>
      <c r="C13" s="748"/>
      <c r="D13" s="748"/>
      <c r="E13" s="748"/>
      <c r="F13" s="748"/>
      <c r="G13" s="748"/>
      <c r="H13" s="748"/>
      <c r="I13" s="748"/>
      <c r="J13" s="748"/>
      <c r="K13" s="748"/>
      <c r="L13" s="748" t="s">
        <v>514</v>
      </c>
      <c r="M13" s="748" t="s">
        <v>515</v>
      </c>
    </row>
    <row r="14" spans="1:13" ht="11.25" customHeight="1">
      <c r="A14" s="748"/>
      <c r="B14" s="748"/>
      <c r="C14" s="748"/>
      <c r="D14" s="748"/>
      <c r="E14" s="748"/>
      <c r="F14" s="748"/>
      <c r="G14" s="748"/>
      <c r="H14" s="748"/>
      <c r="I14" s="756"/>
      <c r="J14" s="756"/>
      <c r="K14" s="756"/>
      <c r="L14" s="748"/>
      <c r="M14" s="748"/>
    </row>
    <row r="15" spans="1:13" ht="11.25" customHeight="1">
      <c r="A15" s="427"/>
      <c r="B15" s="427"/>
      <c r="C15" s="427"/>
      <c r="D15" s="427"/>
      <c r="E15" s="427"/>
      <c r="F15" s="427"/>
      <c r="G15" s="427"/>
      <c r="H15" s="427"/>
      <c r="I15" s="427"/>
      <c r="J15" s="427"/>
      <c r="K15" s="427"/>
      <c r="L15" s="427"/>
      <c r="M15" s="427"/>
    </row>
    <row r="16" spans="1:13" ht="11.25" customHeight="1">
      <c r="A16" s="428"/>
      <c r="B16" s="428"/>
      <c r="C16" s="428"/>
      <c r="D16" s="428"/>
      <c r="E16" s="428"/>
      <c r="F16" s="428"/>
      <c r="G16" s="428"/>
      <c r="H16" s="428"/>
      <c r="I16" s="428"/>
      <c r="J16" s="428"/>
      <c r="K16" s="428"/>
      <c r="L16" s="428"/>
      <c r="M16" s="428"/>
    </row>
    <row r="17" spans="1:15" s="266" customFormat="1" ht="11.25" customHeight="1">
      <c r="A17" s="429" t="s">
        <v>516</v>
      </c>
      <c r="B17" s="429"/>
      <c r="C17" s="429"/>
      <c r="D17" s="429"/>
      <c r="E17" s="429"/>
      <c r="F17" s="429"/>
      <c r="G17" s="429"/>
      <c r="H17" s="429"/>
      <c r="I17" s="429"/>
      <c r="J17" s="429"/>
      <c r="K17" s="429"/>
      <c r="L17" s="429"/>
      <c r="M17" s="429"/>
    </row>
    <row r="18" spans="1:15" s="266" customFormat="1" ht="11.25" customHeight="1">
      <c r="A18" s="429" t="s">
        <v>517</v>
      </c>
      <c r="B18" s="429"/>
      <c r="C18" s="429"/>
      <c r="D18" s="429"/>
      <c r="E18" s="429"/>
      <c r="F18" s="429"/>
      <c r="G18" s="429"/>
      <c r="H18" s="429"/>
      <c r="I18" s="429"/>
      <c r="J18" s="429"/>
      <c r="K18" s="429"/>
      <c r="L18" s="429"/>
      <c r="M18" s="429"/>
    </row>
    <row r="19" spans="1:15" s="266" customFormat="1" ht="11.25" customHeight="1">
      <c r="A19" s="429" t="s">
        <v>518</v>
      </c>
      <c r="B19" s="429"/>
      <c r="C19" s="429"/>
      <c r="D19" s="429"/>
      <c r="E19" s="429"/>
      <c r="F19" s="429"/>
      <c r="G19" s="429"/>
      <c r="H19" s="429"/>
      <c r="I19" s="429"/>
      <c r="J19" s="429"/>
      <c r="K19" s="429"/>
      <c r="L19" s="429"/>
      <c r="M19" s="429"/>
    </row>
    <row r="20" spans="1:15" s="266" customFormat="1" ht="11.25" customHeight="1">
      <c r="A20" s="429"/>
      <c r="B20" s="429"/>
      <c r="C20" s="429"/>
      <c r="D20" s="429"/>
      <c r="E20" s="429"/>
      <c r="F20" s="429"/>
      <c r="G20" s="429"/>
      <c r="H20" s="429"/>
      <c r="I20" s="429"/>
      <c r="J20" s="429"/>
      <c r="K20" s="429"/>
      <c r="L20" s="429"/>
      <c r="M20" s="429"/>
    </row>
    <row r="21" spans="1:15" s="266" customFormat="1" ht="11.25" customHeight="1">
      <c r="A21" s="429"/>
      <c r="B21" s="429"/>
      <c r="C21" s="429"/>
      <c r="D21" s="429"/>
      <c r="E21" s="429"/>
      <c r="F21" s="429"/>
      <c r="G21" s="429"/>
      <c r="H21" s="429"/>
      <c r="I21" s="429"/>
      <c r="J21" s="429"/>
      <c r="K21" s="429"/>
      <c r="L21" s="429"/>
      <c r="M21" s="429"/>
    </row>
    <row r="22" spans="1:15" s="266" customFormat="1" ht="11.25" customHeight="1">
      <c r="A22" s="429"/>
      <c r="B22" s="429"/>
      <c r="C22" s="429"/>
      <c r="D22" s="429"/>
      <c r="E22" s="429"/>
      <c r="F22" s="429"/>
      <c r="G22" s="429"/>
      <c r="H22" s="429"/>
      <c r="I22" s="429"/>
      <c r="J22" s="429"/>
      <c r="K22" s="429"/>
      <c r="L22" s="429"/>
      <c r="M22" s="429"/>
    </row>
    <row r="23" spans="1:15" ht="11.25" customHeight="1">
      <c r="A23" s="430" t="s">
        <v>519</v>
      </c>
      <c r="B23" s="430"/>
      <c r="C23" s="430"/>
      <c r="D23" s="430"/>
      <c r="E23" s="430"/>
      <c r="F23" s="430"/>
      <c r="G23" s="430"/>
      <c r="H23" s="430"/>
      <c r="I23" s="430"/>
      <c r="J23" s="430"/>
      <c r="K23" s="430"/>
      <c r="L23" s="430"/>
      <c r="M23" s="430"/>
    </row>
    <row r="24" spans="1:15" ht="11.25" customHeight="1">
      <c r="A24" s="430" t="s">
        <v>520</v>
      </c>
      <c r="B24" s="430"/>
      <c r="C24" s="430"/>
      <c r="D24" s="430"/>
      <c r="E24" s="430"/>
      <c r="F24" s="430"/>
      <c r="G24" s="431"/>
      <c r="H24" s="430"/>
      <c r="I24" s="430"/>
      <c r="J24" s="430"/>
      <c r="K24" s="430"/>
      <c r="L24" s="430"/>
      <c r="M24" s="430"/>
    </row>
    <row r="25" spans="1:15" s="266" customFormat="1" ht="11.25" customHeight="1">
      <c r="A25" s="432"/>
      <c r="B25" s="432"/>
      <c r="C25" s="432"/>
      <c r="D25" s="432"/>
      <c r="E25" s="432"/>
      <c r="F25" s="432"/>
      <c r="G25" s="432"/>
      <c r="H25" s="432"/>
      <c r="I25" s="432"/>
      <c r="J25" s="432"/>
      <c r="K25" s="432"/>
      <c r="L25" s="432"/>
      <c r="M25" s="432"/>
    </row>
    <row r="26" spans="1:15" s="266" customFormat="1" ht="11.25" customHeight="1">
      <c r="A26" s="433"/>
      <c r="B26" s="434"/>
      <c r="C26" s="434"/>
      <c r="D26" s="434"/>
      <c r="E26" s="434"/>
      <c r="F26" s="434"/>
      <c r="G26" s="434"/>
      <c r="H26" s="434"/>
      <c r="I26" s="434"/>
      <c r="J26" s="434"/>
      <c r="K26" s="434"/>
      <c r="L26" s="434"/>
      <c r="M26" s="434"/>
    </row>
    <row r="27" spans="1:15" s="266" customFormat="1" ht="14.65" customHeight="1">
      <c r="A27" s="429" t="s">
        <v>521</v>
      </c>
      <c r="B27" s="435" t="s">
        <v>522</v>
      </c>
      <c r="C27" s="436">
        <v>1000000</v>
      </c>
      <c r="D27" s="436">
        <v>150</v>
      </c>
      <c r="E27" s="436">
        <f>+C27*D27</f>
        <v>150000000</v>
      </c>
      <c r="F27" s="436"/>
      <c r="G27" s="436">
        <f>+E27</f>
        <v>150000000</v>
      </c>
      <c r="H27" s="436">
        <f>+G27</f>
        <v>150000000</v>
      </c>
      <c r="I27" s="437">
        <f>+G27/K27</f>
        <v>5.6179775280898875E-2</v>
      </c>
      <c r="J27" s="436" t="s">
        <v>523</v>
      </c>
      <c r="K27" s="436">
        <v>2670000000</v>
      </c>
      <c r="L27" s="436">
        <v>-474607750</v>
      </c>
      <c r="M27" s="436">
        <v>1623258532</v>
      </c>
      <c r="O27" s="438"/>
    </row>
    <row r="28" spans="1:15" s="266" customFormat="1" ht="11.25" customHeight="1">
      <c r="A28" s="429"/>
      <c r="B28" s="435"/>
      <c r="C28" s="435"/>
      <c r="D28" s="435"/>
      <c r="E28" s="435"/>
      <c r="F28" s="435"/>
      <c r="G28" s="435"/>
      <c r="H28" s="435"/>
      <c r="I28" s="435"/>
      <c r="J28" s="435"/>
      <c r="K28" s="435"/>
      <c r="L28" s="435"/>
      <c r="M28" s="435"/>
    </row>
    <row r="29" spans="1:15" s="266" customFormat="1" ht="12.75" customHeight="1">
      <c r="A29" s="429" t="s">
        <v>524</v>
      </c>
      <c r="B29" s="435" t="s">
        <v>522</v>
      </c>
      <c r="C29" s="436">
        <v>500000</v>
      </c>
      <c r="D29" s="436">
        <v>4000</v>
      </c>
      <c r="E29" s="436">
        <f>+D29*C29</f>
        <v>2000000000</v>
      </c>
      <c r="F29" s="436"/>
      <c r="G29" s="436">
        <f>+E29</f>
        <v>2000000000</v>
      </c>
      <c r="H29" s="436">
        <f>+G29</f>
        <v>2000000000</v>
      </c>
      <c r="I29" s="439">
        <f>+G29/K29</f>
        <v>0.3543272211887678</v>
      </c>
      <c r="J29" s="436" t="s">
        <v>525</v>
      </c>
      <c r="K29" s="436">
        <v>5644500000</v>
      </c>
      <c r="L29" s="436">
        <v>228737486</v>
      </c>
      <c r="M29" s="436">
        <v>6743595381</v>
      </c>
      <c r="O29" s="438"/>
    </row>
    <row r="30" spans="1:15" s="266" customFormat="1" ht="11.25" customHeight="1">
      <c r="A30" s="429"/>
      <c r="B30" s="435"/>
      <c r="C30" s="435"/>
      <c r="D30" s="435"/>
      <c r="E30" s="435"/>
      <c r="F30" s="435"/>
      <c r="G30" s="435"/>
      <c r="H30" s="435"/>
      <c r="I30" s="435"/>
      <c r="J30" s="435"/>
      <c r="K30" s="435"/>
      <c r="L30" s="435"/>
      <c r="M30" s="435"/>
    </row>
    <row r="31" spans="1:15" ht="11.25" customHeight="1">
      <c r="A31" s="430" t="s">
        <v>519</v>
      </c>
      <c r="B31" s="430"/>
      <c r="C31" s="430"/>
      <c r="D31" s="430"/>
      <c r="E31" s="431">
        <f>SUM(E26:E29)</f>
        <v>2150000000</v>
      </c>
      <c r="F31" s="430"/>
      <c r="G31" s="431">
        <f>SUM(G27:G29)</f>
        <v>2150000000</v>
      </c>
      <c r="H31" s="440">
        <f>SUM(H27:H29)</f>
        <v>2150000000</v>
      </c>
      <c r="I31" s="749"/>
      <c r="J31" s="750"/>
      <c r="K31" s="750"/>
      <c r="L31" s="750"/>
      <c r="M31" s="751"/>
    </row>
    <row r="32" spans="1:15" ht="11.25" customHeight="1">
      <c r="A32" s="430" t="s">
        <v>520</v>
      </c>
      <c r="B32" s="430"/>
      <c r="C32" s="430"/>
      <c r="D32" s="430"/>
      <c r="E32" s="431">
        <v>4596922000</v>
      </c>
      <c r="F32" s="431"/>
      <c r="G32" s="431">
        <v>4656056000</v>
      </c>
      <c r="H32" s="440">
        <v>4596922000</v>
      </c>
      <c r="I32" s="752"/>
      <c r="J32" s="753"/>
      <c r="K32" s="753"/>
      <c r="L32" s="753"/>
      <c r="M32" s="754"/>
    </row>
    <row r="43" spans="7:7" ht="11.25" customHeight="1">
      <c r="G43" s="441"/>
    </row>
  </sheetData>
  <sheetProtection selectLockedCells="1" selectUnlockedCells="1"/>
  <mergeCells count="21">
    <mergeCell ref="I31:M32"/>
    <mergeCell ref="F11:F14"/>
    <mergeCell ref="G11:G14"/>
    <mergeCell ref="H11:H14"/>
    <mergeCell ref="I11:M11"/>
    <mergeCell ref="I12:I14"/>
    <mergeCell ref="J12:J14"/>
    <mergeCell ref="K12:K14"/>
    <mergeCell ref="L12:M12"/>
    <mergeCell ref="L13:L14"/>
    <mergeCell ref="M13:M14"/>
    <mergeCell ref="A3:M3"/>
    <mergeCell ref="A4:M4"/>
    <mergeCell ref="A5:M5"/>
    <mergeCell ref="A6:M6"/>
    <mergeCell ref="A7:M7"/>
    <mergeCell ref="A11:A14"/>
    <mergeCell ref="B11:B14"/>
    <mergeCell ref="C11:C14"/>
    <mergeCell ref="D11:D14"/>
    <mergeCell ref="E11:E14"/>
  </mergeCells>
  <printOptions horizontalCentered="1"/>
  <pageMargins left="0.47222222222222221" right="0.70833333333333337" top="1.7715277777777778" bottom="0.98402777777777772" header="0.51180555555555551" footer="0.51180555555555551"/>
  <pageSetup paperSize="9" scale="75" firstPageNumber="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A1:I54"/>
  <sheetViews>
    <sheetView showGridLines="0" topLeftCell="A7" workbookViewId="0">
      <selection activeCell="B34" sqref="B34"/>
    </sheetView>
  </sheetViews>
  <sheetFormatPr baseColWidth="10" defaultColWidth="11.5703125" defaultRowHeight="11.25" customHeight="1"/>
  <cols>
    <col min="1" max="1" width="48" style="274" customWidth="1"/>
    <col min="2" max="2" width="13.28515625" style="274" customWidth="1"/>
    <col min="3" max="3" width="11.5703125" style="274" customWidth="1"/>
    <col min="4" max="4" width="13.28515625" style="274" customWidth="1"/>
    <col min="5" max="5" width="13" style="274" customWidth="1"/>
    <col min="6" max="6" width="14.42578125" style="274" customWidth="1"/>
    <col min="7" max="7" width="1.140625" style="274" customWidth="1"/>
    <col min="8" max="8" width="0.85546875" style="274" customWidth="1"/>
    <col min="9" max="256" width="11.5703125" style="274"/>
    <col min="257" max="257" width="40.42578125" style="274" customWidth="1"/>
    <col min="258" max="258" width="13.28515625" style="274" customWidth="1"/>
    <col min="259" max="259" width="10.42578125" style="274" customWidth="1"/>
    <col min="260" max="260" width="13.85546875" style="274" customWidth="1"/>
    <col min="261" max="261" width="13.5703125" style="274" customWidth="1"/>
    <col min="262" max="262" width="17.42578125" style="274" customWidth="1"/>
    <col min="263" max="263" width="1.140625" style="274" customWidth="1"/>
    <col min="264" max="264" width="0.85546875" style="274" customWidth="1"/>
    <col min="265" max="512" width="11.5703125" style="274"/>
    <col min="513" max="513" width="40.42578125" style="274" customWidth="1"/>
    <col min="514" max="514" width="13.28515625" style="274" customWidth="1"/>
    <col min="515" max="515" width="10.42578125" style="274" customWidth="1"/>
    <col min="516" max="516" width="13.85546875" style="274" customWidth="1"/>
    <col min="517" max="517" width="13.5703125" style="274" customWidth="1"/>
    <col min="518" max="518" width="17.42578125" style="274" customWidth="1"/>
    <col min="519" max="519" width="1.140625" style="274" customWidth="1"/>
    <col min="520" max="520" width="0.85546875" style="274" customWidth="1"/>
    <col min="521" max="768" width="11.5703125" style="274"/>
    <col min="769" max="769" width="40.42578125" style="274" customWidth="1"/>
    <col min="770" max="770" width="13.28515625" style="274" customWidth="1"/>
    <col min="771" max="771" width="10.42578125" style="274" customWidth="1"/>
    <col min="772" max="772" width="13.85546875" style="274" customWidth="1"/>
    <col min="773" max="773" width="13.5703125" style="274" customWidth="1"/>
    <col min="774" max="774" width="17.42578125" style="274" customWidth="1"/>
    <col min="775" max="775" width="1.140625" style="274" customWidth="1"/>
    <col min="776" max="776" width="0.85546875" style="274" customWidth="1"/>
    <col min="777" max="1024" width="11.5703125" style="274"/>
    <col min="1025" max="1025" width="40.42578125" style="274" customWidth="1"/>
    <col min="1026" max="1026" width="13.28515625" style="274" customWidth="1"/>
    <col min="1027" max="1027" width="10.42578125" style="274" customWidth="1"/>
    <col min="1028" max="1028" width="13.85546875" style="274" customWidth="1"/>
    <col min="1029" max="1029" width="13.5703125" style="274" customWidth="1"/>
    <col min="1030" max="1030" width="17.42578125" style="274" customWidth="1"/>
    <col min="1031" max="1031" width="1.140625" style="274" customWidth="1"/>
    <col min="1032" max="1032" width="0.85546875" style="274" customWidth="1"/>
    <col min="1033" max="1280" width="11.5703125" style="274"/>
    <col min="1281" max="1281" width="40.42578125" style="274" customWidth="1"/>
    <col min="1282" max="1282" width="13.28515625" style="274" customWidth="1"/>
    <col min="1283" max="1283" width="10.42578125" style="274" customWidth="1"/>
    <col min="1284" max="1284" width="13.85546875" style="274" customWidth="1"/>
    <col min="1285" max="1285" width="13.5703125" style="274" customWidth="1"/>
    <col min="1286" max="1286" width="17.42578125" style="274" customWidth="1"/>
    <col min="1287" max="1287" width="1.140625" style="274" customWidth="1"/>
    <col min="1288" max="1288" width="0.85546875" style="274" customWidth="1"/>
    <col min="1289" max="1536" width="11.5703125" style="274"/>
    <col min="1537" max="1537" width="40.42578125" style="274" customWidth="1"/>
    <col min="1538" max="1538" width="13.28515625" style="274" customWidth="1"/>
    <col min="1539" max="1539" width="10.42578125" style="274" customWidth="1"/>
    <col min="1540" max="1540" width="13.85546875" style="274" customWidth="1"/>
    <col min="1541" max="1541" width="13.5703125" style="274" customWidth="1"/>
    <col min="1542" max="1542" width="17.42578125" style="274" customWidth="1"/>
    <col min="1543" max="1543" width="1.140625" style="274" customWidth="1"/>
    <col min="1544" max="1544" width="0.85546875" style="274" customWidth="1"/>
    <col min="1545" max="1792" width="11.5703125" style="274"/>
    <col min="1793" max="1793" width="40.42578125" style="274" customWidth="1"/>
    <col min="1794" max="1794" width="13.28515625" style="274" customWidth="1"/>
    <col min="1795" max="1795" width="10.42578125" style="274" customWidth="1"/>
    <col min="1796" max="1796" width="13.85546875" style="274" customWidth="1"/>
    <col min="1797" max="1797" width="13.5703125" style="274" customWidth="1"/>
    <col min="1798" max="1798" width="17.42578125" style="274" customWidth="1"/>
    <col min="1799" max="1799" width="1.140625" style="274" customWidth="1"/>
    <col min="1800" max="1800" width="0.85546875" style="274" customWidth="1"/>
    <col min="1801" max="2048" width="11.5703125" style="274"/>
    <col min="2049" max="2049" width="40.42578125" style="274" customWidth="1"/>
    <col min="2050" max="2050" width="13.28515625" style="274" customWidth="1"/>
    <col min="2051" max="2051" width="10.42578125" style="274" customWidth="1"/>
    <col min="2052" max="2052" width="13.85546875" style="274" customWidth="1"/>
    <col min="2053" max="2053" width="13.5703125" style="274" customWidth="1"/>
    <col min="2054" max="2054" width="17.42578125" style="274" customWidth="1"/>
    <col min="2055" max="2055" width="1.140625" style="274" customWidth="1"/>
    <col min="2056" max="2056" width="0.85546875" style="274" customWidth="1"/>
    <col min="2057" max="2304" width="11.5703125" style="274"/>
    <col min="2305" max="2305" width="40.42578125" style="274" customWidth="1"/>
    <col min="2306" max="2306" width="13.28515625" style="274" customWidth="1"/>
    <col min="2307" max="2307" width="10.42578125" style="274" customWidth="1"/>
    <col min="2308" max="2308" width="13.85546875" style="274" customWidth="1"/>
    <col min="2309" max="2309" width="13.5703125" style="274" customWidth="1"/>
    <col min="2310" max="2310" width="17.42578125" style="274" customWidth="1"/>
    <col min="2311" max="2311" width="1.140625" style="274" customWidth="1"/>
    <col min="2312" max="2312" width="0.85546875" style="274" customWidth="1"/>
    <col min="2313" max="2560" width="11.5703125" style="274"/>
    <col min="2561" max="2561" width="40.42578125" style="274" customWidth="1"/>
    <col min="2562" max="2562" width="13.28515625" style="274" customWidth="1"/>
    <col min="2563" max="2563" width="10.42578125" style="274" customWidth="1"/>
    <col min="2564" max="2564" width="13.85546875" style="274" customWidth="1"/>
    <col min="2565" max="2565" width="13.5703125" style="274" customWidth="1"/>
    <col min="2566" max="2566" width="17.42578125" style="274" customWidth="1"/>
    <col min="2567" max="2567" width="1.140625" style="274" customWidth="1"/>
    <col min="2568" max="2568" width="0.85546875" style="274" customWidth="1"/>
    <col min="2569" max="2816" width="11.5703125" style="274"/>
    <col min="2817" max="2817" width="40.42578125" style="274" customWidth="1"/>
    <col min="2818" max="2818" width="13.28515625" style="274" customWidth="1"/>
    <col min="2819" max="2819" width="10.42578125" style="274" customWidth="1"/>
    <col min="2820" max="2820" width="13.85546875" style="274" customWidth="1"/>
    <col min="2821" max="2821" width="13.5703125" style="274" customWidth="1"/>
    <col min="2822" max="2822" width="17.42578125" style="274" customWidth="1"/>
    <col min="2823" max="2823" width="1.140625" style="274" customWidth="1"/>
    <col min="2824" max="2824" width="0.85546875" style="274" customWidth="1"/>
    <col min="2825" max="3072" width="11.5703125" style="274"/>
    <col min="3073" max="3073" width="40.42578125" style="274" customWidth="1"/>
    <col min="3074" max="3074" width="13.28515625" style="274" customWidth="1"/>
    <col min="3075" max="3075" width="10.42578125" style="274" customWidth="1"/>
    <col min="3076" max="3076" width="13.85546875" style="274" customWidth="1"/>
    <col min="3077" max="3077" width="13.5703125" style="274" customWidth="1"/>
    <col min="3078" max="3078" width="17.42578125" style="274" customWidth="1"/>
    <col min="3079" max="3079" width="1.140625" style="274" customWidth="1"/>
    <col min="3080" max="3080" width="0.85546875" style="274" customWidth="1"/>
    <col min="3081" max="3328" width="11.5703125" style="274"/>
    <col min="3329" max="3329" width="40.42578125" style="274" customWidth="1"/>
    <col min="3330" max="3330" width="13.28515625" style="274" customWidth="1"/>
    <col min="3331" max="3331" width="10.42578125" style="274" customWidth="1"/>
    <col min="3332" max="3332" width="13.85546875" style="274" customWidth="1"/>
    <col min="3333" max="3333" width="13.5703125" style="274" customWidth="1"/>
    <col min="3334" max="3334" width="17.42578125" style="274" customWidth="1"/>
    <col min="3335" max="3335" width="1.140625" style="274" customWidth="1"/>
    <col min="3336" max="3336" width="0.85546875" style="274" customWidth="1"/>
    <col min="3337" max="3584" width="11.5703125" style="274"/>
    <col min="3585" max="3585" width="40.42578125" style="274" customWidth="1"/>
    <col min="3586" max="3586" width="13.28515625" style="274" customWidth="1"/>
    <col min="3587" max="3587" width="10.42578125" style="274" customWidth="1"/>
    <col min="3588" max="3588" width="13.85546875" style="274" customWidth="1"/>
    <col min="3589" max="3589" width="13.5703125" style="274" customWidth="1"/>
    <col min="3590" max="3590" width="17.42578125" style="274" customWidth="1"/>
    <col min="3591" max="3591" width="1.140625" style="274" customWidth="1"/>
    <col min="3592" max="3592" width="0.85546875" style="274" customWidth="1"/>
    <col min="3593" max="3840" width="11.5703125" style="274"/>
    <col min="3841" max="3841" width="40.42578125" style="274" customWidth="1"/>
    <col min="3842" max="3842" width="13.28515625" style="274" customWidth="1"/>
    <col min="3843" max="3843" width="10.42578125" style="274" customWidth="1"/>
    <col min="3844" max="3844" width="13.85546875" style="274" customWidth="1"/>
    <col min="3845" max="3845" width="13.5703125" style="274" customWidth="1"/>
    <col min="3846" max="3846" width="17.42578125" style="274" customWidth="1"/>
    <col min="3847" max="3847" width="1.140625" style="274" customWidth="1"/>
    <col min="3848" max="3848" width="0.85546875" style="274" customWidth="1"/>
    <col min="3849" max="4096" width="11.5703125" style="274"/>
    <col min="4097" max="4097" width="40.42578125" style="274" customWidth="1"/>
    <col min="4098" max="4098" width="13.28515625" style="274" customWidth="1"/>
    <col min="4099" max="4099" width="10.42578125" style="274" customWidth="1"/>
    <col min="4100" max="4100" width="13.85546875" style="274" customWidth="1"/>
    <col min="4101" max="4101" width="13.5703125" style="274" customWidth="1"/>
    <col min="4102" max="4102" width="17.42578125" style="274" customWidth="1"/>
    <col min="4103" max="4103" width="1.140625" style="274" customWidth="1"/>
    <col min="4104" max="4104" width="0.85546875" style="274" customWidth="1"/>
    <col min="4105" max="4352" width="11.5703125" style="274"/>
    <col min="4353" max="4353" width="40.42578125" style="274" customWidth="1"/>
    <col min="4354" max="4354" width="13.28515625" style="274" customWidth="1"/>
    <col min="4355" max="4355" width="10.42578125" style="274" customWidth="1"/>
    <col min="4356" max="4356" width="13.85546875" style="274" customWidth="1"/>
    <col min="4357" max="4357" width="13.5703125" style="274" customWidth="1"/>
    <col min="4358" max="4358" width="17.42578125" style="274" customWidth="1"/>
    <col min="4359" max="4359" width="1.140625" style="274" customWidth="1"/>
    <col min="4360" max="4360" width="0.85546875" style="274" customWidth="1"/>
    <col min="4361" max="4608" width="11.5703125" style="274"/>
    <col min="4609" max="4609" width="40.42578125" style="274" customWidth="1"/>
    <col min="4610" max="4610" width="13.28515625" style="274" customWidth="1"/>
    <col min="4611" max="4611" width="10.42578125" style="274" customWidth="1"/>
    <col min="4612" max="4612" width="13.85546875" style="274" customWidth="1"/>
    <col min="4613" max="4613" width="13.5703125" style="274" customWidth="1"/>
    <col min="4614" max="4614" width="17.42578125" style="274" customWidth="1"/>
    <col min="4615" max="4615" width="1.140625" style="274" customWidth="1"/>
    <col min="4616" max="4616" width="0.85546875" style="274" customWidth="1"/>
    <col min="4617" max="4864" width="11.5703125" style="274"/>
    <col min="4865" max="4865" width="40.42578125" style="274" customWidth="1"/>
    <col min="4866" max="4866" width="13.28515625" style="274" customWidth="1"/>
    <col min="4867" max="4867" width="10.42578125" style="274" customWidth="1"/>
    <col min="4868" max="4868" width="13.85546875" style="274" customWidth="1"/>
    <col min="4869" max="4869" width="13.5703125" style="274" customWidth="1"/>
    <col min="4870" max="4870" width="17.42578125" style="274" customWidth="1"/>
    <col min="4871" max="4871" width="1.140625" style="274" customWidth="1"/>
    <col min="4872" max="4872" width="0.85546875" style="274" customWidth="1"/>
    <col min="4873" max="5120" width="11.5703125" style="274"/>
    <col min="5121" max="5121" width="40.42578125" style="274" customWidth="1"/>
    <col min="5122" max="5122" width="13.28515625" style="274" customWidth="1"/>
    <col min="5123" max="5123" width="10.42578125" style="274" customWidth="1"/>
    <col min="5124" max="5124" width="13.85546875" style="274" customWidth="1"/>
    <col min="5125" max="5125" width="13.5703125" style="274" customWidth="1"/>
    <col min="5126" max="5126" width="17.42578125" style="274" customWidth="1"/>
    <col min="5127" max="5127" width="1.140625" style="274" customWidth="1"/>
    <col min="5128" max="5128" width="0.85546875" style="274" customWidth="1"/>
    <col min="5129" max="5376" width="11.5703125" style="274"/>
    <col min="5377" max="5377" width="40.42578125" style="274" customWidth="1"/>
    <col min="5378" max="5378" width="13.28515625" style="274" customWidth="1"/>
    <col min="5379" max="5379" width="10.42578125" style="274" customWidth="1"/>
    <col min="5380" max="5380" width="13.85546875" style="274" customWidth="1"/>
    <col min="5381" max="5381" width="13.5703125" style="274" customWidth="1"/>
    <col min="5382" max="5382" width="17.42578125" style="274" customWidth="1"/>
    <col min="5383" max="5383" width="1.140625" style="274" customWidth="1"/>
    <col min="5384" max="5384" width="0.85546875" style="274" customWidth="1"/>
    <col min="5385" max="5632" width="11.5703125" style="274"/>
    <col min="5633" max="5633" width="40.42578125" style="274" customWidth="1"/>
    <col min="5634" max="5634" width="13.28515625" style="274" customWidth="1"/>
    <col min="5635" max="5635" width="10.42578125" style="274" customWidth="1"/>
    <col min="5636" max="5636" width="13.85546875" style="274" customWidth="1"/>
    <col min="5637" max="5637" width="13.5703125" style="274" customWidth="1"/>
    <col min="5638" max="5638" width="17.42578125" style="274" customWidth="1"/>
    <col min="5639" max="5639" width="1.140625" style="274" customWidth="1"/>
    <col min="5640" max="5640" width="0.85546875" style="274" customWidth="1"/>
    <col min="5641" max="5888" width="11.5703125" style="274"/>
    <col min="5889" max="5889" width="40.42578125" style="274" customWidth="1"/>
    <col min="5890" max="5890" width="13.28515625" style="274" customWidth="1"/>
    <col min="5891" max="5891" width="10.42578125" style="274" customWidth="1"/>
    <col min="5892" max="5892" width="13.85546875" style="274" customWidth="1"/>
    <col min="5893" max="5893" width="13.5703125" style="274" customWidth="1"/>
    <col min="5894" max="5894" width="17.42578125" style="274" customWidth="1"/>
    <col min="5895" max="5895" width="1.140625" style="274" customWidth="1"/>
    <col min="5896" max="5896" width="0.85546875" style="274" customWidth="1"/>
    <col min="5897" max="6144" width="11.5703125" style="274"/>
    <col min="6145" max="6145" width="40.42578125" style="274" customWidth="1"/>
    <col min="6146" max="6146" width="13.28515625" style="274" customWidth="1"/>
    <col min="6147" max="6147" width="10.42578125" style="274" customWidth="1"/>
    <col min="6148" max="6148" width="13.85546875" style="274" customWidth="1"/>
    <col min="6149" max="6149" width="13.5703125" style="274" customWidth="1"/>
    <col min="6150" max="6150" width="17.42578125" style="274" customWidth="1"/>
    <col min="6151" max="6151" width="1.140625" style="274" customWidth="1"/>
    <col min="6152" max="6152" width="0.85546875" style="274" customWidth="1"/>
    <col min="6153" max="6400" width="11.5703125" style="274"/>
    <col min="6401" max="6401" width="40.42578125" style="274" customWidth="1"/>
    <col min="6402" max="6402" width="13.28515625" style="274" customWidth="1"/>
    <col min="6403" max="6403" width="10.42578125" style="274" customWidth="1"/>
    <col min="6404" max="6404" width="13.85546875" style="274" customWidth="1"/>
    <col min="6405" max="6405" width="13.5703125" style="274" customWidth="1"/>
    <col min="6406" max="6406" width="17.42578125" style="274" customWidth="1"/>
    <col min="6407" max="6407" width="1.140625" style="274" customWidth="1"/>
    <col min="6408" max="6408" width="0.85546875" style="274" customWidth="1"/>
    <col min="6409" max="6656" width="11.5703125" style="274"/>
    <col min="6657" max="6657" width="40.42578125" style="274" customWidth="1"/>
    <col min="6658" max="6658" width="13.28515625" style="274" customWidth="1"/>
    <col min="6659" max="6659" width="10.42578125" style="274" customWidth="1"/>
    <col min="6660" max="6660" width="13.85546875" style="274" customWidth="1"/>
    <col min="6661" max="6661" width="13.5703125" style="274" customWidth="1"/>
    <col min="6662" max="6662" width="17.42578125" style="274" customWidth="1"/>
    <col min="6663" max="6663" width="1.140625" style="274" customWidth="1"/>
    <col min="6664" max="6664" width="0.85546875" style="274" customWidth="1"/>
    <col min="6665" max="6912" width="11.5703125" style="274"/>
    <col min="6913" max="6913" width="40.42578125" style="274" customWidth="1"/>
    <col min="6914" max="6914" width="13.28515625" style="274" customWidth="1"/>
    <col min="6915" max="6915" width="10.42578125" style="274" customWidth="1"/>
    <col min="6916" max="6916" width="13.85546875" style="274" customWidth="1"/>
    <col min="6917" max="6917" width="13.5703125" style="274" customWidth="1"/>
    <col min="6918" max="6918" width="17.42578125" style="274" customWidth="1"/>
    <col min="6919" max="6919" width="1.140625" style="274" customWidth="1"/>
    <col min="6920" max="6920" width="0.85546875" style="274" customWidth="1"/>
    <col min="6921" max="7168" width="11.5703125" style="274"/>
    <col min="7169" max="7169" width="40.42578125" style="274" customWidth="1"/>
    <col min="7170" max="7170" width="13.28515625" style="274" customWidth="1"/>
    <col min="7171" max="7171" width="10.42578125" style="274" customWidth="1"/>
    <col min="7172" max="7172" width="13.85546875" style="274" customWidth="1"/>
    <col min="7173" max="7173" width="13.5703125" style="274" customWidth="1"/>
    <col min="7174" max="7174" width="17.42578125" style="274" customWidth="1"/>
    <col min="7175" max="7175" width="1.140625" style="274" customWidth="1"/>
    <col min="7176" max="7176" width="0.85546875" style="274" customWidth="1"/>
    <col min="7177" max="7424" width="11.5703125" style="274"/>
    <col min="7425" max="7425" width="40.42578125" style="274" customWidth="1"/>
    <col min="7426" max="7426" width="13.28515625" style="274" customWidth="1"/>
    <col min="7427" max="7427" width="10.42578125" style="274" customWidth="1"/>
    <col min="7428" max="7428" width="13.85546875" style="274" customWidth="1"/>
    <col min="7429" max="7429" width="13.5703125" style="274" customWidth="1"/>
    <col min="7430" max="7430" width="17.42578125" style="274" customWidth="1"/>
    <col min="7431" max="7431" width="1.140625" style="274" customWidth="1"/>
    <col min="7432" max="7432" width="0.85546875" style="274" customWidth="1"/>
    <col min="7433" max="7680" width="11.5703125" style="274"/>
    <col min="7681" max="7681" width="40.42578125" style="274" customWidth="1"/>
    <col min="7682" max="7682" width="13.28515625" style="274" customWidth="1"/>
    <col min="7683" max="7683" width="10.42578125" style="274" customWidth="1"/>
    <col min="7684" max="7684" width="13.85546875" style="274" customWidth="1"/>
    <col min="7685" max="7685" width="13.5703125" style="274" customWidth="1"/>
    <col min="7686" max="7686" width="17.42578125" style="274" customWidth="1"/>
    <col min="7687" max="7687" width="1.140625" style="274" customWidth="1"/>
    <col min="7688" max="7688" width="0.85546875" style="274" customWidth="1"/>
    <col min="7689" max="7936" width="11.5703125" style="274"/>
    <col min="7937" max="7937" width="40.42578125" style="274" customWidth="1"/>
    <col min="7938" max="7938" width="13.28515625" style="274" customWidth="1"/>
    <col min="7939" max="7939" width="10.42578125" style="274" customWidth="1"/>
    <col min="7940" max="7940" width="13.85546875" style="274" customWidth="1"/>
    <col min="7941" max="7941" width="13.5703125" style="274" customWidth="1"/>
    <col min="7942" max="7942" width="17.42578125" style="274" customWidth="1"/>
    <col min="7943" max="7943" width="1.140625" style="274" customWidth="1"/>
    <col min="7944" max="7944" width="0.85546875" style="274" customWidth="1"/>
    <col min="7945" max="8192" width="11.5703125" style="274"/>
    <col min="8193" max="8193" width="40.42578125" style="274" customWidth="1"/>
    <col min="8194" max="8194" width="13.28515625" style="274" customWidth="1"/>
    <col min="8195" max="8195" width="10.42578125" style="274" customWidth="1"/>
    <col min="8196" max="8196" width="13.85546875" style="274" customWidth="1"/>
    <col min="8197" max="8197" width="13.5703125" style="274" customWidth="1"/>
    <col min="8198" max="8198" width="17.42578125" style="274" customWidth="1"/>
    <col min="8199" max="8199" width="1.140625" style="274" customWidth="1"/>
    <col min="8200" max="8200" width="0.85546875" style="274" customWidth="1"/>
    <col min="8201" max="8448" width="11.5703125" style="274"/>
    <col min="8449" max="8449" width="40.42578125" style="274" customWidth="1"/>
    <col min="8450" max="8450" width="13.28515625" style="274" customWidth="1"/>
    <col min="8451" max="8451" width="10.42578125" style="274" customWidth="1"/>
    <col min="8452" max="8452" width="13.85546875" style="274" customWidth="1"/>
    <col min="8453" max="8453" width="13.5703125" style="274" customWidth="1"/>
    <col min="8454" max="8454" width="17.42578125" style="274" customWidth="1"/>
    <col min="8455" max="8455" width="1.140625" style="274" customWidth="1"/>
    <col min="8456" max="8456" width="0.85546875" style="274" customWidth="1"/>
    <col min="8457" max="8704" width="11.5703125" style="274"/>
    <col min="8705" max="8705" width="40.42578125" style="274" customWidth="1"/>
    <col min="8706" max="8706" width="13.28515625" style="274" customWidth="1"/>
    <col min="8707" max="8707" width="10.42578125" style="274" customWidth="1"/>
    <col min="8708" max="8708" width="13.85546875" style="274" customWidth="1"/>
    <col min="8709" max="8709" width="13.5703125" style="274" customWidth="1"/>
    <col min="8710" max="8710" width="17.42578125" style="274" customWidth="1"/>
    <col min="8711" max="8711" width="1.140625" style="274" customWidth="1"/>
    <col min="8712" max="8712" width="0.85546875" style="274" customWidth="1"/>
    <col min="8713" max="8960" width="11.5703125" style="274"/>
    <col min="8961" max="8961" width="40.42578125" style="274" customWidth="1"/>
    <col min="8962" max="8962" width="13.28515625" style="274" customWidth="1"/>
    <col min="8963" max="8963" width="10.42578125" style="274" customWidth="1"/>
    <col min="8964" max="8964" width="13.85546875" style="274" customWidth="1"/>
    <col min="8965" max="8965" width="13.5703125" style="274" customWidth="1"/>
    <col min="8966" max="8966" width="17.42578125" style="274" customWidth="1"/>
    <col min="8967" max="8967" width="1.140625" style="274" customWidth="1"/>
    <col min="8968" max="8968" width="0.85546875" style="274" customWidth="1"/>
    <col min="8969" max="9216" width="11.5703125" style="274"/>
    <col min="9217" max="9217" width="40.42578125" style="274" customWidth="1"/>
    <col min="9218" max="9218" width="13.28515625" style="274" customWidth="1"/>
    <col min="9219" max="9219" width="10.42578125" style="274" customWidth="1"/>
    <col min="9220" max="9220" width="13.85546875" style="274" customWidth="1"/>
    <col min="9221" max="9221" width="13.5703125" style="274" customWidth="1"/>
    <col min="9222" max="9222" width="17.42578125" style="274" customWidth="1"/>
    <col min="9223" max="9223" width="1.140625" style="274" customWidth="1"/>
    <col min="9224" max="9224" width="0.85546875" style="274" customWidth="1"/>
    <col min="9225" max="9472" width="11.5703125" style="274"/>
    <col min="9473" max="9473" width="40.42578125" style="274" customWidth="1"/>
    <col min="9474" max="9474" width="13.28515625" style="274" customWidth="1"/>
    <col min="9475" max="9475" width="10.42578125" style="274" customWidth="1"/>
    <col min="9476" max="9476" width="13.85546875" style="274" customWidth="1"/>
    <col min="9477" max="9477" width="13.5703125" style="274" customWidth="1"/>
    <col min="9478" max="9478" width="17.42578125" style="274" customWidth="1"/>
    <col min="9479" max="9479" width="1.140625" style="274" customWidth="1"/>
    <col min="9480" max="9480" width="0.85546875" style="274" customWidth="1"/>
    <col min="9481" max="9728" width="11.5703125" style="274"/>
    <col min="9729" max="9729" width="40.42578125" style="274" customWidth="1"/>
    <col min="9730" max="9730" width="13.28515625" style="274" customWidth="1"/>
    <col min="9731" max="9731" width="10.42578125" style="274" customWidth="1"/>
    <col min="9732" max="9732" width="13.85546875" style="274" customWidth="1"/>
    <col min="9733" max="9733" width="13.5703125" style="274" customWidth="1"/>
    <col min="9734" max="9734" width="17.42578125" style="274" customWidth="1"/>
    <col min="9735" max="9735" width="1.140625" style="274" customWidth="1"/>
    <col min="9736" max="9736" width="0.85546875" style="274" customWidth="1"/>
    <col min="9737" max="9984" width="11.5703125" style="274"/>
    <col min="9985" max="9985" width="40.42578125" style="274" customWidth="1"/>
    <col min="9986" max="9986" width="13.28515625" style="274" customWidth="1"/>
    <col min="9987" max="9987" width="10.42578125" style="274" customWidth="1"/>
    <col min="9988" max="9988" width="13.85546875" style="274" customWidth="1"/>
    <col min="9989" max="9989" width="13.5703125" style="274" customWidth="1"/>
    <col min="9990" max="9990" width="17.42578125" style="274" customWidth="1"/>
    <col min="9991" max="9991" width="1.140625" style="274" customWidth="1"/>
    <col min="9992" max="9992" width="0.85546875" style="274" customWidth="1"/>
    <col min="9993" max="10240" width="11.5703125" style="274"/>
    <col min="10241" max="10241" width="40.42578125" style="274" customWidth="1"/>
    <col min="10242" max="10242" width="13.28515625" style="274" customWidth="1"/>
    <col min="10243" max="10243" width="10.42578125" style="274" customWidth="1"/>
    <col min="10244" max="10244" width="13.85546875" style="274" customWidth="1"/>
    <col min="10245" max="10245" width="13.5703125" style="274" customWidth="1"/>
    <col min="10246" max="10246" width="17.42578125" style="274" customWidth="1"/>
    <col min="10247" max="10247" width="1.140625" style="274" customWidth="1"/>
    <col min="10248" max="10248" width="0.85546875" style="274" customWidth="1"/>
    <col min="10249" max="10496" width="11.5703125" style="274"/>
    <col min="10497" max="10497" width="40.42578125" style="274" customWidth="1"/>
    <col min="10498" max="10498" width="13.28515625" style="274" customWidth="1"/>
    <col min="10499" max="10499" width="10.42578125" style="274" customWidth="1"/>
    <col min="10500" max="10500" width="13.85546875" style="274" customWidth="1"/>
    <col min="10501" max="10501" width="13.5703125" style="274" customWidth="1"/>
    <col min="10502" max="10502" width="17.42578125" style="274" customWidth="1"/>
    <col min="10503" max="10503" width="1.140625" style="274" customWidth="1"/>
    <col min="10504" max="10504" width="0.85546875" style="274" customWidth="1"/>
    <col min="10505" max="10752" width="11.5703125" style="274"/>
    <col min="10753" max="10753" width="40.42578125" style="274" customWidth="1"/>
    <col min="10754" max="10754" width="13.28515625" style="274" customWidth="1"/>
    <col min="10755" max="10755" width="10.42578125" style="274" customWidth="1"/>
    <col min="10756" max="10756" width="13.85546875" style="274" customWidth="1"/>
    <col min="10757" max="10757" width="13.5703125" style="274" customWidth="1"/>
    <col min="10758" max="10758" width="17.42578125" style="274" customWidth="1"/>
    <col min="10759" max="10759" width="1.140625" style="274" customWidth="1"/>
    <col min="10760" max="10760" width="0.85546875" style="274" customWidth="1"/>
    <col min="10761" max="11008" width="11.5703125" style="274"/>
    <col min="11009" max="11009" width="40.42578125" style="274" customWidth="1"/>
    <col min="11010" max="11010" width="13.28515625" style="274" customWidth="1"/>
    <col min="11011" max="11011" width="10.42578125" style="274" customWidth="1"/>
    <col min="11012" max="11012" width="13.85546875" style="274" customWidth="1"/>
    <col min="11013" max="11013" width="13.5703125" style="274" customWidth="1"/>
    <col min="11014" max="11014" width="17.42578125" style="274" customWidth="1"/>
    <col min="11015" max="11015" width="1.140625" style="274" customWidth="1"/>
    <col min="11016" max="11016" width="0.85546875" style="274" customWidth="1"/>
    <col min="11017" max="11264" width="11.5703125" style="274"/>
    <col min="11265" max="11265" width="40.42578125" style="274" customWidth="1"/>
    <col min="11266" max="11266" width="13.28515625" style="274" customWidth="1"/>
    <col min="11267" max="11267" width="10.42578125" style="274" customWidth="1"/>
    <col min="11268" max="11268" width="13.85546875" style="274" customWidth="1"/>
    <col min="11269" max="11269" width="13.5703125" style="274" customWidth="1"/>
    <col min="11270" max="11270" width="17.42578125" style="274" customWidth="1"/>
    <col min="11271" max="11271" width="1.140625" style="274" customWidth="1"/>
    <col min="11272" max="11272" width="0.85546875" style="274" customWidth="1"/>
    <col min="11273" max="11520" width="11.5703125" style="274"/>
    <col min="11521" max="11521" width="40.42578125" style="274" customWidth="1"/>
    <col min="11522" max="11522" width="13.28515625" style="274" customWidth="1"/>
    <col min="11523" max="11523" width="10.42578125" style="274" customWidth="1"/>
    <col min="11524" max="11524" width="13.85546875" style="274" customWidth="1"/>
    <col min="11525" max="11525" width="13.5703125" style="274" customWidth="1"/>
    <col min="11526" max="11526" width="17.42578125" style="274" customWidth="1"/>
    <col min="11527" max="11527" width="1.140625" style="274" customWidth="1"/>
    <col min="11528" max="11528" width="0.85546875" style="274" customWidth="1"/>
    <col min="11529" max="11776" width="11.5703125" style="274"/>
    <col min="11777" max="11777" width="40.42578125" style="274" customWidth="1"/>
    <col min="11778" max="11778" width="13.28515625" style="274" customWidth="1"/>
    <col min="11779" max="11779" width="10.42578125" style="274" customWidth="1"/>
    <col min="11780" max="11780" width="13.85546875" style="274" customWidth="1"/>
    <col min="11781" max="11781" width="13.5703125" style="274" customWidth="1"/>
    <col min="11782" max="11782" width="17.42578125" style="274" customWidth="1"/>
    <col min="11783" max="11783" width="1.140625" style="274" customWidth="1"/>
    <col min="11784" max="11784" width="0.85546875" style="274" customWidth="1"/>
    <col min="11785" max="12032" width="11.5703125" style="274"/>
    <col min="12033" max="12033" width="40.42578125" style="274" customWidth="1"/>
    <col min="12034" max="12034" width="13.28515625" style="274" customWidth="1"/>
    <col min="12035" max="12035" width="10.42578125" style="274" customWidth="1"/>
    <col min="12036" max="12036" width="13.85546875" style="274" customWidth="1"/>
    <col min="12037" max="12037" width="13.5703125" style="274" customWidth="1"/>
    <col min="12038" max="12038" width="17.42578125" style="274" customWidth="1"/>
    <col min="12039" max="12039" width="1.140625" style="274" customWidth="1"/>
    <col min="12040" max="12040" width="0.85546875" style="274" customWidth="1"/>
    <col min="12041" max="12288" width="11.5703125" style="274"/>
    <col min="12289" max="12289" width="40.42578125" style="274" customWidth="1"/>
    <col min="12290" max="12290" width="13.28515625" style="274" customWidth="1"/>
    <col min="12291" max="12291" width="10.42578125" style="274" customWidth="1"/>
    <col min="12292" max="12292" width="13.85546875" style="274" customWidth="1"/>
    <col min="12293" max="12293" width="13.5703125" style="274" customWidth="1"/>
    <col min="12294" max="12294" width="17.42578125" style="274" customWidth="1"/>
    <col min="12295" max="12295" width="1.140625" style="274" customWidth="1"/>
    <col min="12296" max="12296" width="0.85546875" style="274" customWidth="1"/>
    <col min="12297" max="12544" width="11.5703125" style="274"/>
    <col min="12545" max="12545" width="40.42578125" style="274" customWidth="1"/>
    <col min="12546" max="12546" width="13.28515625" style="274" customWidth="1"/>
    <col min="12547" max="12547" width="10.42578125" style="274" customWidth="1"/>
    <col min="12548" max="12548" width="13.85546875" style="274" customWidth="1"/>
    <col min="12549" max="12549" width="13.5703125" style="274" customWidth="1"/>
    <col min="12550" max="12550" width="17.42578125" style="274" customWidth="1"/>
    <col min="12551" max="12551" width="1.140625" style="274" customWidth="1"/>
    <col min="12552" max="12552" width="0.85546875" style="274" customWidth="1"/>
    <col min="12553" max="12800" width="11.5703125" style="274"/>
    <col min="12801" max="12801" width="40.42578125" style="274" customWidth="1"/>
    <col min="12802" max="12802" width="13.28515625" style="274" customWidth="1"/>
    <col min="12803" max="12803" width="10.42578125" style="274" customWidth="1"/>
    <col min="12804" max="12804" width="13.85546875" style="274" customWidth="1"/>
    <col min="12805" max="12805" width="13.5703125" style="274" customWidth="1"/>
    <col min="12806" max="12806" width="17.42578125" style="274" customWidth="1"/>
    <col min="12807" max="12807" width="1.140625" style="274" customWidth="1"/>
    <col min="12808" max="12808" width="0.85546875" style="274" customWidth="1"/>
    <col min="12809" max="13056" width="11.5703125" style="274"/>
    <col min="13057" max="13057" width="40.42578125" style="274" customWidth="1"/>
    <col min="13058" max="13058" width="13.28515625" style="274" customWidth="1"/>
    <col min="13059" max="13059" width="10.42578125" style="274" customWidth="1"/>
    <col min="13060" max="13060" width="13.85546875" style="274" customWidth="1"/>
    <col min="13061" max="13061" width="13.5703125" style="274" customWidth="1"/>
    <col min="13062" max="13062" width="17.42578125" style="274" customWidth="1"/>
    <col min="13063" max="13063" width="1.140625" style="274" customWidth="1"/>
    <col min="13064" max="13064" width="0.85546875" style="274" customWidth="1"/>
    <col min="13065" max="13312" width="11.5703125" style="274"/>
    <col min="13313" max="13313" width="40.42578125" style="274" customWidth="1"/>
    <col min="13314" max="13314" width="13.28515625" style="274" customWidth="1"/>
    <col min="13315" max="13315" width="10.42578125" style="274" customWidth="1"/>
    <col min="13316" max="13316" width="13.85546875" style="274" customWidth="1"/>
    <col min="13317" max="13317" width="13.5703125" style="274" customWidth="1"/>
    <col min="13318" max="13318" width="17.42578125" style="274" customWidth="1"/>
    <col min="13319" max="13319" width="1.140625" style="274" customWidth="1"/>
    <col min="13320" max="13320" width="0.85546875" style="274" customWidth="1"/>
    <col min="13321" max="13568" width="11.5703125" style="274"/>
    <col min="13569" max="13569" width="40.42578125" style="274" customWidth="1"/>
    <col min="13570" max="13570" width="13.28515625" style="274" customWidth="1"/>
    <col min="13571" max="13571" width="10.42578125" style="274" customWidth="1"/>
    <col min="13572" max="13572" width="13.85546875" style="274" customWidth="1"/>
    <col min="13573" max="13573" width="13.5703125" style="274" customWidth="1"/>
    <col min="13574" max="13574" width="17.42578125" style="274" customWidth="1"/>
    <col min="13575" max="13575" width="1.140625" style="274" customWidth="1"/>
    <col min="13576" max="13576" width="0.85546875" style="274" customWidth="1"/>
    <col min="13577" max="13824" width="11.5703125" style="274"/>
    <col min="13825" max="13825" width="40.42578125" style="274" customWidth="1"/>
    <col min="13826" max="13826" width="13.28515625" style="274" customWidth="1"/>
    <col min="13827" max="13827" width="10.42578125" style="274" customWidth="1"/>
    <col min="13828" max="13828" width="13.85546875" style="274" customWidth="1"/>
    <col min="13829" max="13829" width="13.5703125" style="274" customWidth="1"/>
    <col min="13830" max="13830" width="17.42578125" style="274" customWidth="1"/>
    <col min="13831" max="13831" width="1.140625" style="274" customWidth="1"/>
    <col min="13832" max="13832" width="0.85546875" style="274" customWidth="1"/>
    <col min="13833" max="14080" width="11.5703125" style="274"/>
    <col min="14081" max="14081" width="40.42578125" style="274" customWidth="1"/>
    <col min="14082" max="14082" width="13.28515625" style="274" customWidth="1"/>
    <col min="14083" max="14083" width="10.42578125" style="274" customWidth="1"/>
    <col min="14084" max="14084" width="13.85546875" style="274" customWidth="1"/>
    <col min="14085" max="14085" width="13.5703125" style="274" customWidth="1"/>
    <col min="14086" max="14086" width="17.42578125" style="274" customWidth="1"/>
    <col min="14087" max="14087" width="1.140625" style="274" customWidth="1"/>
    <col min="14088" max="14088" width="0.85546875" style="274" customWidth="1"/>
    <col min="14089" max="14336" width="11.5703125" style="274"/>
    <col min="14337" max="14337" width="40.42578125" style="274" customWidth="1"/>
    <col min="14338" max="14338" width="13.28515625" style="274" customWidth="1"/>
    <col min="14339" max="14339" width="10.42578125" style="274" customWidth="1"/>
    <col min="14340" max="14340" width="13.85546875" style="274" customWidth="1"/>
    <col min="14341" max="14341" width="13.5703125" style="274" customWidth="1"/>
    <col min="14342" max="14342" width="17.42578125" style="274" customWidth="1"/>
    <col min="14343" max="14343" width="1.140625" style="274" customWidth="1"/>
    <col min="14344" max="14344" width="0.85546875" style="274" customWidth="1"/>
    <col min="14345" max="14592" width="11.5703125" style="274"/>
    <col min="14593" max="14593" width="40.42578125" style="274" customWidth="1"/>
    <col min="14594" max="14594" width="13.28515625" style="274" customWidth="1"/>
    <col min="14595" max="14595" width="10.42578125" style="274" customWidth="1"/>
    <col min="14596" max="14596" width="13.85546875" style="274" customWidth="1"/>
    <col min="14597" max="14597" width="13.5703125" style="274" customWidth="1"/>
    <col min="14598" max="14598" width="17.42578125" style="274" customWidth="1"/>
    <col min="14599" max="14599" width="1.140625" style="274" customWidth="1"/>
    <col min="14600" max="14600" width="0.85546875" style="274" customWidth="1"/>
    <col min="14601" max="14848" width="11.5703125" style="274"/>
    <col min="14849" max="14849" width="40.42578125" style="274" customWidth="1"/>
    <col min="14850" max="14850" width="13.28515625" style="274" customWidth="1"/>
    <col min="14851" max="14851" width="10.42578125" style="274" customWidth="1"/>
    <col min="14852" max="14852" width="13.85546875" style="274" customWidth="1"/>
    <col min="14853" max="14853" width="13.5703125" style="274" customWidth="1"/>
    <col min="14854" max="14854" width="17.42578125" style="274" customWidth="1"/>
    <col min="14855" max="14855" width="1.140625" style="274" customWidth="1"/>
    <col min="14856" max="14856" width="0.85546875" style="274" customWidth="1"/>
    <col min="14857" max="15104" width="11.5703125" style="274"/>
    <col min="15105" max="15105" width="40.42578125" style="274" customWidth="1"/>
    <col min="15106" max="15106" width="13.28515625" style="274" customWidth="1"/>
    <col min="15107" max="15107" width="10.42578125" style="274" customWidth="1"/>
    <col min="15108" max="15108" width="13.85546875" style="274" customWidth="1"/>
    <col min="15109" max="15109" width="13.5703125" style="274" customWidth="1"/>
    <col min="15110" max="15110" width="17.42578125" style="274" customWidth="1"/>
    <col min="15111" max="15111" width="1.140625" style="274" customWidth="1"/>
    <col min="15112" max="15112" width="0.85546875" style="274" customWidth="1"/>
    <col min="15113" max="15360" width="11.5703125" style="274"/>
    <col min="15361" max="15361" width="40.42578125" style="274" customWidth="1"/>
    <col min="15362" max="15362" width="13.28515625" style="274" customWidth="1"/>
    <col min="15363" max="15363" width="10.42578125" style="274" customWidth="1"/>
    <col min="15364" max="15364" width="13.85546875" style="274" customWidth="1"/>
    <col min="15365" max="15365" width="13.5703125" style="274" customWidth="1"/>
    <col min="15366" max="15366" width="17.42578125" style="274" customWidth="1"/>
    <col min="15367" max="15367" width="1.140625" style="274" customWidth="1"/>
    <col min="15368" max="15368" width="0.85546875" style="274" customWidth="1"/>
    <col min="15369" max="15616" width="11.5703125" style="274"/>
    <col min="15617" max="15617" width="40.42578125" style="274" customWidth="1"/>
    <col min="15618" max="15618" width="13.28515625" style="274" customWidth="1"/>
    <col min="15619" max="15619" width="10.42578125" style="274" customWidth="1"/>
    <col min="15620" max="15620" width="13.85546875" style="274" customWidth="1"/>
    <col min="15621" max="15621" width="13.5703125" style="274" customWidth="1"/>
    <col min="15622" max="15622" width="17.42578125" style="274" customWidth="1"/>
    <col min="15623" max="15623" width="1.140625" style="274" customWidth="1"/>
    <col min="15624" max="15624" width="0.85546875" style="274" customWidth="1"/>
    <col min="15625" max="15872" width="11.5703125" style="274"/>
    <col min="15873" max="15873" width="40.42578125" style="274" customWidth="1"/>
    <col min="15874" max="15874" width="13.28515625" style="274" customWidth="1"/>
    <col min="15875" max="15875" width="10.42578125" style="274" customWidth="1"/>
    <col min="15876" max="15876" width="13.85546875" style="274" customWidth="1"/>
    <col min="15877" max="15877" width="13.5703125" style="274" customWidth="1"/>
    <col min="15878" max="15878" width="17.42578125" style="274" customWidth="1"/>
    <col min="15879" max="15879" width="1.140625" style="274" customWidth="1"/>
    <col min="15880" max="15880" width="0.85546875" style="274" customWidth="1"/>
    <col min="15881" max="16128" width="11.5703125" style="274"/>
    <col min="16129" max="16129" width="40.42578125" style="274" customWidth="1"/>
    <col min="16130" max="16130" width="13.28515625" style="274" customWidth="1"/>
    <col min="16131" max="16131" width="10.42578125" style="274" customWidth="1"/>
    <col min="16132" max="16132" width="13.85546875" style="274" customWidth="1"/>
    <col min="16133" max="16133" width="13.5703125" style="274" customWidth="1"/>
    <col min="16134" max="16134" width="17.42578125" style="274" customWidth="1"/>
    <col min="16135" max="16135" width="1.140625" style="274" customWidth="1"/>
    <col min="16136" max="16136" width="0.85546875" style="274" customWidth="1"/>
    <col min="16137" max="16384" width="11.5703125" style="274"/>
  </cols>
  <sheetData>
    <row r="1" spans="1:9" ht="11.25" customHeight="1">
      <c r="A1" s="407"/>
      <c r="B1" s="407"/>
      <c r="C1" s="407"/>
      <c r="D1" s="407"/>
      <c r="E1" s="407"/>
      <c r="F1" s="407"/>
    </row>
    <row r="2" spans="1:9" ht="11.25" customHeight="1">
      <c r="B2" s="407"/>
      <c r="C2" s="407"/>
      <c r="D2" s="407"/>
      <c r="E2" s="407"/>
      <c r="F2" s="407"/>
    </row>
    <row r="3" spans="1:9" ht="15" customHeight="1">
      <c r="A3" s="758" t="s">
        <v>460</v>
      </c>
      <c r="B3" s="758"/>
      <c r="C3" s="758"/>
      <c r="D3" s="758"/>
      <c r="E3" s="758"/>
      <c r="F3" s="758"/>
      <c r="G3" s="408"/>
      <c r="H3" s="408"/>
      <c r="I3" s="408"/>
    </row>
    <row r="4" spans="1:9" ht="12.75" customHeight="1">
      <c r="A4" s="743" t="s">
        <v>732</v>
      </c>
      <c r="B4" s="743"/>
      <c r="C4" s="743"/>
      <c r="D4" s="743"/>
      <c r="E4" s="743"/>
      <c r="F4" s="743"/>
      <c r="G4" s="408"/>
      <c r="H4" s="408"/>
      <c r="I4" s="408"/>
    </row>
    <row r="5" spans="1:9" s="324" customFormat="1" ht="12.75" customHeight="1">
      <c r="A5" s="737" t="s">
        <v>526</v>
      </c>
      <c r="B5" s="737"/>
      <c r="C5" s="737"/>
      <c r="D5" s="737"/>
      <c r="E5" s="737"/>
      <c r="F5" s="737"/>
    </row>
    <row r="6" spans="1:9" s="324" customFormat="1" ht="12.75" customHeight="1">
      <c r="A6" s="737" t="s">
        <v>1</v>
      </c>
      <c r="B6" s="737"/>
      <c r="C6" s="737"/>
      <c r="D6" s="737"/>
      <c r="E6" s="737"/>
      <c r="F6" s="737"/>
    </row>
    <row r="7" spans="1:9" s="324" customFormat="1" ht="12.75" customHeight="1">
      <c r="A7" s="408"/>
      <c r="B7" s="408"/>
      <c r="C7" s="408"/>
      <c r="D7" s="408"/>
      <c r="E7" s="408"/>
      <c r="F7" s="409" t="s">
        <v>527</v>
      </c>
    </row>
    <row r="9" spans="1:9" ht="11.25" customHeight="1">
      <c r="A9" s="746" t="s">
        <v>58</v>
      </c>
      <c r="B9" s="745" t="s">
        <v>528</v>
      </c>
      <c r="C9" s="745" t="s">
        <v>529</v>
      </c>
      <c r="D9" s="745" t="s">
        <v>509</v>
      </c>
      <c r="E9" s="759">
        <v>43738</v>
      </c>
      <c r="F9" s="759">
        <v>43373</v>
      </c>
    </row>
    <row r="10" spans="1:9" ht="30.75" customHeight="1">
      <c r="A10" s="746"/>
      <c r="B10" s="745"/>
      <c r="C10" s="745"/>
      <c r="D10" s="745"/>
      <c r="E10" s="745"/>
      <c r="F10" s="745"/>
    </row>
    <row r="11" spans="1:9" ht="11.25" hidden="1" customHeight="1">
      <c r="A11" s="442"/>
      <c r="B11" s="413"/>
      <c r="C11" s="413"/>
      <c r="D11" s="413"/>
      <c r="E11" s="413"/>
      <c r="F11" s="413"/>
    </row>
    <row r="12" spans="1:9" ht="11.25" hidden="1" customHeight="1">
      <c r="A12" s="442" t="s">
        <v>530</v>
      </c>
      <c r="B12" s="419"/>
      <c r="C12" s="419"/>
      <c r="D12" s="419"/>
      <c r="E12" s="419"/>
      <c r="F12" s="419"/>
    </row>
    <row r="13" spans="1:9" ht="11.25" hidden="1" customHeight="1">
      <c r="A13" s="442" t="s">
        <v>518</v>
      </c>
      <c r="B13" s="419">
        <v>0</v>
      </c>
      <c r="C13" s="419">
        <v>0</v>
      </c>
      <c r="D13" s="419">
        <v>0</v>
      </c>
      <c r="E13" s="419">
        <v>0</v>
      </c>
      <c r="F13" s="419">
        <v>0</v>
      </c>
    </row>
    <row r="14" spans="1:9" ht="11.25" hidden="1" customHeight="1">
      <c r="A14" s="442"/>
      <c r="B14" s="419"/>
      <c r="C14" s="419"/>
      <c r="D14" s="419"/>
      <c r="E14" s="419"/>
      <c r="F14" s="419"/>
    </row>
    <row r="15" spans="1:9" ht="12.75" hidden="1" customHeight="1">
      <c r="A15" s="443"/>
      <c r="B15" s="760">
        <f>+B13</f>
        <v>0</v>
      </c>
      <c r="C15" s="760">
        <f>+C13</f>
        <v>0</v>
      </c>
      <c r="D15" s="760">
        <f>+D13</f>
        <v>0</v>
      </c>
      <c r="E15" s="760">
        <f>+E13</f>
        <v>0</v>
      </c>
      <c r="F15" s="760">
        <f>+F13</f>
        <v>0</v>
      </c>
    </row>
    <row r="16" spans="1:9" ht="11.25" hidden="1" customHeight="1">
      <c r="A16" s="442" t="s">
        <v>531</v>
      </c>
      <c r="B16" s="761"/>
      <c r="C16" s="761"/>
      <c r="D16" s="761"/>
      <c r="E16" s="761"/>
      <c r="F16" s="761"/>
    </row>
    <row r="17" spans="1:6" ht="11.25" customHeight="1">
      <c r="A17" s="708"/>
      <c r="B17" s="709"/>
      <c r="C17" s="709"/>
      <c r="D17" s="709"/>
      <c r="E17" s="709"/>
      <c r="F17" s="710"/>
    </row>
    <row r="18" spans="1:6" ht="11.25" hidden="1" customHeight="1">
      <c r="A18" s="711"/>
      <c r="B18" s="419"/>
      <c r="C18" s="419"/>
      <c r="D18" s="419"/>
      <c r="E18" s="419"/>
      <c r="F18" s="712"/>
    </row>
    <row r="19" spans="1:6" ht="11.25" customHeight="1">
      <c r="A19" s="713" t="s">
        <v>530</v>
      </c>
      <c r="B19" s="445">
        <f>SUM(B20:B35)</f>
        <v>6199126238</v>
      </c>
      <c r="C19" s="446"/>
      <c r="D19" s="445">
        <f>SUM(D20:D35)</f>
        <v>6199126238</v>
      </c>
      <c r="E19" s="445">
        <f>SUM(E20:E35)</f>
        <v>6199126238</v>
      </c>
      <c r="F19" s="714">
        <f>SUM(F20:F31)</f>
        <v>1038249105</v>
      </c>
    </row>
    <row r="20" spans="1:6" ht="11.25" hidden="1" customHeight="1">
      <c r="A20" s="715" t="s">
        <v>532</v>
      </c>
      <c r="B20" s="447">
        <v>0</v>
      </c>
      <c r="C20" s="448"/>
      <c r="D20" s="448">
        <f t="shared" ref="D20:D30" si="0">+B20</f>
        <v>0</v>
      </c>
      <c r="E20" s="447">
        <f t="shared" ref="E20:E30" si="1">+D20</f>
        <v>0</v>
      </c>
      <c r="F20" s="716">
        <v>0</v>
      </c>
    </row>
    <row r="21" spans="1:6" ht="11.25" hidden="1" customHeight="1">
      <c r="A21" s="717" t="s">
        <v>533</v>
      </c>
      <c r="B21" s="450">
        <v>0</v>
      </c>
      <c r="C21" s="451"/>
      <c r="D21" s="451">
        <f t="shared" si="0"/>
        <v>0</v>
      </c>
      <c r="E21" s="451">
        <f t="shared" si="1"/>
        <v>0</v>
      </c>
      <c r="F21" s="718">
        <v>0</v>
      </c>
    </row>
    <row r="22" spans="1:6" ht="11.25" hidden="1" customHeight="1">
      <c r="A22" s="719" t="s">
        <v>534</v>
      </c>
      <c r="B22" s="453">
        <v>0</v>
      </c>
      <c r="C22" s="454"/>
      <c r="D22" s="454">
        <f t="shared" si="0"/>
        <v>0</v>
      </c>
      <c r="E22" s="454">
        <f t="shared" si="1"/>
        <v>0</v>
      </c>
      <c r="F22" s="720">
        <v>0</v>
      </c>
    </row>
    <row r="23" spans="1:6" ht="11.25" hidden="1" customHeight="1">
      <c r="A23" s="719" t="s">
        <v>535</v>
      </c>
      <c r="B23" s="453">
        <v>0</v>
      </c>
      <c r="C23" s="454"/>
      <c r="D23" s="454">
        <f t="shared" si="0"/>
        <v>0</v>
      </c>
      <c r="E23" s="454">
        <f t="shared" si="1"/>
        <v>0</v>
      </c>
      <c r="F23" s="720">
        <v>0</v>
      </c>
    </row>
    <row r="24" spans="1:6" ht="11.25" hidden="1" customHeight="1">
      <c r="A24" s="719" t="s">
        <v>536</v>
      </c>
      <c r="B24" s="453">
        <v>0</v>
      </c>
      <c r="C24" s="454"/>
      <c r="D24" s="454">
        <f t="shared" si="0"/>
        <v>0</v>
      </c>
      <c r="E24" s="454">
        <f t="shared" si="1"/>
        <v>0</v>
      </c>
      <c r="F24" s="720">
        <v>0</v>
      </c>
    </row>
    <row r="25" spans="1:6" ht="11.25" hidden="1" customHeight="1">
      <c r="A25" s="719" t="s">
        <v>537</v>
      </c>
      <c r="B25" s="453">
        <v>0</v>
      </c>
      <c r="C25" s="454"/>
      <c r="D25" s="454">
        <f t="shared" si="0"/>
        <v>0</v>
      </c>
      <c r="E25" s="454">
        <f t="shared" si="1"/>
        <v>0</v>
      </c>
      <c r="F25" s="720">
        <v>0</v>
      </c>
    </row>
    <row r="26" spans="1:6" ht="11.25" hidden="1" customHeight="1">
      <c r="A26" s="719" t="s">
        <v>538</v>
      </c>
      <c r="B26" s="453">
        <v>0</v>
      </c>
      <c r="C26" s="454"/>
      <c r="D26" s="454">
        <f t="shared" si="0"/>
        <v>0</v>
      </c>
      <c r="E26" s="454">
        <f t="shared" si="1"/>
        <v>0</v>
      </c>
      <c r="F26" s="720">
        <v>0</v>
      </c>
    </row>
    <row r="27" spans="1:6" ht="11.25" hidden="1" customHeight="1">
      <c r="A27" s="719" t="s">
        <v>539</v>
      </c>
      <c r="B27" s="453">
        <v>0</v>
      </c>
      <c r="C27" s="454"/>
      <c r="D27" s="454">
        <f t="shared" si="0"/>
        <v>0</v>
      </c>
      <c r="E27" s="454">
        <f t="shared" si="1"/>
        <v>0</v>
      </c>
      <c r="F27" s="720">
        <v>0</v>
      </c>
    </row>
    <row r="28" spans="1:6" ht="10.5" hidden="1" customHeight="1">
      <c r="A28" s="715" t="s">
        <v>538</v>
      </c>
      <c r="B28" s="447">
        <v>0</v>
      </c>
      <c r="C28" s="448"/>
      <c r="D28" s="448">
        <f t="shared" si="0"/>
        <v>0</v>
      </c>
      <c r="E28" s="448">
        <f t="shared" si="1"/>
        <v>0</v>
      </c>
      <c r="F28" s="716">
        <v>0</v>
      </c>
    </row>
    <row r="29" spans="1:6" ht="11.25" customHeight="1">
      <c r="A29" s="757" t="s">
        <v>540</v>
      </c>
      <c r="B29" s="455"/>
      <c r="C29" s="456"/>
      <c r="D29" s="455"/>
      <c r="E29" s="455"/>
      <c r="F29" s="455"/>
    </row>
    <row r="30" spans="1:6" ht="11.25" customHeight="1">
      <c r="A30" s="757"/>
      <c r="B30" s="457">
        <v>0</v>
      </c>
      <c r="C30" s="458"/>
      <c r="D30" s="457">
        <f t="shared" si="0"/>
        <v>0</v>
      </c>
      <c r="E30" s="457">
        <f t="shared" si="1"/>
        <v>0</v>
      </c>
      <c r="F30" s="457">
        <v>36427190</v>
      </c>
    </row>
    <row r="31" spans="1:6" ht="11.25" customHeight="1">
      <c r="A31" s="452" t="s">
        <v>327</v>
      </c>
      <c r="B31" s="453">
        <f>+'DETALLE PARA NOTAS SET'!C51</f>
        <v>0</v>
      </c>
      <c r="C31" s="454"/>
      <c r="D31" s="454">
        <f>+B31</f>
        <v>0</v>
      </c>
      <c r="E31" s="453">
        <f>+D31</f>
        <v>0</v>
      </c>
      <c r="F31" s="454">
        <v>1001821915</v>
      </c>
    </row>
    <row r="32" spans="1:6" ht="11.25" customHeight="1">
      <c r="A32" s="452" t="s">
        <v>717</v>
      </c>
      <c r="B32" s="453">
        <f>+'DETALLE PARA NOTAS SET'!C45+'DETALLE PARA NOTAS SET'!C46+'DETALLE PARA NOTAS SET'!C47</f>
        <v>2236008283</v>
      </c>
      <c r="C32" s="454"/>
      <c r="D32" s="454">
        <f>+B32</f>
        <v>2236008283</v>
      </c>
      <c r="E32" s="453">
        <f>+D32</f>
        <v>2236008283</v>
      </c>
      <c r="F32" s="454"/>
    </row>
    <row r="33" spans="1:6" ht="11.25" customHeight="1">
      <c r="A33" s="452" t="s">
        <v>718</v>
      </c>
      <c r="B33" s="453">
        <f>+'DETALLE PARA NOTAS SET'!C42+'DETALLE PARA NOTAS SET'!C43+'DETALLE PARA NOTAS SET'!C44</f>
        <v>1975791067</v>
      </c>
      <c r="C33" s="454"/>
      <c r="D33" s="454">
        <f>+B33</f>
        <v>1975791067</v>
      </c>
      <c r="E33" s="453">
        <f>+D33</f>
        <v>1975791067</v>
      </c>
      <c r="F33" s="454"/>
    </row>
    <row r="34" spans="1:6" ht="11.25" customHeight="1">
      <c r="A34" s="452" t="s">
        <v>719</v>
      </c>
      <c r="B34" s="453">
        <f>+'DETALLE PARA NOTAS SET'!C48+'DETALLE PARA NOTAS SET'!C49+'DETALLE PARA NOTAS SET'!C50</f>
        <v>966470723</v>
      </c>
      <c r="C34" s="454"/>
      <c r="D34" s="454">
        <f>+B34</f>
        <v>966470723</v>
      </c>
      <c r="E34" s="453">
        <f>+D34</f>
        <v>966470723</v>
      </c>
      <c r="F34" s="454"/>
    </row>
    <row r="35" spans="1:6" ht="11.25" customHeight="1">
      <c r="A35" s="452" t="s">
        <v>733</v>
      </c>
      <c r="B35" s="453">
        <f>+'DETALLE PARA NOTAS SET'!C53</f>
        <v>1020856165</v>
      </c>
      <c r="C35" s="454"/>
      <c r="D35" s="454">
        <f>+B35</f>
        <v>1020856165</v>
      </c>
      <c r="E35" s="453">
        <f>+D35</f>
        <v>1020856165</v>
      </c>
      <c r="F35" s="454"/>
    </row>
    <row r="36" spans="1:6" ht="12.75" customHeight="1">
      <c r="A36" s="721" t="s">
        <v>541</v>
      </c>
      <c r="B36" s="722">
        <f>SUM(B48:B53)</f>
        <v>3298719743</v>
      </c>
      <c r="C36" s="723"/>
      <c r="D36" s="722">
        <f>SUM(D48:D53)</f>
        <v>3298719743</v>
      </c>
      <c r="E36" s="722">
        <f>SUM(E48:E53)</f>
        <v>3298719743</v>
      </c>
      <c r="F36" s="724">
        <f>+F48+F49+F50+F51+F52</f>
        <v>5464203790</v>
      </c>
    </row>
    <row r="37" spans="1:6" ht="10.5" hidden="1" customHeight="1">
      <c r="A37" s="707" t="s">
        <v>542</v>
      </c>
      <c r="B37" s="457">
        <v>0</v>
      </c>
      <c r="C37" s="459"/>
      <c r="D37" s="459">
        <f t="shared" ref="D37:D49" si="2">+B37</f>
        <v>0</v>
      </c>
      <c r="E37" s="457">
        <f t="shared" ref="E37:E49" si="3">+D37</f>
        <v>0</v>
      </c>
      <c r="F37" s="457">
        <f>+E37</f>
        <v>0</v>
      </c>
    </row>
    <row r="38" spans="1:6" ht="11.25" hidden="1" customHeight="1">
      <c r="A38" s="449" t="s">
        <v>543</v>
      </c>
      <c r="B38" s="450">
        <v>0</v>
      </c>
      <c r="C38" s="451"/>
      <c r="D38" s="451">
        <f t="shared" si="2"/>
        <v>0</v>
      </c>
      <c r="E38" s="450">
        <f t="shared" si="3"/>
        <v>0</v>
      </c>
      <c r="F38" s="451">
        <v>0</v>
      </c>
    </row>
    <row r="39" spans="1:6" ht="11.25" hidden="1" customHeight="1">
      <c r="A39" s="452" t="s">
        <v>534</v>
      </c>
      <c r="B39" s="453">
        <v>0</v>
      </c>
      <c r="C39" s="454"/>
      <c r="D39" s="454">
        <f t="shared" si="2"/>
        <v>0</v>
      </c>
      <c r="E39" s="453">
        <f t="shared" si="3"/>
        <v>0</v>
      </c>
      <c r="F39" s="454">
        <v>0</v>
      </c>
    </row>
    <row r="40" spans="1:6" ht="11.25" hidden="1" customHeight="1">
      <c r="A40" s="452" t="s">
        <v>186</v>
      </c>
      <c r="B40" s="453">
        <v>0</v>
      </c>
      <c r="C40" s="454"/>
      <c r="D40" s="454">
        <f t="shared" si="2"/>
        <v>0</v>
      </c>
      <c r="E40" s="453">
        <f t="shared" si="3"/>
        <v>0</v>
      </c>
      <c r="F40" s="454">
        <v>0</v>
      </c>
    </row>
    <row r="41" spans="1:6" ht="11.25" hidden="1" customHeight="1">
      <c r="A41" s="452" t="s">
        <v>187</v>
      </c>
      <c r="B41" s="453">
        <v>0</v>
      </c>
      <c r="C41" s="454"/>
      <c r="D41" s="454">
        <f t="shared" si="2"/>
        <v>0</v>
      </c>
      <c r="E41" s="453">
        <f t="shared" si="3"/>
        <v>0</v>
      </c>
      <c r="F41" s="454">
        <v>0</v>
      </c>
    </row>
    <row r="42" spans="1:6" ht="11.25" hidden="1" customHeight="1">
      <c r="A42" s="452" t="s">
        <v>544</v>
      </c>
      <c r="B42" s="453">
        <v>0</v>
      </c>
      <c r="C42" s="454"/>
      <c r="D42" s="454">
        <f t="shared" si="2"/>
        <v>0</v>
      </c>
      <c r="E42" s="453">
        <f t="shared" si="3"/>
        <v>0</v>
      </c>
      <c r="F42" s="454">
        <v>0</v>
      </c>
    </row>
    <row r="43" spans="1:6" ht="11.25" hidden="1" customHeight="1">
      <c r="A43" s="452" t="s">
        <v>545</v>
      </c>
      <c r="B43" s="453">
        <v>0</v>
      </c>
      <c r="C43" s="454"/>
      <c r="D43" s="454">
        <f t="shared" si="2"/>
        <v>0</v>
      </c>
      <c r="E43" s="453">
        <f t="shared" si="3"/>
        <v>0</v>
      </c>
      <c r="F43" s="454">
        <v>0</v>
      </c>
    </row>
    <row r="44" spans="1:6" ht="11.25" hidden="1" customHeight="1">
      <c r="A44" s="452" t="s">
        <v>190</v>
      </c>
      <c r="B44" s="453">
        <v>0</v>
      </c>
      <c r="C44" s="454"/>
      <c r="D44" s="454">
        <f t="shared" si="2"/>
        <v>0</v>
      </c>
      <c r="E44" s="453">
        <f t="shared" si="3"/>
        <v>0</v>
      </c>
      <c r="F44" s="454">
        <v>0</v>
      </c>
    </row>
    <row r="45" spans="1:6" ht="11.25" hidden="1" customHeight="1">
      <c r="A45" s="452" t="s">
        <v>546</v>
      </c>
      <c r="B45" s="453">
        <v>0</v>
      </c>
      <c r="C45" s="454"/>
      <c r="D45" s="454">
        <f t="shared" si="2"/>
        <v>0</v>
      </c>
      <c r="E45" s="453">
        <f t="shared" si="3"/>
        <v>0</v>
      </c>
      <c r="F45" s="454">
        <v>0</v>
      </c>
    </row>
    <row r="46" spans="1:6" ht="11.25" hidden="1" customHeight="1">
      <c r="A46" s="452" t="s">
        <v>547</v>
      </c>
      <c r="B46" s="453">
        <v>0</v>
      </c>
      <c r="C46" s="454"/>
      <c r="D46" s="454">
        <f t="shared" si="2"/>
        <v>0</v>
      </c>
      <c r="E46" s="453">
        <f t="shared" si="3"/>
        <v>0</v>
      </c>
      <c r="F46" s="454">
        <v>0</v>
      </c>
    </row>
    <row r="47" spans="1:6" ht="11.25" hidden="1" customHeight="1">
      <c r="A47" s="452" t="s">
        <v>548</v>
      </c>
      <c r="B47" s="453">
        <v>0</v>
      </c>
      <c r="C47" s="454"/>
      <c r="D47" s="454">
        <f t="shared" si="2"/>
        <v>0</v>
      </c>
      <c r="E47" s="453">
        <f t="shared" si="3"/>
        <v>0</v>
      </c>
      <c r="F47" s="454">
        <v>0</v>
      </c>
    </row>
    <row r="48" spans="1:6" ht="11.25" customHeight="1">
      <c r="A48" s="452" t="s">
        <v>549</v>
      </c>
      <c r="B48" s="453">
        <v>0</v>
      </c>
      <c r="C48" s="454"/>
      <c r="D48" s="454">
        <f t="shared" si="2"/>
        <v>0</v>
      </c>
      <c r="E48" s="453">
        <f t="shared" si="3"/>
        <v>0</v>
      </c>
      <c r="F48" s="454">
        <v>0</v>
      </c>
    </row>
    <row r="49" spans="1:6" ht="11.25" customHeight="1">
      <c r="A49" s="452" t="s">
        <v>550</v>
      </c>
      <c r="B49" s="453">
        <f>+'DETALLE PARA NOTAS SET'!C37</f>
        <v>146219743</v>
      </c>
      <c r="C49" s="454"/>
      <c r="D49" s="454">
        <f t="shared" si="2"/>
        <v>146219743</v>
      </c>
      <c r="E49" s="453">
        <f t="shared" si="3"/>
        <v>146219743</v>
      </c>
      <c r="F49" s="454">
        <v>808147790</v>
      </c>
    </row>
    <row r="50" spans="1:6" ht="11.25" customHeight="1">
      <c r="A50" s="452" t="s">
        <v>551</v>
      </c>
      <c r="B50" s="453">
        <v>0</v>
      </c>
      <c r="C50" s="454"/>
      <c r="D50" s="454">
        <f>+B50</f>
        <v>0</v>
      </c>
      <c r="E50" s="453">
        <f>+D50</f>
        <v>0</v>
      </c>
      <c r="F50" s="454">
        <v>2656056000</v>
      </c>
    </row>
    <row r="51" spans="1:6" ht="11.25" customHeight="1">
      <c r="A51" s="452" t="s">
        <v>258</v>
      </c>
      <c r="B51" s="453"/>
      <c r="C51" s="454"/>
      <c r="D51" s="454">
        <f>+B51</f>
        <v>0</v>
      </c>
      <c r="E51" s="453">
        <f>+D51</f>
        <v>0</v>
      </c>
      <c r="F51" s="454">
        <v>2000000000</v>
      </c>
    </row>
    <row r="52" spans="1:6" ht="11.25" customHeight="1">
      <c r="A52" s="452" t="s">
        <v>327</v>
      </c>
      <c r="B52" s="453">
        <v>0</v>
      </c>
      <c r="C52" s="454"/>
      <c r="D52" s="454">
        <f>+B52</f>
        <v>0</v>
      </c>
      <c r="E52" s="453">
        <f>+D52</f>
        <v>0</v>
      </c>
      <c r="F52" s="454">
        <v>0</v>
      </c>
    </row>
    <row r="53" spans="1:6" ht="11.25" customHeight="1">
      <c r="A53" s="452" t="s">
        <v>722</v>
      </c>
      <c r="B53" s="453">
        <f>+'DETALLE PARA NOTAS SET'!C54</f>
        <v>3152500000</v>
      </c>
      <c r="C53" s="454"/>
      <c r="D53" s="454">
        <f>+B53</f>
        <v>3152500000</v>
      </c>
      <c r="E53" s="453">
        <f>+D53</f>
        <v>3152500000</v>
      </c>
      <c r="F53" s="454"/>
    </row>
    <row r="54" spans="1:6" ht="11.25" customHeight="1">
      <c r="A54" s="461" t="s">
        <v>552</v>
      </c>
      <c r="B54" s="462">
        <f>+B36+B19</f>
        <v>9497845981</v>
      </c>
      <c r="C54" s="462">
        <f>+C36+C19</f>
        <v>0</v>
      </c>
      <c r="D54" s="462">
        <f>+D36+D19</f>
        <v>9497845981</v>
      </c>
      <c r="E54" s="462">
        <f>+E36+E19</f>
        <v>9497845981</v>
      </c>
      <c r="F54" s="463">
        <f>+F36+F19</f>
        <v>6502452895</v>
      </c>
    </row>
  </sheetData>
  <sheetProtection selectLockedCells="1" selectUnlockedCells="1"/>
  <mergeCells count="16">
    <mergeCell ref="A29:A30"/>
    <mergeCell ref="A3:F3"/>
    <mergeCell ref="A4:F4"/>
    <mergeCell ref="A5:F5"/>
    <mergeCell ref="A6:F6"/>
    <mergeCell ref="A9:A10"/>
    <mergeCell ref="B9:B10"/>
    <mergeCell ref="C9:C10"/>
    <mergeCell ref="D9:D10"/>
    <mergeCell ref="E9:E10"/>
    <mergeCell ref="F9:F10"/>
    <mergeCell ref="B15:B16"/>
    <mergeCell ref="C15:C16"/>
    <mergeCell ref="D15:D16"/>
    <mergeCell ref="E15:E16"/>
    <mergeCell ref="F15:F16"/>
  </mergeCells>
  <pageMargins left="0.69027777777777777" right="0.25" top="1.575" bottom="0.98402777777777772" header="0.51180555555555551" footer="0.51180555555555551"/>
  <pageSetup paperSize="9" scale="80" firstPageNumber="0" orientation="portrait" r:id="rId1"/>
  <headerFooter alignWithMargins="0"/>
  <ignoredErrors>
    <ignoredError sqref="D36:E36" formula="1"/>
  </ignoredErrors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O9cZTf8yRiMOuu3RbZINHptnHpRIqLfTuAF0WXuLgQA=</DigestValue>
    </Reference>
    <Reference Type="http://www.w3.org/2000/09/xmldsig#Object" URI="#idOfficeObject">
      <DigestMethod Algorithm="http://www.w3.org/2001/04/xmlenc#sha256"/>
      <DigestValue>rWE7h15vFwV0gxg+5IZgkb0cQh9yLxEL9I2w5bkNhQw=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mW3c5cF2IY0FV1lCBVgynLBzYFWBrPXtABNBSlfDw64=</DigestValue>
    </Reference>
  </SignedInfo>
  <SignatureValue>xGOto81/+HhZ35eGZZ2VzIle2OpaBLPg6amxlt4CPu4ePQaJY/ykZl56GOQmO3BW+eAEmiNrtHar
L7kn0mrT8wle9YzVcK6zrwcecuzAQE02jlcVgRNjpExaoZbtdtzXjBX7Uv/fvb5cBuY7IXkm9f+y
WzEe5XNtS3EKQYXqBzIbEN9ogIBZvDjVUzLyH9A30C6fh38qLDRCldbHricKesnJ8zQnnaAKe8o0
gIKSrl1J1yWyWyoUZXJGDF977FiN0+nXO3T8Gt+3xtYccAksLWbR1C1i1aOneMaZFiNveng/sun1
zGmRCADhCU1QeIkyoGMhTvSD4LLMnGfq9IfmQg==</SignatureValue>
  <KeyInfo>
    <X509Data>
      <X509Certificate>MIIIAjCCBeqgAwIBAgIIHdt93yRwu3gwDQYJKoZIhvcNAQELBQAwWzEXMBUGA1UEBRMOUlVDIDgwMDUwMTcyLTExGjAYBgNVBAMTEUNBLURPQ1VNRU5UQSBTLkEuMRcwFQYDVQQKEw5ET0NVTUVOVEEgUy5BLjELMAkGA1UEBhMCUFkwHhcNMTkwODIwMTQzMzE3WhcNMjEwODE5MTQ0MzE3WjCBozELMAkGA1UEBhMCUFkxFTATBgNVBAQMDENPUlJFQSBMT1BFWjESMBAGA1UEBRMJQ0kzNjUwMDk0MRcwFQYDVQQqDA5NQVJJQSBDUklTVElOQTEXMBUGA1UECgwOUEVSU09OQSBGSVNJQ0ExETAPBgNVBAsMCEZJUk1BIEYyMSQwIgYDVQQDDBtNQVJJQSBDUklTVElOQSBDT1JSRUEgTE9QRVowggEiMA0GCSqGSIb3DQEBAQUAA4IBDwAwggEKAoIBAQDNtQBafx/+B6WB0LosWadP8za5bXqaAzqOang+LJMr87Vz/LXgkK6m9AK7HurO58lUHtM69jFssXRiMTQQO64XmnTpDcklOacM1zZIyhvKuieSr3/RWHK4NaPeSzGee84hbyMAI9d7RchF5kBpnJf9y8qTdrGd/kFVmTZC+m0v1NQdXTplJob3yNCbFmk9E5IeOCmUh8nub96yMdpujJdSciDvXppcbHXNbXO5eAU+Ys2UZzCsfYNLYANM6g9/j0GHepfTSbg8YTjevnuN9Z4cuiKWog8ag7SaTLTJbg3qF5oymCO+7PK6ocWMEaGPMhJKeXoqy5/slIpX4VTcvlcdAgMBAAGjggN/MIIDezAMBgNVHRMBAf8EAjAAMA4GA1UdDwEB/wQEAwIF4DAqBgNVHSUBAf8EIDAeBggrBgEFBQcDAQYIKwYBBQUHAwIGCCsGAQUFBwMEMB0GA1UdDgQWBBTU4/rkuYNK7/pzIOtLw/DvxbkuCjCBlgYIKwYBBQUHAQEEgYkwgYYwOQYIKwYBBQUHMAGGLWh0dHA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jY29ycmVhQGVsZWN0cm9iYW4uY29tLnB5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pamoxruV22fw9uvJz1nqtoE4/hDPkWXqY9IwIr/Y99ndcTz7R0WKc6/lWyYpudOAkGdDpDrAqynelDV0IUyQxy0DtgtnspzUEUza0FKeyqTO5iVRTuFIo+ChvtKjNNX56pVQqWn5x62eoEQNV+67wNPkVq0DGrk1F01lWlLv7oGJiMOKQ9ZSLCPTmBsgxnp41zDxJKhbeKvUBWi0ykbiCijlyR83VYshRFrlGAjkDAWUdeTkw7nZxCRaWr6AegpTHmhUB1JLyMMRG7kWpy7ijL9yM+eQ5ZVCcU/jpvbVbDi7rndiZfRo6VKTne+XE1H6OLys9CoSTUdBfzIZHI+WwdR4dJ3JDhnj/Lc5OXiXHpqt+HHZ8ABSxNutjaFLXVyoWmdeZ251v/4WbtrkcF3HYytjbaGuzzapSAkEdR3VwCjFu8X2d9zYnBRW6faL560xqpueO+skpq7NYvcpYsJn0W3XU0wcazobaTQjwn3weLTtNX+qacUU24n7TmBGOjFLt7H2gaE1yKw6BloVvmebphYEPGlFuoX8MmwsCsfkHjHuqeutggdcr4r9p7gs1bmMLgrCbFDHMIUcnOgGl7p3ek6FHOy4MAVB+xdodGhCjFAnZ19GiALYTIHIHjlburFjK9OovrZGbcaq2i7vuZL+/oFw8YZLbJPwOwDp0K0i6q8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24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</Transform>
          <Transform Algorithm="http://www.w3.org/TR/2001/REC-xml-c14n-20010315"/>
        </Transforms>
        <DigestMethod Algorithm="http://www.w3.org/2001/04/xmlenc#sha256"/>
        <DigestValue>D5Z+FjrFeDFuLIDrdehMiednpDcOY7mLvF6M0VPWNg4=</DigestValue>
      </Reference>
      <Reference URI="/xl/calcChain.xml?ContentType=application/vnd.openxmlformats-officedocument.spreadsheetml.calcChain+xml">
        <DigestMethod Algorithm="http://www.w3.org/2001/04/xmlenc#sha256"/>
        <DigestValue>0ducGvnyUrat9ccRzer0UhOrPICiipoiI2WU9br9KIk=</DigestValue>
      </Reference>
      <Reference URI="/xl/comments1.xml?ContentType=application/vnd.openxmlformats-officedocument.spreadsheetml.comments+xml">
        <DigestMethod Algorithm="http://www.w3.org/2001/04/xmlenc#sha256"/>
        <DigestValue>s+hu2hC4P+4s8AwJos45O7bLkYqcqmwnS1K7Xr7d374=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N3zz1ZsDoCyQnl9JA6y6280V7hkBBSepn0DkTh5nbaI=</DigestValue>
      </Reference>
      <Reference URI="/xl/drawings/drawing10.xml?ContentType=application/vnd.openxmlformats-officedocument.drawing+xml">
        <DigestMethod Algorithm="http://www.w3.org/2001/04/xmlenc#sha256"/>
        <DigestValue>XmvMTdO8ixYL7mxyxG+9wkMvtQoaIhmGGDC1r3QRAhs=</DigestValue>
      </Reference>
      <Reference URI="/xl/drawings/drawing11.xml?ContentType=application/vnd.openxmlformats-officedocument.drawing+xml">
        <DigestMethod Algorithm="http://www.w3.org/2001/04/xmlenc#sha256"/>
        <DigestValue>SULkcAintBoyIO0GF5G0Zcrp9SvjDYjYWL2MElByVbg=</DigestValue>
      </Reference>
      <Reference URI="/xl/drawings/drawing12.xml?ContentType=application/vnd.openxmlformats-officedocument.drawing+xml">
        <DigestMethod Algorithm="http://www.w3.org/2001/04/xmlenc#sha256"/>
        <DigestValue>D0TNBhNg9p8WPxkSmN+EyYIOsDpIDpGwHyQCXreBdiw=</DigestValue>
      </Reference>
      <Reference URI="/xl/drawings/drawing13.xml?ContentType=application/vnd.openxmlformats-officedocument.drawing+xml">
        <DigestMethod Algorithm="http://www.w3.org/2001/04/xmlenc#sha256"/>
        <DigestValue>vgz39tyyYvD9+r/WlTpvtJHeMncZuB6SZaplWSZ1SYY=</DigestValue>
      </Reference>
      <Reference URI="/xl/drawings/drawing14.xml?ContentType=application/vnd.openxmlformats-officedocument.drawing+xml">
        <DigestMethod Algorithm="http://www.w3.org/2001/04/xmlenc#sha256"/>
        <DigestValue>gU37GUmXpXzlfB8KeIbOcsuxgcvd4YCHSV8V4C1u8YE=</DigestValue>
      </Reference>
      <Reference URI="/xl/drawings/drawing2.xml?ContentType=application/vnd.openxmlformats-officedocument.drawing+xml">
        <DigestMethod Algorithm="http://www.w3.org/2001/04/xmlenc#sha256"/>
        <DigestValue>fSdwbjSF4nl6bn01S6BcEzJV4jU1P3xOmtctNwg4XZI=</DigestValue>
      </Reference>
      <Reference URI="/xl/drawings/drawing3.xml?ContentType=application/vnd.openxmlformats-officedocument.drawing+xml">
        <DigestMethod Algorithm="http://www.w3.org/2001/04/xmlenc#sha256"/>
        <DigestValue>OeFXKBNbAgHvGmzBgUEdOGZ+eh6WGgf+ew3GaXNraRw=</DigestValue>
      </Reference>
      <Reference URI="/xl/drawings/drawing4.xml?ContentType=application/vnd.openxmlformats-officedocument.drawing+xml">
        <DigestMethod Algorithm="http://www.w3.org/2001/04/xmlenc#sha256"/>
        <DigestValue>eO1KaCQ+pRooywoGsOwBLKOHsiPPewfGPSHyzdLfVnA=</DigestValue>
      </Reference>
      <Reference URI="/xl/drawings/drawing5.xml?ContentType=application/vnd.openxmlformats-officedocument.drawing+xml">
        <DigestMethod Algorithm="http://www.w3.org/2001/04/xmlenc#sha256"/>
        <DigestValue>oHoasfy8cqTGZ9l+LmEYKficuIvTzK67GM4IN9Rh3Dw=</DigestValue>
      </Reference>
      <Reference URI="/xl/drawings/drawing6.xml?ContentType=application/vnd.openxmlformats-officedocument.drawing+xml">
        <DigestMethod Algorithm="http://www.w3.org/2001/04/xmlenc#sha256"/>
        <DigestValue>Yg5YUXaApuY76jqLn7G3EtrrwrwapSOhywnwvLHb0HQ=</DigestValue>
      </Reference>
      <Reference URI="/xl/drawings/drawing7.xml?ContentType=application/vnd.openxmlformats-officedocument.drawing+xml">
        <DigestMethod Algorithm="http://www.w3.org/2001/04/xmlenc#sha256"/>
        <DigestValue>Dth19CNEKaL2afHjdYULZOfJDWBgyMqRxKQtlrfbIsc=</DigestValue>
      </Reference>
      <Reference URI="/xl/drawings/drawing8.xml?ContentType=application/vnd.openxmlformats-officedocument.drawing+xml">
        <DigestMethod Algorithm="http://www.w3.org/2001/04/xmlenc#sha256"/>
        <DigestValue>Vvf8bnK+hYmbNYq6OCAOAZD310ETVaw9GAKdds+jgKI=</DigestValue>
      </Reference>
      <Reference URI="/xl/drawings/drawing9.xml?ContentType=application/vnd.openxmlformats-officedocument.drawing+xml">
        <DigestMethod Algorithm="http://www.w3.org/2001/04/xmlenc#sha256"/>
        <DigestValue>GqQ0JYNv7Y/OvCTae9SqKT1jX0mkA7rOdl0uUmjPj+g=</DigestValue>
      </Reference>
      <Reference URI="/xl/drawings/vmlDrawing1.vml?ContentType=application/vnd.openxmlformats-officedocument.vmlDrawing">
        <DigestMethod Algorithm="http://www.w3.org/2001/04/xmlenc#sha256"/>
        <DigestValue>8pAZRFahUXiKi0asCXlG8JZwA4s6YYj360wQPxzC1LU=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hpeydD8x/dfF+LAhbLb6PAyjHaUsAi8mX+aR3R+I8CM=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y5C7/LsqIDIpCz/awpqJU0Nc7ypnv5GBghjK2QNEgsk=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ZP1lqQ1eKbmSZPKzt/KReokA2k0fpBx1yklTGG957zM=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IY3dSGWo/HUCc3XVBNYDsM4QNzuSIDEDepEpBM/owzY=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4CSM5z1pTvrIilEnPPoqRSuXyC/N6R/jkAoxGZcWks0=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UdlGrfGOe9HpRe5cj7mCUK24WbJdNw+gYfl/Q09V9Yk=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xVYjolkth0+l7OGT7rP+rL5Xsc+YsmD+vhDd0dDFeds=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3CrFtrXgEmIb2zZCzcRuh9K83Ho17cSU3Ytgn9JcLy0=</DigestValue>
      </Reference>
      <Reference URI="/xl/media/image1.png?ContentType=image/png">
        <DigestMethod Algorithm="http://www.w3.org/2001/04/xmlenc#sha256"/>
        <DigestValue>wSYv+Fq3/0pE49X7JV0clpX1bHnNoDteVQU15u4+Qew=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Xtxt2CAKkN9yus6aqVMW6qseffLzH25hBiTTKvOq9EM=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Xtxt2CAKkN9yus6aqVMW6qseffLzH25hBiTTKvOq9EM=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Xtxt2CAKkN9yus6aqVMW6qseffLzH25hBiTTKvOq9EM=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Xtxt2CAKkN9yus6aqVMW6qseffLzH25hBiTTKvOq9EM=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Xtxt2CAKkN9yus6aqVMW6qseffLzH25hBiTTKvOq9EM=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Dc5ZtCs1OQZad46loqOBMWLbEdvwnf+H8rii817tzR8=</DigestValue>
      </Reference>
      <Reference URI="/xl/sharedStrings.xml?ContentType=application/vnd.openxmlformats-officedocument.spreadsheetml.sharedStrings+xml">
        <DigestMethod Algorithm="http://www.w3.org/2001/04/xmlenc#sha256"/>
        <DigestValue>IkfajZi/l7dO4/NCxyGa5kXzlZLZnkUwojRgwDEpPd8=</DigestValue>
      </Reference>
      <Reference URI="/xl/styles.xml?ContentType=application/vnd.openxmlformats-officedocument.spreadsheetml.styles+xml">
        <DigestMethod Algorithm="http://www.w3.org/2001/04/xmlenc#sha256"/>
        <DigestValue>AVIoSYQKIGUSCebyrCFIYV4hDyT8Yu9gxI0EmMxh3I0=</DigestValue>
      </Reference>
      <Reference URI="/xl/theme/theme1.xml?ContentType=application/vnd.openxmlformats-officedocument.theme+xml">
        <DigestMethod Algorithm="http://www.w3.org/2001/04/xmlenc#sha256"/>
        <DigestValue>Q1Y4CPpXAEfTWbGgm5zElx8B0pHQK4RzdZXVzDJUMDc=</DigestValue>
      </Reference>
      <Reference URI="/xl/workbook.xml?ContentType=application/vnd.openxmlformats-officedocument.spreadsheetml.sheet.main+xml">
        <DigestMethod Algorithm="http://www.w3.org/2001/04/xmlenc#sha256"/>
        <DigestValue>6hkTyuSZw3gYJFaXkdcJbfVERrkT/p+hgV7ZzxBe4Fs=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iK1cCeJyE0nh61Ysaws+TMA/tgQJwUsR5g0ps2rJkns=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TNIH9EyQB0FCBnD3gN1o6yJqJalnm6okHmoYYS8G33M=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gxnAb4oDlVkStw4lP+psDHrAXKx4nZlOnDqo6Tf72e8=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g/fjY5t552fl5Q3r0lx1AzSOYjXxeVx9wNhWIqlO5e4=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m6kb28Dn+5+eypaoArLKSiTj11tTjl+mIR9qY8mtCLk=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xZpDns+d8lbRYtyjNAr+ga7dA24vbT4Wr1oZV7ptCME=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a44YNjtiym0S9exNLLrYg/u0IjW9EHsUCQlLPMlbO/o=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VjIDySzZSeQ+MmX8JZ46K4hvWEx2T/4O51BNec0YtPA=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eQV2FY1L2l1QSXsKJj5WPN19GWIuFsPPhd+e1hYjLic=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kAJ1oeQNNg8HxU6Ejt0NPsQTd4QbuWb/PydCbS8Oz30=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bR675nxdlHeeqVnTO769PI9TLFc8//q5V+sMw6dD8cE=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9T+yw4wrsh9mj6LX9ttMHSq7Qcj1J3NzJF8ZBQ59Fos=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CwvGKO7du/4VK3JXwI1xC26LuLly21vgfyS4zPmBQJw=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C9DxQUDAZZy3QTe+w8JtDLAliJ2w2mmT8od4UsD9boo=</DigestValue>
      </Reference>
      <Reference URI="/xl/worksheets/sheet1.xml?ContentType=application/vnd.openxmlformats-officedocument.spreadsheetml.worksheet+xml">
        <DigestMethod Algorithm="http://www.w3.org/2001/04/xmlenc#sha256"/>
        <DigestValue>gWXlag8+7QkBQR9bl4Fbo7jDYgFe7BKMO4ssa/PM9lQ=</DigestValue>
      </Reference>
      <Reference URI="/xl/worksheets/sheet10.xml?ContentType=application/vnd.openxmlformats-officedocument.spreadsheetml.worksheet+xml">
        <DigestMethod Algorithm="http://www.w3.org/2001/04/xmlenc#sha256"/>
        <DigestValue>4VUgbbhjnOC0TiFTw9ITV1fSK0iOvvN7gkifomfoqks=</DigestValue>
      </Reference>
      <Reference URI="/xl/worksheets/sheet11.xml?ContentType=application/vnd.openxmlformats-officedocument.spreadsheetml.worksheet+xml">
        <DigestMethod Algorithm="http://www.w3.org/2001/04/xmlenc#sha256"/>
        <DigestValue>GypR2FXCswEaREbTdY0VwrPOW1bSNUaBuC5njHHh23s=</DigestValue>
      </Reference>
      <Reference URI="/xl/worksheets/sheet12.xml?ContentType=application/vnd.openxmlformats-officedocument.spreadsheetml.worksheet+xml">
        <DigestMethod Algorithm="http://www.w3.org/2001/04/xmlenc#sha256"/>
        <DigestValue>jq5gpgXiIUkQB+N4S/mhA/ZpYcMkWJJWa2yWS+RJff8=</DigestValue>
      </Reference>
      <Reference URI="/xl/worksheets/sheet13.xml?ContentType=application/vnd.openxmlformats-officedocument.spreadsheetml.worksheet+xml">
        <DigestMethod Algorithm="http://www.w3.org/2001/04/xmlenc#sha256"/>
        <DigestValue>SONpzTXOHgsEtuah7/TSeduDqP5iY4ko7jqlC3yi4Pc=</DigestValue>
      </Reference>
      <Reference URI="/xl/worksheets/sheet14.xml?ContentType=application/vnd.openxmlformats-officedocument.spreadsheetml.worksheet+xml">
        <DigestMethod Algorithm="http://www.w3.org/2001/04/xmlenc#sha256"/>
        <DigestValue>S7ISJQBBXH796a4k5q51JpeW49P6FVp2YTbIxNeioCU=</DigestValue>
      </Reference>
      <Reference URI="/xl/worksheets/sheet15.xml?ContentType=application/vnd.openxmlformats-officedocument.spreadsheetml.worksheet+xml">
        <DigestMethod Algorithm="http://www.w3.org/2001/04/xmlenc#sha256"/>
        <DigestValue>+FcS6wt/9yWsPyJsqXytrSizYPciSOrZhGwZ4nguIB0=</DigestValue>
      </Reference>
      <Reference URI="/xl/worksheets/sheet16.xml?ContentType=application/vnd.openxmlformats-officedocument.spreadsheetml.worksheet+xml">
        <DigestMethod Algorithm="http://www.w3.org/2001/04/xmlenc#sha256"/>
        <DigestValue>VqQv6w0JZGIyPsQSCSuXfWM4rh800sRHJb5IP65FLDg=</DigestValue>
      </Reference>
      <Reference URI="/xl/worksheets/sheet2.xml?ContentType=application/vnd.openxmlformats-officedocument.spreadsheetml.worksheet+xml">
        <DigestMethod Algorithm="http://www.w3.org/2001/04/xmlenc#sha256"/>
        <DigestValue>S+bbM25TWFQNEv+oYQ5zBjrUtKUw/lIfVQfEaCDvDC4=</DigestValue>
      </Reference>
      <Reference URI="/xl/worksheets/sheet3.xml?ContentType=application/vnd.openxmlformats-officedocument.spreadsheetml.worksheet+xml">
        <DigestMethod Algorithm="http://www.w3.org/2001/04/xmlenc#sha256"/>
        <DigestValue>EUxjM9F45UCPE7uWwnadjeyb6RJ/UOahzLXauCNHsnc=</DigestValue>
      </Reference>
      <Reference URI="/xl/worksheets/sheet4.xml?ContentType=application/vnd.openxmlformats-officedocument.spreadsheetml.worksheet+xml">
        <DigestMethod Algorithm="http://www.w3.org/2001/04/xmlenc#sha256"/>
        <DigestValue>RhZKJVSif2q1QhS+ZFAH3pDDgJK9kvWSJ/5dDD9w+Cw=</DigestValue>
      </Reference>
      <Reference URI="/xl/worksheets/sheet5.xml?ContentType=application/vnd.openxmlformats-officedocument.spreadsheetml.worksheet+xml">
        <DigestMethod Algorithm="http://www.w3.org/2001/04/xmlenc#sha256"/>
        <DigestValue>oHiLqYnygiceuNQBA+f5lyKe2zmYEL8cVpTX/exaQDk=</DigestValue>
      </Reference>
      <Reference URI="/xl/worksheets/sheet6.xml?ContentType=application/vnd.openxmlformats-officedocument.spreadsheetml.worksheet+xml">
        <DigestMethod Algorithm="http://www.w3.org/2001/04/xmlenc#sha256"/>
        <DigestValue>fklMnPO1LgXax/QWOJW6Vxo+y8FkAHRKa5ow5DrtxCc=</DigestValue>
      </Reference>
      <Reference URI="/xl/worksheets/sheet7.xml?ContentType=application/vnd.openxmlformats-officedocument.spreadsheetml.worksheet+xml">
        <DigestMethod Algorithm="http://www.w3.org/2001/04/xmlenc#sha256"/>
        <DigestValue>AyVl8nqAALykYmHrB0fmInGO0jXGCbIpuC4pY+dovjM=</DigestValue>
      </Reference>
      <Reference URI="/xl/worksheets/sheet8.xml?ContentType=application/vnd.openxmlformats-officedocument.spreadsheetml.worksheet+xml">
        <DigestMethod Algorithm="http://www.w3.org/2001/04/xmlenc#sha256"/>
        <DigestValue>TewSLvojoX6OlDT0N5OfxtnVBbJGwtc5OrXTRXbYqtk=</DigestValue>
      </Reference>
      <Reference URI="/xl/worksheets/sheet9.xml?ContentType=application/vnd.openxmlformats-officedocument.spreadsheetml.worksheet+xml">
        <DigestMethod Algorithm="http://www.w3.org/2001/04/xmlenc#sha256"/>
        <DigestValue>xyH32K2paRsRhGuF5zMlKsEDax0NDlzeI4S5G5IDBnc=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2019-11-15T19:21:58Z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16.0.11929/19</OfficeVersion>
          <ApplicationVersion>16.0.11929</ApplicationVersion>
          <Monitors>1</Monitors>
          <HorizontalResolution>1024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2019-11-15T19:21:58Z</xd:SigningTime>
          <xd:SigningCertificate>
            <xd:Cert>
              <xd:CertDigest>
                <DigestMethod Algorithm="http://www.w3.org/2001/04/xmlenc#sha256"/>
                <DigestValue>t1LmWlVQcaAtkOZGig2i/1RbL1VHOmkXBt78X2QITws=</DigestValue>
              </xd:CertDigest>
              <xd:IssuerSerial>
                <X509IssuerName>C=PY, O=DOCUMENTA S.A., CN=CA-DOCUMENTA S.A., SERIALNUMBER=RUC 80050172-1</X509IssuerName>
                <X509SerialNumber>2151451644342090616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3KIdN+Fff+9mEm3TD1148nawz2Q8YfRE6ORXtfx1fIM=</DigestValue>
    </Reference>
    <Reference Type="http://www.w3.org/2000/09/xmldsig#Object" URI="#idOfficeObject">
      <DigestMethod Algorithm="http://www.w3.org/2001/04/xmlenc#sha256"/>
      <DigestValue>KtyE7tu7LEkbbEjUoWvzEZkssDj1CvXi5yb1miB+mrM=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10J9M0+qjQ/f82TAUAof8K8rrHqTkj7ds5tertvzxhE=</DigestValue>
    </Reference>
  </SignedInfo>
  <SignatureValue>HgJqrQ3dh/+Mv8avNYjqACSae94hDE/rz+lz2YXXxqQnu8ngUG4jrsMggJ1gWf60jN5uXtTDj9Ue
jfmt5CUSvDQyXRQGPib+kK4H0RhTF4IbeEQabkM6J8CHGNT+KLZZfdaIlMYu6JQKXJe1hXS6THaf
qDCVNT4ChtXt9fxy/WS7rcEUpLXKd5O//fIXxtclcVQ+R7q3wgbZXwbdcTJAaoh+dzLOPnbYPA9n
8sRS/YqOZ4kGjGvhnq48j3CoOxHQu7mAkOxqo/NHM7mqUmvozM/8BxnTLhpUrCljnWZefOSNwV4U
Eb7D74aBkWqjc+3jin1AsjN5K01tV6IGwlxxeQ==</SignatureValue>
  <KeyInfo>
    <X509Data>
      <X509Certificate>MIIHZDCCBUygAwIBAgIIBIYvuyHC3YIwDQYJKoZIhvcNAQELBQAwWzEXMBUGA1UEBRMOUlVDIDgwMDUwMTcyLTExGjAYBgNVBAMTEUNBLURPQ1VNRU5UQSBTLkEuMRcwFQYDVQQKEw5ET0NVTUVOVEEgUy5BLjELMAkGA1UEBhMCUFkwHhcNMTgwMzE2MjAxMzI5WhcNMjAwMzE1MjAyMzI5WjCBojELMAkGA1UEBhMCUFkxFzAVBgNVBAQMDkFDSE9OIEZPUk5FTExTMREwDwYDVQQFEwhDSTg1MDQ3OTEVMBMGA1UEKgwMSk9SR0UgSkFWSUVSMRcwFQYDVQQKDA5QRVJTT05BIEZJU0lDQTERMA8GA1UECwwIRklSTUEgRjIxJDAiBgNVBAMMG0pPUkdFIEpBVklFUiBBQ0hPTiBGT1JORUxMUzCCASIwDQYJKoZIhvcNAQEBBQADggEPADCCAQoCggEBAN4FNDDf9UCpuLxjaiT7tuQjTlu2jZnE66IyC6kY89rFhApYhfzAU8tknMdBUjAgAgaVcFzbRdtqyX67DmDoGhz4OC6+jf0pXpk5lRSFFjYJN9fqtSoDyphcvsCcHnVPNfEXM99PZca/vJgo0VUKa789P+jPA4b2mlVZ02OxvUFwbfvoET/JBrZnLktRvVGkmMQ72uZUoX0D6mhPsnhXZ5tgH2fvGEKY5h6MKMW5P4YO5GsGvromVCZ3Vtb/xaSoVJ6th6QzG24HP0OzR6mcuatza0wRklasl/YZVRy/9Ft8X4bequ9c0ru/H0BvKNCAmdQtOrfSSBs9V3hsJk5aRl8CAwEAAaOCAuIwggLeMAwGA1UdEwEB/wQCMAAwDgYDVR0PAQH/BAQDAgXgMCoGA1UdJQEB/wQgMB4GCCsGAQUFBwMBBggrBgEFBQcDAgYIKwYBBQUHAwQwHQYDVR0OBBYEFE0CmU2BsrLpgzLrjZmxF/LuhiMPMIGWBggrBgEFBQcBAQSBiTCBhjA5BggrBgEFBQcwAYYtaHR0cDovL3d3dy5kb2N1bWVudGEuY29tLnB5L2Zpcm1hZGlnaXRhbC9vc2NwMEkGCCsGAQUFBzAChj1odHRwczovL3d3dy5kb2N1bWVudGEuY29tLnB5L2Zpcm1hZGlnaXRhbC9kZXNjYXJnYXMvY2Fkb2MuY3J0MB8GA1UdIwQYMBaAFEAmrCZcYo/G9QJU5I3BGibW7qWyME8GA1UdHwRIMEYwRKBCoECGPmh0dHBzOi8vd3d3LmRvY3VtZW50YS5jb20ucHkvZmlybWFkaWdpdGFsL2Rlc2Nhcmdhcy9jcmxkb2MuY3JsMCMGA1UdEQQcMBqBGGphY2hvbkBlbGVjdHJvYmFuLmNvbS5weTCCAUEGA1UdIASCATgwggE0MIIBMAYOKwYBBAGC+TsBAQEGAQEwggEcMD8GCCsGAQUFBwIBFjNodHRwczovL3d3dy5kb2N1bWVudGEuY29tLnB5L2Zpcm1hZGlnaXRhbC9kZXNjYXJnYXMwgdgGCCsGAQUFBwICMIHLGoHIRXN0ZSBlcyB1biBjZXJ0aWZpY2FkbyBkZSBwZXJzb25hIGbtc2ljYSBjdXlhIGNsYXZlIHByaXZhZGEgZXN04SBjb250ZW5pZGEgZW4gdW4gbfNkdWxvIGRlIGhhcmR3YXJlIHNlZ3VybyB5IHN1IGZpbmFsaWRhZCBlcyBhdXRlbnRpY2FyIGEgc3UgdGl0dWxhciBvIGdlbmVyYXIgZmlybWFzIGRpZ2l0YWxlcy4jIyNUaGlzIGlzIGFuIGVuZCB1c2VyIGMwDQYJKoZIhvcNAQELBQADggIBAFP5IKzWlYKqtNqnEmFk1ggIsOLJaqH+PODppzxDLf2OM+q7qhVSlZo4rTL7mvPYvY4Zo7FaqKM8bLr1LHq52oeHZUheh91X98wFjMhoJGdiY3YwCvADaBSz4l6eu2F9SvSfDvsKFnSKszuHCmQM02oFNMdzOUg2Hh7N3l79xefGtr6bukZ36pXz486VrNXHyYKQQAPl0Z7WBiOCNbFpkIRY8EMfY/Qbhp4IQVu5Nm9ML10izOrx6wwHf1sZxyZESHQkti/Hhm8sNSzBNULSGKCoBBcFV19F1CeccZ/2HHBprdoQ7Pjwgz8YZUq+kWGN0ws9F9ZYNAn+xoCNGawgt9Wa0JXK2guQJjoRFYOKr38jQrSZfG9Bd3+nNdDf94tqLsEpe7moJCrmMuQi3WREqkD9jvmDCyw1oxpL94HkhGlDqtqzzlIyQINLYWnOS5Wv0ZGt2xs0J5RygNNFQJEfN6bWoxLSBCwKvN3n2hAr0tzY7/ue9lHSq21q+jO2PsrGoMlBsjK/EdxRRQTtrkYPoS77Ao8kxsFvLjI3vDNx9A1CGn6dvU2z5hzZMlGgr/n8ExKYSs2ueBthoIG1+1AzPiI6dW3p2ZcEZf7QFhU7w5aAaEnnN7rJ+HMnE6keo37q+gHVAo2qmdzDuAgYUQ3jtg520D60z8ShgbcdzS2S5nw6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24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</Transform>
          <Transform Algorithm="http://www.w3.org/TR/2001/REC-xml-c14n-20010315"/>
        </Transforms>
        <DigestMethod Algorithm="http://www.w3.org/2001/04/xmlenc#sha256"/>
        <DigestValue>D5Z+FjrFeDFuLIDrdehMiednpDcOY7mLvF6M0VPWNg4=</DigestValue>
      </Reference>
      <Reference URI="/xl/calcChain.xml?ContentType=application/vnd.openxmlformats-officedocument.spreadsheetml.calcChain+xml">
        <DigestMethod Algorithm="http://www.w3.org/2001/04/xmlenc#sha256"/>
        <DigestValue>0ducGvnyUrat9ccRzer0UhOrPICiipoiI2WU9br9KIk=</DigestValue>
      </Reference>
      <Reference URI="/xl/comments1.xml?ContentType=application/vnd.openxmlformats-officedocument.spreadsheetml.comments+xml">
        <DigestMethod Algorithm="http://www.w3.org/2001/04/xmlenc#sha256"/>
        <DigestValue>s+hu2hC4P+4s8AwJos45O7bLkYqcqmwnS1K7Xr7d374=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N3zz1ZsDoCyQnl9JA6y6280V7hkBBSepn0DkTh5nbaI=</DigestValue>
      </Reference>
      <Reference URI="/xl/drawings/drawing10.xml?ContentType=application/vnd.openxmlformats-officedocument.drawing+xml">
        <DigestMethod Algorithm="http://www.w3.org/2001/04/xmlenc#sha256"/>
        <DigestValue>XmvMTdO8ixYL7mxyxG+9wkMvtQoaIhmGGDC1r3QRAhs=</DigestValue>
      </Reference>
      <Reference URI="/xl/drawings/drawing11.xml?ContentType=application/vnd.openxmlformats-officedocument.drawing+xml">
        <DigestMethod Algorithm="http://www.w3.org/2001/04/xmlenc#sha256"/>
        <DigestValue>SULkcAintBoyIO0GF5G0Zcrp9SvjDYjYWL2MElByVbg=</DigestValue>
      </Reference>
      <Reference URI="/xl/drawings/drawing12.xml?ContentType=application/vnd.openxmlformats-officedocument.drawing+xml">
        <DigestMethod Algorithm="http://www.w3.org/2001/04/xmlenc#sha256"/>
        <DigestValue>D0TNBhNg9p8WPxkSmN+EyYIOsDpIDpGwHyQCXreBdiw=</DigestValue>
      </Reference>
      <Reference URI="/xl/drawings/drawing13.xml?ContentType=application/vnd.openxmlformats-officedocument.drawing+xml">
        <DigestMethod Algorithm="http://www.w3.org/2001/04/xmlenc#sha256"/>
        <DigestValue>vgz39tyyYvD9+r/WlTpvtJHeMncZuB6SZaplWSZ1SYY=</DigestValue>
      </Reference>
      <Reference URI="/xl/drawings/drawing14.xml?ContentType=application/vnd.openxmlformats-officedocument.drawing+xml">
        <DigestMethod Algorithm="http://www.w3.org/2001/04/xmlenc#sha256"/>
        <DigestValue>gU37GUmXpXzlfB8KeIbOcsuxgcvd4YCHSV8V4C1u8YE=</DigestValue>
      </Reference>
      <Reference URI="/xl/drawings/drawing2.xml?ContentType=application/vnd.openxmlformats-officedocument.drawing+xml">
        <DigestMethod Algorithm="http://www.w3.org/2001/04/xmlenc#sha256"/>
        <DigestValue>fSdwbjSF4nl6bn01S6BcEzJV4jU1P3xOmtctNwg4XZI=</DigestValue>
      </Reference>
      <Reference URI="/xl/drawings/drawing3.xml?ContentType=application/vnd.openxmlformats-officedocument.drawing+xml">
        <DigestMethod Algorithm="http://www.w3.org/2001/04/xmlenc#sha256"/>
        <DigestValue>OeFXKBNbAgHvGmzBgUEdOGZ+eh6WGgf+ew3GaXNraRw=</DigestValue>
      </Reference>
      <Reference URI="/xl/drawings/drawing4.xml?ContentType=application/vnd.openxmlformats-officedocument.drawing+xml">
        <DigestMethod Algorithm="http://www.w3.org/2001/04/xmlenc#sha256"/>
        <DigestValue>eO1KaCQ+pRooywoGsOwBLKOHsiPPewfGPSHyzdLfVnA=</DigestValue>
      </Reference>
      <Reference URI="/xl/drawings/drawing5.xml?ContentType=application/vnd.openxmlformats-officedocument.drawing+xml">
        <DigestMethod Algorithm="http://www.w3.org/2001/04/xmlenc#sha256"/>
        <DigestValue>oHoasfy8cqTGZ9l+LmEYKficuIvTzK67GM4IN9Rh3Dw=</DigestValue>
      </Reference>
      <Reference URI="/xl/drawings/drawing6.xml?ContentType=application/vnd.openxmlformats-officedocument.drawing+xml">
        <DigestMethod Algorithm="http://www.w3.org/2001/04/xmlenc#sha256"/>
        <DigestValue>Yg5YUXaApuY76jqLn7G3EtrrwrwapSOhywnwvLHb0HQ=</DigestValue>
      </Reference>
      <Reference URI="/xl/drawings/drawing7.xml?ContentType=application/vnd.openxmlformats-officedocument.drawing+xml">
        <DigestMethod Algorithm="http://www.w3.org/2001/04/xmlenc#sha256"/>
        <DigestValue>Dth19CNEKaL2afHjdYULZOfJDWBgyMqRxKQtlrfbIsc=</DigestValue>
      </Reference>
      <Reference URI="/xl/drawings/drawing8.xml?ContentType=application/vnd.openxmlformats-officedocument.drawing+xml">
        <DigestMethod Algorithm="http://www.w3.org/2001/04/xmlenc#sha256"/>
        <DigestValue>Vvf8bnK+hYmbNYq6OCAOAZD310ETVaw9GAKdds+jgKI=</DigestValue>
      </Reference>
      <Reference URI="/xl/drawings/drawing9.xml?ContentType=application/vnd.openxmlformats-officedocument.drawing+xml">
        <DigestMethod Algorithm="http://www.w3.org/2001/04/xmlenc#sha256"/>
        <DigestValue>GqQ0JYNv7Y/OvCTae9SqKT1jX0mkA7rOdl0uUmjPj+g=</DigestValue>
      </Reference>
      <Reference URI="/xl/drawings/vmlDrawing1.vml?ContentType=application/vnd.openxmlformats-officedocument.vmlDrawing">
        <DigestMethod Algorithm="http://www.w3.org/2001/04/xmlenc#sha256"/>
        <DigestValue>8pAZRFahUXiKi0asCXlG8JZwA4s6YYj360wQPxzC1LU=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hpeydD8x/dfF+LAhbLb6PAyjHaUsAi8mX+aR3R+I8CM=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y5C7/LsqIDIpCz/awpqJU0Nc7ypnv5GBghjK2QNEgsk=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ZP1lqQ1eKbmSZPKzt/KReokA2k0fpBx1yklTGG957zM=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IY3dSGWo/HUCc3XVBNYDsM4QNzuSIDEDepEpBM/owzY=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4CSM5z1pTvrIilEnPPoqRSuXyC/N6R/jkAoxGZcWks0=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UdlGrfGOe9HpRe5cj7mCUK24WbJdNw+gYfl/Q09V9Yk=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xVYjolkth0+l7OGT7rP+rL5Xsc+YsmD+vhDd0dDFeds=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3CrFtrXgEmIb2zZCzcRuh9K83Ho17cSU3Ytgn9JcLy0=</DigestValue>
      </Reference>
      <Reference URI="/xl/media/image1.png?ContentType=image/png">
        <DigestMethod Algorithm="http://www.w3.org/2001/04/xmlenc#sha256"/>
        <DigestValue>wSYv+Fq3/0pE49X7JV0clpX1bHnNoDteVQU15u4+Qew=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Xtxt2CAKkN9yus6aqVMW6qseffLzH25hBiTTKvOq9EM=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Xtxt2CAKkN9yus6aqVMW6qseffLzH25hBiTTKvOq9EM=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Xtxt2CAKkN9yus6aqVMW6qseffLzH25hBiTTKvOq9EM=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Xtxt2CAKkN9yus6aqVMW6qseffLzH25hBiTTKvOq9EM=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Xtxt2CAKkN9yus6aqVMW6qseffLzH25hBiTTKvOq9EM=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Dc5ZtCs1OQZad46loqOBMWLbEdvwnf+H8rii817tzR8=</DigestValue>
      </Reference>
      <Reference URI="/xl/sharedStrings.xml?ContentType=application/vnd.openxmlformats-officedocument.spreadsheetml.sharedStrings+xml">
        <DigestMethod Algorithm="http://www.w3.org/2001/04/xmlenc#sha256"/>
        <DigestValue>IkfajZi/l7dO4/NCxyGa5kXzlZLZnkUwojRgwDEpPd8=</DigestValue>
      </Reference>
      <Reference URI="/xl/styles.xml?ContentType=application/vnd.openxmlformats-officedocument.spreadsheetml.styles+xml">
        <DigestMethod Algorithm="http://www.w3.org/2001/04/xmlenc#sha256"/>
        <DigestValue>AVIoSYQKIGUSCebyrCFIYV4hDyT8Yu9gxI0EmMxh3I0=</DigestValue>
      </Reference>
      <Reference URI="/xl/theme/theme1.xml?ContentType=application/vnd.openxmlformats-officedocument.theme+xml">
        <DigestMethod Algorithm="http://www.w3.org/2001/04/xmlenc#sha256"/>
        <DigestValue>Q1Y4CPpXAEfTWbGgm5zElx8B0pHQK4RzdZXVzDJUMDc=</DigestValue>
      </Reference>
      <Reference URI="/xl/workbook.xml?ContentType=application/vnd.openxmlformats-officedocument.spreadsheetml.sheet.main+xml">
        <DigestMethod Algorithm="http://www.w3.org/2001/04/xmlenc#sha256"/>
        <DigestValue>6hkTyuSZw3gYJFaXkdcJbfVERrkT/p+hgV7ZzxBe4Fs=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iK1cCeJyE0nh61Ysaws+TMA/tgQJwUsR5g0ps2rJkns=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TNIH9EyQB0FCBnD3gN1o6yJqJalnm6okHmoYYS8G33M=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gxnAb4oDlVkStw4lP+psDHrAXKx4nZlOnDqo6Tf72e8=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g/fjY5t552fl5Q3r0lx1AzSOYjXxeVx9wNhWIqlO5e4=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m6kb28Dn+5+eypaoArLKSiTj11tTjl+mIR9qY8mtCLk=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xZpDns+d8lbRYtyjNAr+ga7dA24vbT4Wr1oZV7ptCME=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a44YNjtiym0S9exNLLrYg/u0IjW9EHsUCQlLPMlbO/o=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VjIDySzZSeQ+MmX8JZ46K4hvWEx2T/4O51BNec0YtPA=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eQV2FY1L2l1QSXsKJj5WPN19GWIuFsPPhd+e1hYjLic=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kAJ1oeQNNg8HxU6Ejt0NPsQTd4QbuWb/PydCbS8Oz30=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bR675nxdlHeeqVnTO769PI9TLFc8//q5V+sMw6dD8cE=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9T+yw4wrsh9mj6LX9ttMHSq7Qcj1J3NzJF8ZBQ59Fos=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CwvGKO7du/4VK3JXwI1xC26LuLly21vgfyS4zPmBQJw=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C9DxQUDAZZy3QTe+w8JtDLAliJ2w2mmT8od4UsD9boo=</DigestValue>
      </Reference>
      <Reference URI="/xl/worksheets/sheet1.xml?ContentType=application/vnd.openxmlformats-officedocument.spreadsheetml.worksheet+xml">
        <DigestMethod Algorithm="http://www.w3.org/2001/04/xmlenc#sha256"/>
        <DigestValue>gWXlag8+7QkBQR9bl4Fbo7jDYgFe7BKMO4ssa/PM9lQ=</DigestValue>
      </Reference>
      <Reference URI="/xl/worksheets/sheet10.xml?ContentType=application/vnd.openxmlformats-officedocument.spreadsheetml.worksheet+xml">
        <DigestMethod Algorithm="http://www.w3.org/2001/04/xmlenc#sha256"/>
        <DigestValue>4VUgbbhjnOC0TiFTw9ITV1fSK0iOvvN7gkifomfoqks=</DigestValue>
      </Reference>
      <Reference URI="/xl/worksheets/sheet11.xml?ContentType=application/vnd.openxmlformats-officedocument.spreadsheetml.worksheet+xml">
        <DigestMethod Algorithm="http://www.w3.org/2001/04/xmlenc#sha256"/>
        <DigestValue>GypR2FXCswEaREbTdY0VwrPOW1bSNUaBuC5njHHh23s=</DigestValue>
      </Reference>
      <Reference URI="/xl/worksheets/sheet12.xml?ContentType=application/vnd.openxmlformats-officedocument.spreadsheetml.worksheet+xml">
        <DigestMethod Algorithm="http://www.w3.org/2001/04/xmlenc#sha256"/>
        <DigestValue>jq5gpgXiIUkQB+N4S/mhA/ZpYcMkWJJWa2yWS+RJff8=</DigestValue>
      </Reference>
      <Reference URI="/xl/worksheets/sheet13.xml?ContentType=application/vnd.openxmlformats-officedocument.spreadsheetml.worksheet+xml">
        <DigestMethod Algorithm="http://www.w3.org/2001/04/xmlenc#sha256"/>
        <DigestValue>SONpzTXOHgsEtuah7/TSeduDqP5iY4ko7jqlC3yi4Pc=</DigestValue>
      </Reference>
      <Reference URI="/xl/worksheets/sheet14.xml?ContentType=application/vnd.openxmlformats-officedocument.spreadsheetml.worksheet+xml">
        <DigestMethod Algorithm="http://www.w3.org/2001/04/xmlenc#sha256"/>
        <DigestValue>S7ISJQBBXH796a4k5q51JpeW49P6FVp2YTbIxNeioCU=</DigestValue>
      </Reference>
      <Reference URI="/xl/worksheets/sheet15.xml?ContentType=application/vnd.openxmlformats-officedocument.spreadsheetml.worksheet+xml">
        <DigestMethod Algorithm="http://www.w3.org/2001/04/xmlenc#sha256"/>
        <DigestValue>+FcS6wt/9yWsPyJsqXytrSizYPciSOrZhGwZ4nguIB0=</DigestValue>
      </Reference>
      <Reference URI="/xl/worksheets/sheet16.xml?ContentType=application/vnd.openxmlformats-officedocument.spreadsheetml.worksheet+xml">
        <DigestMethod Algorithm="http://www.w3.org/2001/04/xmlenc#sha256"/>
        <DigestValue>VqQv6w0JZGIyPsQSCSuXfWM4rh800sRHJb5IP65FLDg=</DigestValue>
      </Reference>
      <Reference URI="/xl/worksheets/sheet2.xml?ContentType=application/vnd.openxmlformats-officedocument.spreadsheetml.worksheet+xml">
        <DigestMethod Algorithm="http://www.w3.org/2001/04/xmlenc#sha256"/>
        <DigestValue>S+bbM25TWFQNEv+oYQ5zBjrUtKUw/lIfVQfEaCDvDC4=</DigestValue>
      </Reference>
      <Reference URI="/xl/worksheets/sheet3.xml?ContentType=application/vnd.openxmlformats-officedocument.spreadsheetml.worksheet+xml">
        <DigestMethod Algorithm="http://www.w3.org/2001/04/xmlenc#sha256"/>
        <DigestValue>EUxjM9F45UCPE7uWwnadjeyb6RJ/UOahzLXauCNHsnc=</DigestValue>
      </Reference>
      <Reference URI="/xl/worksheets/sheet4.xml?ContentType=application/vnd.openxmlformats-officedocument.spreadsheetml.worksheet+xml">
        <DigestMethod Algorithm="http://www.w3.org/2001/04/xmlenc#sha256"/>
        <DigestValue>RhZKJVSif2q1QhS+ZFAH3pDDgJK9kvWSJ/5dDD9w+Cw=</DigestValue>
      </Reference>
      <Reference URI="/xl/worksheets/sheet5.xml?ContentType=application/vnd.openxmlformats-officedocument.spreadsheetml.worksheet+xml">
        <DigestMethod Algorithm="http://www.w3.org/2001/04/xmlenc#sha256"/>
        <DigestValue>oHiLqYnygiceuNQBA+f5lyKe2zmYEL8cVpTX/exaQDk=</DigestValue>
      </Reference>
      <Reference URI="/xl/worksheets/sheet6.xml?ContentType=application/vnd.openxmlformats-officedocument.spreadsheetml.worksheet+xml">
        <DigestMethod Algorithm="http://www.w3.org/2001/04/xmlenc#sha256"/>
        <DigestValue>fklMnPO1LgXax/QWOJW6Vxo+y8FkAHRKa5ow5DrtxCc=</DigestValue>
      </Reference>
      <Reference URI="/xl/worksheets/sheet7.xml?ContentType=application/vnd.openxmlformats-officedocument.spreadsheetml.worksheet+xml">
        <DigestMethod Algorithm="http://www.w3.org/2001/04/xmlenc#sha256"/>
        <DigestValue>AyVl8nqAALykYmHrB0fmInGO0jXGCbIpuC4pY+dovjM=</DigestValue>
      </Reference>
      <Reference URI="/xl/worksheets/sheet8.xml?ContentType=application/vnd.openxmlformats-officedocument.spreadsheetml.worksheet+xml">
        <DigestMethod Algorithm="http://www.w3.org/2001/04/xmlenc#sha256"/>
        <DigestValue>TewSLvojoX6OlDT0N5OfxtnVBbJGwtc5OrXTRXbYqtk=</DigestValue>
      </Reference>
      <Reference URI="/xl/worksheets/sheet9.xml?ContentType=application/vnd.openxmlformats-officedocument.spreadsheetml.worksheet+xml">
        <DigestMethod Algorithm="http://www.w3.org/2001/04/xmlenc#sha256"/>
        <DigestValue>xyH32K2paRsRhGuF5zMlKsEDax0NDlzeI4S5G5IDBnc=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2019-11-15T19:58:01Z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16.0.12130/19</OfficeVersion>
          <ApplicationVersion>16.0.12130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2019-11-15T19:58:01Z</xd:SigningTime>
          <xd:SigningCertificate>
            <xd:Cert>
              <xd:CertDigest>
                <DigestMethod Algorithm="http://www.w3.org/2001/04/xmlenc#sha256"/>
                <DigestValue>y5JBYLTqnmye0rbDNnT3T+Ph7k/5M+AbWftQQJ+nHzU=</DigestValue>
              </xd:CertDigest>
              <xd:IssuerSerial>
                <X509IssuerName>C=PY, O=DOCUMENTA S.A., CN=CA-DOCUMENTA S.A., SERIALNUMBER=RUC 80050172-1</X509IssuerName>
                <X509SerialNumber>326000503802748290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11</vt:i4>
      </vt:variant>
    </vt:vector>
  </HeadingPairs>
  <TitlesOfParts>
    <vt:vector size="27" baseType="lpstr">
      <vt:lpstr>P2_AP 19</vt:lpstr>
      <vt:lpstr>DETALLE PARA NOTAS SET</vt:lpstr>
      <vt:lpstr>EE_RR </vt:lpstr>
      <vt:lpstr>P4_EV</vt:lpstr>
      <vt:lpstr>P5_OYA </vt:lpstr>
      <vt:lpstr>AA</vt:lpstr>
      <vt:lpstr>AB</vt:lpstr>
      <vt:lpstr>AC</vt:lpstr>
      <vt:lpstr>AD</vt:lpstr>
      <vt:lpstr>AE</vt:lpstr>
      <vt:lpstr>AF</vt:lpstr>
      <vt:lpstr>AG</vt:lpstr>
      <vt:lpstr>AH</vt:lpstr>
      <vt:lpstr>AI</vt:lpstr>
      <vt:lpstr>AJ</vt:lpstr>
      <vt:lpstr>ANEXO I</vt:lpstr>
      <vt:lpstr>AB!Área_de_impresión</vt:lpstr>
      <vt:lpstr>AC!Área_de_impresión</vt:lpstr>
      <vt:lpstr>AD!Área_de_impresión</vt:lpstr>
      <vt:lpstr>AE!Área_de_impresión</vt:lpstr>
      <vt:lpstr>AF!Área_de_impresión</vt:lpstr>
      <vt:lpstr>AG!Área_de_impresión</vt:lpstr>
      <vt:lpstr>AI!Área_de_impresión</vt:lpstr>
      <vt:lpstr>AJ!Área_de_impresión</vt:lpstr>
      <vt:lpstr>'DETALLE PARA NOTAS SET'!Área_de_impresión</vt:lpstr>
      <vt:lpstr>'DETALLE PARA NOTAS SET'!Excel_BuiltIn__FilterDatabase_5</vt:lpstr>
      <vt:lpstr>AG!Excel_BuiltIn_Print_Area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Correa</dc:creator>
  <cp:lastModifiedBy>Cristina Correa</cp:lastModifiedBy>
  <cp:lastPrinted>2019-11-14T17:24:14Z</cp:lastPrinted>
  <dcterms:created xsi:type="dcterms:W3CDTF">2016-05-31T16:01:50Z</dcterms:created>
  <dcterms:modified xsi:type="dcterms:W3CDTF">2019-11-15T18:42:39Z</dcterms:modified>
</cp:coreProperties>
</file>