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worksheets/sheet1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7.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worksheets/sheet5.xml" ContentType="application/vnd.openxmlformats-officedocument.spreadsheetml.worksheet+xml"/>
  <Override PartName="/xl/sharedStrings.xml" ContentType="application/vnd.openxmlformats-officedocument.spreadsheetml.sharedStrings+xml"/>
  <Override PartName="/xl/worksheets/sheet6.xml" ContentType="application/vnd.openxmlformats-officedocument.spreadsheetml.worksheet+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_xmlsignatures/sig1.xml" ContentType="application/vnd.openxmlformats-package.digital-signature-xmlsignature+xml"/>
  <Override PartName="/xl/calcChain.xml" ContentType="application/vnd.openxmlformats-officedocument.spreadsheetml.calcChain+xml"/>
  <Override PartName="/xl/externalLinks/externalLink4.xml" ContentType="application/vnd.openxmlformats-officedocument.spreadsheetml.externalLink+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anbenitez\Desktop\"/>
    </mc:Choice>
  </mc:AlternateContent>
  <bookViews>
    <workbookView xWindow="-120" yWindow="-120" windowWidth="20730" windowHeight="11160" tabRatio="926"/>
  </bookViews>
  <sheets>
    <sheet name="FIRMAS" sheetId="63" r:id="rId1"/>
    <sheet name="P2_AP 19" sheetId="3" r:id="rId2"/>
    <sheet name="DETALLE PARA NOTAS DIC" sheetId="2" r:id="rId3"/>
    <sheet name="EE_RR " sheetId="28" r:id="rId4"/>
    <sheet name="P4_EV" sheetId="62" r:id="rId5"/>
    <sheet name="P5_OYA " sheetId="50" r:id="rId6"/>
    <sheet name="AA" sheetId="51" r:id="rId7"/>
    <sheet name="AB" sheetId="52" r:id="rId8"/>
    <sheet name="AC" sheetId="53" r:id="rId9"/>
    <sheet name="AD" sheetId="54" r:id="rId10"/>
    <sheet name="AE" sheetId="55" r:id="rId11"/>
    <sheet name="AF" sheetId="56" r:id="rId12"/>
    <sheet name="AG" sheetId="57" r:id="rId13"/>
    <sheet name="AH" sheetId="58" r:id="rId14"/>
    <sheet name="AI" sheetId="59" r:id="rId15"/>
    <sheet name="AJ" sheetId="60" r:id="rId16"/>
    <sheet name="ANEXO I" sheetId="61" r:id="rId17"/>
  </sheets>
  <externalReferences>
    <externalReference r:id="rId18"/>
    <externalReference r:id="rId19"/>
    <externalReference r:id="rId20"/>
    <externalReference r:id="rId21"/>
  </externalReferences>
  <definedNames>
    <definedName name="___xlnm_Print_Area">NA()</definedName>
    <definedName name="__shared_1_0_0">NA()</definedName>
    <definedName name="__shared_1_0_0_1">NA()</definedName>
    <definedName name="__shared_1_0_0_2">NA()</definedName>
    <definedName name="__shared_1_0_0_3">NA()</definedName>
    <definedName name="__shared_1_0_0_4">NA()</definedName>
    <definedName name="__shared_1_0_0_5">NA()</definedName>
    <definedName name="__shared_1_0_0_6">NA()</definedName>
    <definedName name="__shared_1_1_0">0.25*3000000+0.2*1700000</definedName>
    <definedName name="__shared_1_2_0">+SUM("$#REF!.A1:A17)))))))))))))))))))))))))))))")</definedName>
    <definedName name="__shared_1_3_0">NA()</definedName>
    <definedName name="__shared_1_3_0_1">NA()</definedName>
    <definedName name="__shared_1_3_0_2">NA()</definedName>
    <definedName name="__shared_1_3_0_3">NA()</definedName>
    <definedName name="__shared_1_3_0_4">NA()</definedName>
    <definedName name="__shared_1_3_0_5">NA()</definedName>
    <definedName name="__shared_1_3_0_6">NA()</definedName>
    <definedName name="__shared_1_4_0">+SUM("$#REF!.A3:A3)))))))))))))))))))))))))))))")</definedName>
    <definedName name="__shared_1_5_0">NA()</definedName>
    <definedName name="__shared_1_5_0_1">NA()</definedName>
    <definedName name="__shared_1_5_0_2">NA()</definedName>
    <definedName name="__shared_1_5_0_3">NA()</definedName>
    <definedName name="__shared_1_5_0_4">NA()</definedName>
    <definedName name="__shared_1_5_0_5">NA()</definedName>
    <definedName name="__shared_1_5_0_6">NA()</definedName>
    <definedName name="__shared_1_6_0">NA()</definedName>
    <definedName name="__shared_1_6_0_1">NA()</definedName>
    <definedName name="__shared_1_6_0_2">NA()</definedName>
    <definedName name="__shared_1_6_0_3">NA()</definedName>
    <definedName name="__shared_1_6_0_4">NA()</definedName>
    <definedName name="__shared_1_6_0_5">NA()</definedName>
    <definedName name="__shared_1_6_0_6">NA()</definedName>
    <definedName name="__shared_2_0_0">NA()</definedName>
    <definedName name="__shared_2_0_0_1">NA()</definedName>
    <definedName name="__shared_2_0_0_2">NA()</definedName>
    <definedName name="__shared_2_0_0_3">NA()</definedName>
    <definedName name="__shared_2_0_0_4">NA()</definedName>
    <definedName name="__shared_2_0_0_5">NA()</definedName>
    <definedName name="__shared_2_0_0_6">NA()</definedName>
    <definedName name="__shared_2_1_0">NA()</definedName>
    <definedName name="__shared_2_1_0_1">NA()</definedName>
    <definedName name="__shared_2_1_0_2">NA()</definedName>
    <definedName name="__shared_2_1_0_3">NA()</definedName>
    <definedName name="__shared_2_1_0_4">NA()</definedName>
    <definedName name="__shared_2_1_0_5">NA()</definedName>
    <definedName name="__shared_2_1_0_6">NA()</definedName>
    <definedName name="__shared_2_2_0">NA()</definedName>
    <definedName name="__shared_2_2_0_1">NA()</definedName>
    <definedName name="__shared_2_2_0_2">NA()</definedName>
    <definedName name="__shared_2_2_0_3">NA()</definedName>
    <definedName name="__shared_2_2_0_4">NA()</definedName>
    <definedName name="__shared_2_2_0_5">NA()</definedName>
    <definedName name="__shared_2_2_0_6">NA()</definedName>
    <definedName name="__shared_2_3_0">NA()</definedName>
    <definedName name="__shared_2_3_0_1">NA()</definedName>
    <definedName name="__shared_2_3_0_2">NA()</definedName>
    <definedName name="__shared_2_3_0_3">NA()</definedName>
    <definedName name="__shared_2_3_0_4">NA()</definedName>
    <definedName name="__shared_2_3_0_5">NA()</definedName>
    <definedName name="__shared_2_3_0_6">NA()</definedName>
    <definedName name="__shared_2_4_0">+SUM("$#REF!.A1:A12)))))))))))))))))))))))))))))")</definedName>
    <definedName name="__shared_2_5_0">NA()</definedName>
    <definedName name="__shared_2_5_0_1">NA()</definedName>
    <definedName name="__shared_2_5_0_2">NA()</definedName>
    <definedName name="__shared_2_5_0_3">NA()</definedName>
    <definedName name="__shared_2_5_0_4">NA()</definedName>
    <definedName name="__shared_2_5_0_5">NA()</definedName>
    <definedName name="__shared_2_5_0_6">NA()</definedName>
    <definedName name="__shared_2_6_0">NA()</definedName>
    <definedName name="__shared_2_6_0_1">NA()</definedName>
    <definedName name="__shared_2_6_0_2">NA()</definedName>
    <definedName name="__shared_2_6_0_3">NA()</definedName>
    <definedName name="__shared_2_6_0_4">NA()</definedName>
    <definedName name="__shared_2_6_0_5">NA()</definedName>
    <definedName name="__shared_2_6_0_6">NA()</definedName>
    <definedName name="__shared_2_7_0">NA()</definedName>
    <definedName name="__shared_2_7_0_1">NA()</definedName>
    <definedName name="__shared_2_7_0_2">NA()</definedName>
    <definedName name="__shared_2_7_0_3">NA()</definedName>
    <definedName name="__shared_2_7_0_4">NA()</definedName>
    <definedName name="__shared_2_7_0_5">NA()</definedName>
    <definedName name="__shared_2_7_0_6">NA()</definedName>
    <definedName name="__shared_2_8_0">NA()</definedName>
    <definedName name="__shared_2_8_0_1">NA()</definedName>
    <definedName name="__shared_2_8_0_2">NA()</definedName>
    <definedName name="__shared_2_8_0_3">NA()</definedName>
    <definedName name="__shared_2_8_0_4">NA()</definedName>
    <definedName name="__shared_2_8_0_5">NA()</definedName>
    <definedName name="__shared_2_8_0_6">NA()</definedName>
    <definedName name="__shared_3_0_0">NA()</definedName>
    <definedName name="__shared_3_0_0_1">NA()</definedName>
    <definedName name="__shared_3_0_0_2">NA()</definedName>
    <definedName name="__shared_3_0_0_3">NA()</definedName>
    <definedName name="__shared_3_0_0_4">NA()</definedName>
    <definedName name="__shared_3_0_0_5">NA()</definedName>
    <definedName name="__shared_3_0_0_6">NA()</definedName>
    <definedName name="__shared_3_1_0">NA()</definedName>
    <definedName name="__shared_3_1_0_1">NA()</definedName>
    <definedName name="__shared_3_1_0_2">NA()</definedName>
    <definedName name="__shared_3_1_0_3">NA()</definedName>
    <definedName name="__shared_3_1_0_4">NA()</definedName>
    <definedName name="__shared_3_1_0_5">NA()</definedName>
    <definedName name="__shared_3_1_0_6">NA()</definedName>
    <definedName name="__shared_3_10_0">+SUM("$#REF!.A1:A12)))))))))))))))))))))))))))))")</definedName>
    <definedName name="__shared_3_11_0">NA()</definedName>
    <definedName name="__shared_3_11_0_1">NA()</definedName>
    <definedName name="__shared_3_11_0_2">NA()</definedName>
    <definedName name="__shared_3_11_0_3">NA()</definedName>
    <definedName name="__shared_3_11_0_4">NA()</definedName>
    <definedName name="__shared_3_11_0_5">NA()</definedName>
    <definedName name="__shared_3_11_0_6">NA()</definedName>
    <definedName name="__shared_3_12_0">NA()</definedName>
    <definedName name="__shared_3_12_0_1">NA()</definedName>
    <definedName name="__shared_3_12_0_2">NA()</definedName>
    <definedName name="__shared_3_12_0_3">NA()</definedName>
    <definedName name="__shared_3_12_0_4">NA()</definedName>
    <definedName name="__shared_3_12_0_5">NA()</definedName>
    <definedName name="__shared_3_12_0_6">NA()</definedName>
    <definedName name="__shared_3_13_0">NA()</definedName>
    <definedName name="__shared_3_13_0_1">NA()</definedName>
    <definedName name="__shared_3_13_0_2">NA()</definedName>
    <definedName name="__shared_3_13_0_3">NA()</definedName>
    <definedName name="__shared_3_13_0_4">NA()</definedName>
    <definedName name="__shared_3_13_0_5">NA()</definedName>
    <definedName name="__shared_3_13_0_6">NA()</definedName>
    <definedName name="__shared_3_14_0">NA()</definedName>
    <definedName name="__shared_3_14_0_1">NA()</definedName>
    <definedName name="__shared_3_14_0_2">NA()</definedName>
    <definedName name="__shared_3_14_0_3">NA()</definedName>
    <definedName name="__shared_3_14_0_4">NA()</definedName>
    <definedName name="__shared_3_14_0_5">NA()</definedName>
    <definedName name="__shared_3_14_0_6">NA()</definedName>
    <definedName name="__shared_3_2_0">NA()</definedName>
    <definedName name="__shared_3_2_0_1">NA()</definedName>
    <definedName name="__shared_3_2_0_2">NA()</definedName>
    <definedName name="__shared_3_2_0_3">NA()</definedName>
    <definedName name="__shared_3_2_0_4">NA()</definedName>
    <definedName name="__shared_3_2_0_5">NA()</definedName>
    <definedName name="__shared_3_2_0_6">NA()</definedName>
    <definedName name="__shared_3_3_0">NA()</definedName>
    <definedName name="__shared_3_3_0_1">NA()</definedName>
    <definedName name="__shared_3_3_0_2">NA()</definedName>
    <definedName name="__shared_3_3_0_3">NA()</definedName>
    <definedName name="__shared_3_3_0_4">NA()</definedName>
    <definedName name="__shared_3_3_0_5">NA()</definedName>
    <definedName name="__shared_3_3_0_6">NA()</definedName>
    <definedName name="__shared_3_4_0">NA()</definedName>
    <definedName name="__shared_3_4_0_1">NA()</definedName>
    <definedName name="__shared_3_4_0_2">NA()</definedName>
    <definedName name="__shared_3_4_0_3">NA()</definedName>
    <definedName name="__shared_3_4_0_4">NA()</definedName>
    <definedName name="__shared_3_4_0_5">NA()</definedName>
    <definedName name="__shared_3_4_0_6">NA()</definedName>
    <definedName name="__shared_3_5_0">NA()</definedName>
    <definedName name="__shared_3_5_0_1">NA()</definedName>
    <definedName name="__shared_3_5_0_2">NA()</definedName>
    <definedName name="__shared_3_5_0_3">NA()</definedName>
    <definedName name="__shared_3_5_0_4">NA()</definedName>
    <definedName name="__shared_3_5_0_5">NA()</definedName>
    <definedName name="__shared_3_5_0_6">NA()</definedName>
    <definedName name="__shared_3_6_0">NA()</definedName>
    <definedName name="__shared_3_6_0_1">NA()</definedName>
    <definedName name="__shared_3_6_0_2">NA()</definedName>
    <definedName name="__shared_3_6_0_3">NA()</definedName>
    <definedName name="__shared_3_6_0_4">NA()</definedName>
    <definedName name="__shared_3_6_0_5">NA()</definedName>
    <definedName name="__shared_3_6_0_6">NA()</definedName>
    <definedName name="__shared_3_7_0">NA()</definedName>
    <definedName name="__shared_3_7_0_1">NA()</definedName>
    <definedName name="__shared_3_7_0_2">NA()</definedName>
    <definedName name="__shared_3_7_0_3">NA()</definedName>
    <definedName name="__shared_3_7_0_4">NA()</definedName>
    <definedName name="__shared_3_7_0_5">NA()</definedName>
    <definedName name="__shared_3_7_0_6">NA()</definedName>
    <definedName name="__shared_3_8_0">NA()</definedName>
    <definedName name="__shared_3_8_0_1">NA()</definedName>
    <definedName name="__shared_3_8_0_2">NA()</definedName>
    <definedName name="__shared_3_8_0_3">NA()</definedName>
    <definedName name="__shared_3_8_0_4">NA()</definedName>
    <definedName name="__shared_3_8_0_5">NA()</definedName>
    <definedName name="__shared_3_8_0_6">NA()</definedName>
    <definedName name="__shared_3_9_0">NA()</definedName>
    <definedName name="__shared_3_9_0_1">NA()</definedName>
    <definedName name="__shared_3_9_0_2">NA()</definedName>
    <definedName name="__shared_3_9_0_3">NA()</definedName>
    <definedName name="__shared_3_9_0_4">NA()</definedName>
    <definedName name="__shared_3_9_0_5">NA()</definedName>
    <definedName name="__shared_3_9_0_6">NA()</definedName>
    <definedName name="__shared_4_0_0">(16400000)*(0.90909091)</definedName>
    <definedName name="__shared_4_1_0">NA()</definedName>
    <definedName name="__shared_4_1_0_1">NA()</definedName>
    <definedName name="__shared_4_1_0_2">NA()</definedName>
    <definedName name="__shared_4_1_0_3">NA()</definedName>
    <definedName name="__shared_4_1_0_4">NA()</definedName>
    <definedName name="__shared_4_1_0_5">NA()</definedName>
    <definedName name="__shared_4_1_0_6">NA()</definedName>
    <definedName name="__shared_4_10_0">SUM("$#REF!.A1:F1)))))))))))))))))))))))))))))")</definedName>
    <definedName name="__shared_4_11_0">NA()</definedName>
    <definedName name="__shared_4_11_0_1">NA()</definedName>
    <definedName name="__shared_4_11_0_2">NA()</definedName>
    <definedName name="__shared_4_11_0_3">NA()</definedName>
    <definedName name="__shared_4_11_0_4">NA()</definedName>
    <definedName name="__shared_4_11_0_5">NA()</definedName>
    <definedName name="__shared_4_11_0_6">NA()</definedName>
    <definedName name="__shared_4_12_0">NA()</definedName>
    <definedName name="__shared_4_12_0_1">NA()</definedName>
    <definedName name="__shared_4_12_0_2">NA()</definedName>
    <definedName name="__shared_4_12_0_3">NA()</definedName>
    <definedName name="__shared_4_12_0_4">NA()</definedName>
    <definedName name="__shared_4_12_0_5">NA()</definedName>
    <definedName name="__shared_4_12_0_6">NA()</definedName>
    <definedName name="__shared_4_13_0">(5500000+2000000)*(0.909091)</definedName>
    <definedName name="__shared_4_14_0">NA()</definedName>
    <definedName name="__shared_4_14_0_1">NA()</definedName>
    <definedName name="__shared_4_14_0_2">NA()</definedName>
    <definedName name="__shared_4_14_0_3">NA()</definedName>
    <definedName name="__shared_4_14_0_4">NA()</definedName>
    <definedName name="__shared_4_14_0_5">NA()</definedName>
    <definedName name="__shared_4_14_0_6">NA()</definedName>
    <definedName name="__shared_4_15_0">NA()</definedName>
    <definedName name="__shared_4_15_0_1">NA()</definedName>
    <definedName name="__shared_4_15_0_2">NA()</definedName>
    <definedName name="__shared_4_15_0_3">NA()</definedName>
    <definedName name="__shared_4_15_0_4">NA()</definedName>
    <definedName name="__shared_4_15_0_5">NA()</definedName>
    <definedName name="__shared_4_15_0_6">NA()</definedName>
    <definedName name="__shared_4_16_0">SUM("$#REF!.A1:A2)))))))))))))))))))))))))))))")</definedName>
    <definedName name="__shared_4_17_0">+SUM("$#REF!.A1:A2)))))))))))))))))))))))))))))")</definedName>
    <definedName name="__shared_4_18_0">+SUM("$#REF!.A1:A2)))))))))))))))))))))))))))))")</definedName>
    <definedName name="__shared_4_19_0">NA()</definedName>
    <definedName name="__shared_4_19_0_1">NA()</definedName>
    <definedName name="__shared_4_19_0_2">NA()</definedName>
    <definedName name="__shared_4_19_0_3">NA()</definedName>
    <definedName name="__shared_4_19_0_4">NA()</definedName>
    <definedName name="__shared_4_19_0_5">NA()</definedName>
    <definedName name="__shared_4_19_0_6">NA()</definedName>
    <definedName name="__shared_4_2_0">NA()</definedName>
    <definedName name="__shared_4_2_0_1">NA()</definedName>
    <definedName name="__shared_4_2_0_2">NA()</definedName>
    <definedName name="__shared_4_2_0_3">NA()</definedName>
    <definedName name="__shared_4_2_0_4">NA()</definedName>
    <definedName name="__shared_4_2_0_5">NA()</definedName>
    <definedName name="__shared_4_2_0_6">NA()</definedName>
    <definedName name="__shared_4_20_0">NA()</definedName>
    <definedName name="__shared_4_20_0_1">NA()</definedName>
    <definedName name="__shared_4_20_0_2">NA()</definedName>
    <definedName name="__shared_4_20_0_3">NA()</definedName>
    <definedName name="__shared_4_20_0_4">NA()</definedName>
    <definedName name="__shared_4_20_0_5">NA()</definedName>
    <definedName name="__shared_4_20_0_6">NA()</definedName>
    <definedName name="__shared_4_21_0">NA()</definedName>
    <definedName name="__shared_4_21_0_1">NA()</definedName>
    <definedName name="__shared_4_21_0_2">NA()</definedName>
    <definedName name="__shared_4_21_0_3">NA()</definedName>
    <definedName name="__shared_4_21_0_4">NA()</definedName>
    <definedName name="__shared_4_21_0_5">NA()</definedName>
    <definedName name="__shared_4_21_0_6">NA()</definedName>
    <definedName name="__shared_4_22_0">NA()</definedName>
    <definedName name="__shared_4_22_0_1">NA()</definedName>
    <definedName name="__shared_4_22_0_2">NA()</definedName>
    <definedName name="__shared_4_22_0_3">NA()</definedName>
    <definedName name="__shared_4_22_0_4">NA()</definedName>
    <definedName name="__shared_4_22_0_5">NA()</definedName>
    <definedName name="__shared_4_22_0_6">NA()</definedName>
    <definedName name="__shared_4_23_0">NA()</definedName>
    <definedName name="__shared_4_23_0_1">NA()</definedName>
    <definedName name="__shared_4_23_0_2">NA()</definedName>
    <definedName name="__shared_4_23_0_3">NA()</definedName>
    <definedName name="__shared_4_23_0_4">NA()</definedName>
    <definedName name="__shared_4_23_0_5">NA()</definedName>
    <definedName name="__shared_4_23_0_6">NA()</definedName>
    <definedName name="__shared_4_24_0">NA()</definedName>
    <definedName name="__shared_4_24_0_1">NA()</definedName>
    <definedName name="__shared_4_24_0_2">NA()</definedName>
    <definedName name="__shared_4_24_0_3">NA()</definedName>
    <definedName name="__shared_4_24_0_4">NA()</definedName>
    <definedName name="__shared_4_24_0_5">NA()</definedName>
    <definedName name="__shared_4_24_0_6">NA()</definedName>
    <definedName name="__shared_4_3_0">NA()</definedName>
    <definedName name="__shared_4_3_0_1">NA()</definedName>
    <definedName name="__shared_4_3_0_2">NA()</definedName>
    <definedName name="__shared_4_3_0_3">NA()</definedName>
    <definedName name="__shared_4_3_0_4">NA()</definedName>
    <definedName name="__shared_4_3_0_5">NA()</definedName>
    <definedName name="__shared_4_3_0_6">NA()</definedName>
    <definedName name="__shared_4_4_0">NA()</definedName>
    <definedName name="__shared_4_4_0_1">NA()</definedName>
    <definedName name="__shared_4_4_0_2">NA()</definedName>
    <definedName name="__shared_4_4_0_3">NA()</definedName>
    <definedName name="__shared_4_4_0_4">NA()</definedName>
    <definedName name="__shared_4_4_0_5">NA()</definedName>
    <definedName name="__shared_4_4_0_6">NA()</definedName>
    <definedName name="__shared_4_5_0">+(2000000+1658000)*0.909091+1658000*1.2483</definedName>
    <definedName name="__shared_4_6_0">NA()</definedName>
    <definedName name="__shared_4_6_0_1">NA()</definedName>
    <definedName name="__shared_4_6_0_2">NA()</definedName>
    <definedName name="__shared_4_6_0_3">NA()</definedName>
    <definedName name="__shared_4_6_0_4">NA()</definedName>
    <definedName name="__shared_4_6_0_5">NA()</definedName>
    <definedName name="__shared_4_6_0_6">NA()</definedName>
    <definedName name="__shared_4_7_0">NA()</definedName>
    <definedName name="__shared_4_7_0_1">NA()</definedName>
    <definedName name="__shared_4_7_0_2">NA()</definedName>
    <definedName name="__shared_4_7_0_3">NA()</definedName>
    <definedName name="__shared_4_7_0_4">NA()</definedName>
    <definedName name="__shared_4_7_0_5">NA()</definedName>
    <definedName name="__shared_4_7_0_6">NA()</definedName>
    <definedName name="__shared_4_8_0">NA()</definedName>
    <definedName name="__shared_4_8_0_1">NA()</definedName>
    <definedName name="__shared_4_8_0_2">NA()</definedName>
    <definedName name="__shared_4_8_0_3">NA()</definedName>
    <definedName name="__shared_4_8_0_4">NA()</definedName>
    <definedName name="__shared_4_8_0_5">NA()</definedName>
    <definedName name="__shared_4_8_0_6">NA()</definedName>
    <definedName name="__shared_4_9_0">+(5500000+4395604)*1.2483</definedName>
    <definedName name="__shared_6_0_0">+SUM("$#REF!.A1:A2)))))))))))))))))))))))))))))")</definedName>
    <definedName name="__shared_6_1_0">+SUM("$#REF!.A1:A4)))))))))))))))))))))))))))))")</definedName>
    <definedName name="__shared_6_10_0">NA()</definedName>
    <definedName name="__shared_6_10_0_1">NA()</definedName>
    <definedName name="__shared_6_10_0_2">NA()</definedName>
    <definedName name="__shared_6_10_0_3">NA()</definedName>
    <definedName name="__shared_6_10_0_4">NA()</definedName>
    <definedName name="__shared_6_10_0_5">NA()</definedName>
    <definedName name="__shared_6_10_0_6">NA()</definedName>
    <definedName name="__shared_6_2_0">NA()</definedName>
    <definedName name="__shared_6_2_0_1">NA()</definedName>
    <definedName name="__shared_6_2_0_2">NA()</definedName>
    <definedName name="__shared_6_2_0_3">NA()</definedName>
    <definedName name="__shared_6_2_0_4">NA()</definedName>
    <definedName name="__shared_6_2_0_5">NA()</definedName>
    <definedName name="__shared_6_2_0_6">NA()</definedName>
    <definedName name="__shared_6_3_0">NA()</definedName>
    <definedName name="__shared_6_3_0_1">NA()</definedName>
    <definedName name="__shared_6_3_0_2">NA()</definedName>
    <definedName name="__shared_6_3_0_3">NA()</definedName>
    <definedName name="__shared_6_3_0_4">NA()</definedName>
    <definedName name="__shared_6_3_0_5">NA()</definedName>
    <definedName name="__shared_6_3_0_6">NA()</definedName>
    <definedName name="__shared_6_4_0">NA()</definedName>
    <definedName name="__shared_6_4_0_1">NA()</definedName>
    <definedName name="__shared_6_4_0_2">NA()</definedName>
    <definedName name="__shared_6_4_0_3">NA()</definedName>
    <definedName name="__shared_6_4_0_4">NA()</definedName>
    <definedName name="__shared_6_4_0_5">NA()</definedName>
    <definedName name="__shared_6_4_0_6">NA()</definedName>
    <definedName name="__shared_6_5_0">NA()</definedName>
    <definedName name="__shared_6_5_0_1">NA()</definedName>
    <definedName name="__shared_6_5_0_2">NA()</definedName>
    <definedName name="__shared_6_5_0_3">NA()</definedName>
    <definedName name="__shared_6_5_0_4">NA()</definedName>
    <definedName name="__shared_6_5_0_5">NA()</definedName>
    <definedName name="__shared_6_5_0_6">NA()</definedName>
    <definedName name="__shared_6_6_0">+SUM("$#REF!.A1:A4)))))))))))))))))))))))))))))")</definedName>
    <definedName name="__shared_6_7_0">NA()</definedName>
    <definedName name="__shared_6_7_0_1">NA()</definedName>
    <definedName name="__shared_6_7_0_2">NA()</definedName>
    <definedName name="__shared_6_7_0_3">NA()</definedName>
    <definedName name="__shared_6_7_0_4">NA()</definedName>
    <definedName name="__shared_6_7_0_5">NA()</definedName>
    <definedName name="__shared_6_7_0_6">NA()</definedName>
    <definedName name="__shared_6_8_0">5000000*4</definedName>
    <definedName name="__shared_6_9_0">7500000*4</definedName>
    <definedName name="__shared_7_0_0">("$#REF!.F1-$#REF!.A1)/6))))))))))))))))))))))))))))")</definedName>
    <definedName name="__shared_7_1_0">NA()</definedName>
    <definedName name="__shared_7_1_0_1">NA()</definedName>
    <definedName name="__shared_7_1_0_2">NA()</definedName>
    <definedName name="__shared_7_1_0_3">NA()</definedName>
    <definedName name="__shared_7_1_0_4">NA()</definedName>
    <definedName name="__shared_7_1_0_5">NA()</definedName>
    <definedName name="__shared_7_1_0_6">NA()</definedName>
    <definedName name="__shared_7_2_0">NA()</definedName>
    <definedName name="__shared_7_2_0_1">NA()</definedName>
    <definedName name="__shared_7_2_0_2">NA()</definedName>
    <definedName name="__shared_7_2_0_3">NA()</definedName>
    <definedName name="__shared_7_2_0_4">NA()</definedName>
    <definedName name="__shared_7_2_0_5">NA()</definedName>
    <definedName name="__shared_7_2_0_6">NA()</definedName>
    <definedName name="__xlnm.Print_Area_1">#REF!</definedName>
    <definedName name="__xlnm__FilterDatabase">NA()</definedName>
    <definedName name="_xlnm._FilterDatabase" localSheetId="2" hidden="1">'DETALLE PARA NOTAS DIC'!$C$34:$C$289</definedName>
    <definedName name="_FilterDatabase_1">NA()</definedName>
    <definedName name="Años_préstamo">#REF!</definedName>
    <definedName name="_xlnm.Print_Area" localSheetId="7">AB!$B$1:$K$39</definedName>
    <definedName name="_xlnm.Print_Area" localSheetId="8">AC!$A$1:$M$46</definedName>
    <definedName name="_xlnm.Print_Area" localSheetId="9">AD!$A$1:$F$65</definedName>
    <definedName name="_xlnm.Print_Area" localSheetId="10">AE!$A$1:$I$33</definedName>
    <definedName name="_xlnm.Print_Area" localSheetId="11">AF!$A$1:$G$54</definedName>
    <definedName name="_xlnm.Print_Area" localSheetId="12">AG!$A$1:$F$145</definedName>
    <definedName name="_xlnm.Print_Area" localSheetId="14">AI!$B$1:$D$46</definedName>
    <definedName name="_xlnm.Print_Area" localSheetId="15">AJ!$A$1:$D$39</definedName>
    <definedName name="_xlnm.Print_Area" localSheetId="2">'DETALLE PARA NOTAS DIC'!$B$144:$D$238</definedName>
    <definedName name="area1">#REF!</definedName>
    <definedName name="area7">#REF!</definedName>
    <definedName name="Capital">#REF!</definedName>
    <definedName name="Datos">#REF!</definedName>
    <definedName name="Día_de_pago" localSheetId="3">DATE(YEAR(Inicio_prestamo),MONTH(Inicio_prestamo)+Payment_Number,DAY(Inicio_prestamo))</definedName>
    <definedName name="Día_de_pago" localSheetId="4">DATE(YEAR(Inicio_prestamo),MONTH(Inicio_prestamo)+Payment_Number,DAY(Inicio_prestamo))</definedName>
    <definedName name="Día_de_pago">DATE(YEAR(Inicio_prestamo),MONTH(Inicio_prestamo)+Payment_Number,DAY(Inicio_prestamo))</definedName>
    <definedName name="Excel_BuiltIn__FilterDatabase_5" localSheetId="2">'DETALLE PARA NOTAS DIC'!#REF!</definedName>
    <definedName name="Excel_BuiltIn__FilterDatabase_5" localSheetId="1">#REF!</definedName>
    <definedName name="Excel_BuiltIn__FilterDatabase_5">#REF!</definedName>
    <definedName name="Excel_BuiltIn_Print_Area" localSheetId="12">AG!$A$1:$F$136</definedName>
    <definedName name="Excel_BuiltIn_Print_Area_1">NA()</definedName>
    <definedName name="Excel_BuiltIn_Print_Area_13" localSheetId="2">[1]P4_EV!#REF!</definedName>
    <definedName name="Excel_BuiltIn_Print_Area_13" localSheetId="1">[1]P4_EV!#REF!</definedName>
    <definedName name="Excel_BuiltIn_Print_Area_13">#REF!</definedName>
    <definedName name="Excel_BuiltIn_Print_Area_7" localSheetId="2">[1]AH!#REF!</definedName>
    <definedName name="Excel_BuiltIn_Print_Area_7" localSheetId="1">[1]AH!#REF!</definedName>
    <definedName name="Excel_BuiltIn_Print_Area_7">[2]AH!#REF!</definedName>
    <definedName name="Fecha_de_pago">#REF!</definedName>
    <definedName name="Fila_de_encabezado">ROW(#REF!)</definedName>
    <definedName name="filter13">[3]P4_EV!#REF!</definedName>
    <definedName name="filter5">#REF!</definedName>
    <definedName name="Importe_del_préstamo">#REF!</definedName>
    <definedName name="Impresión_completa">#REF!</definedName>
    <definedName name="Inicio_prestamo">#REF!</definedName>
    <definedName name="Int">#REF!</definedName>
    <definedName name="Int_acum">#REF!</definedName>
    <definedName name="Interés_total">#REF!</definedName>
    <definedName name="month">[4]SB!$B$11:$B$22</definedName>
    <definedName name="Núm_de_pago">#REF!</definedName>
    <definedName name="Núm_pagos_al_año">#REF!</definedName>
    <definedName name="Número_de_pagos" localSheetId="3">MATCH(0.01,Saldo_final,-1)+1</definedName>
    <definedName name="Número_de_pagos" localSheetId="4">MATCH(0.01,Saldo_final,-1)+1</definedName>
    <definedName name="Número_de_pagos">MATCH(0.01,Saldo_final,-1)+1</definedName>
    <definedName name="Pago_adicional">#REF!</definedName>
    <definedName name="Pago_mensual_programado">#REF!</definedName>
    <definedName name="Pago_progr">#REF!</definedName>
    <definedName name="Pago_total">#REF!</definedName>
    <definedName name="Pagos_adicionales_programados">#REF!</definedName>
    <definedName name="Restablecer_área_de_impresión" localSheetId="3">OFFSET(Impresión_completa,0,0,'EE_RR '!Última_fila)</definedName>
    <definedName name="Restablecer_área_de_impresión" localSheetId="4">OFFSET(Impresión_completa,0,0,P4_EV!Última_fila)</definedName>
    <definedName name="Restablecer_área_de_impresión">OFFSET(Impresión_completa,0,0,Última_fila)</definedName>
    <definedName name="Saldo_final">#REF!</definedName>
    <definedName name="Saldo_inicial">#REF!</definedName>
    <definedName name="SHARED_FORMULA_1_30_1_30_3">+#REF!/#REF!</definedName>
    <definedName name="SHARED_FORMULA_1_31_1_31_3">+#REF!/#REF!</definedName>
    <definedName name="SHARED_FORMULA_1_32_1_32_3">+#REF!/#REF!</definedName>
    <definedName name="SHARED_FORMULA_1_33_1_33_3">+#REF!/#REF!</definedName>
    <definedName name="SHARED_FORMULA_1_34_1_34_3">+#REF!/#REF!</definedName>
    <definedName name="SHARED_FORMULA_1_35_1_35_3">+#REF!/#REF!</definedName>
    <definedName name="SHARED_FORMULA_1_36_1_36_3">+#REF!/#REF!</definedName>
    <definedName name="SHARED_FORMULA_11_110_11_110_0">#REF!</definedName>
    <definedName name="SHARED_FORMULA_11_16_11_16_3">+(#REF!-#REF!)/#REF!</definedName>
    <definedName name="SHARED_FORMULA_11_9_11_9_3">+(#REF!-#REF!)/#REF!</definedName>
    <definedName name="SHARED_FORMULA_12_164_12_164_0">+SUM(#REF!)</definedName>
    <definedName name="SHARED_FORMULA_12_79_12_79_0">-#REF!*#REF!</definedName>
    <definedName name="SHARED_FORMULA_12_88_12_88_0">+#REF!*#REF!/12</definedName>
    <definedName name="SHARED_FORMULA_13_171_13_171_0">-#REF!/#REF!</definedName>
    <definedName name="SHARED_FORMULA_13_175_13_175_0">+#REF!/#REF!*12</definedName>
    <definedName name="SHARED_FORMULA_13_179_13_179_0">-0.125*#REF!</definedName>
    <definedName name="SHARED_FORMULA_13_186_13_186_0">+#REF!/#REF!</definedName>
    <definedName name="SHARED_FORMULA_13_82_13_82_0">+#REF!*#REF!</definedName>
    <definedName name="SHARED_FORMULA_13_86_13_86_0">+#REF!-#REF!</definedName>
    <definedName name="SHARED_FORMULA_15_111_15_111_0">+SUM(#REF!)</definedName>
    <definedName name="SHARED_FORMULA_15_14_15_14_0">+SUM(#REF!)</definedName>
    <definedName name="SHARED_FORMULA_15_141_15_141_0">+SUM(#REF!)</definedName>
    <definedName name="SHARED_FORMULA_15_143_15_143_0">+#REF!+#REF!+#REF!+#REF!+#REF!+#REF!+#REF!+#REF!</definedName>
    <definedName name="SHARED_FORMULA_15_169_15_169_0">+#REF!+#REF!+#REF!</definedName>
    <definedName name="SHARED_FORMULA_15_172_15_172_0">+#REF!+#REF!+#REF!</definedName>
    <definedName name="SHARED_FORMULA_15_176_15_176_0">+#REF!+#REF!+#REF!</definedName>
    <definedName name="SHARED_FORMULA_15_69_15_69_0">+SUM(#REF!)</definedName>
    <definedName name="SHARED_FORMULA_16_25_16_25_0">+#REF!/#REF!</definedName>
    <definedName name="SHARED_FORMULA_16_31_16_31_0">+#REF!/#REF!</definedName>
    <definedName name="SHARED_FORMULA_16_69_16_69_0">+#REF!/#REF!</definedName>
    <definedName name="SHARED_FORMULA_17_25_17_25_0">+#REF!/#REF!</definedName>
    <definedName name="SHARED_FORMULA_17_35_17_35_0">+#REF!/#REF!</definedName>
    <definedName name="SHARED_FORMULA_2_1_2_1_3">+#REF!-#REF!</definedName>
    <definedName name="SHARED_FORMULA_2_114_2_114_0">+#REF!/(1-#REF!-#REF!)*#REF!</definedName>
    <definedName name="SHARED_FORMULA_2_127_2_127_0">+SUM(#REF!)</definedName>
    <definedName name="SHARED_FORMULA_2_132_2_132_0">-#REF!/#REF!</definedName>
    <definedName name="SHARED_FORMULA_2_14_2_14_0">+SUM(#REF!)</definedName>
    <definedName name="SHARED_FORMULA_2_140_2_140_0">+#REF!/#REF!*12</definedName>
    <definedName name="SHARED_FORMULA_2_145_2_145_0">+#REF!+#REF!</definedName>
    <definedName name="SHARED_FORMULA_2_146_2_146_0">+#REF!/#REF!</definedName>
    <definedName name="SHARED_FORMULA_2_152_2_152_0">+#REF!/#REF!</definedName>
    <definedName name="SHARED_FORMULA_2_155_2_155_0">+#REF!/#REF!</definedName>
    <definedName name="SHARED_FORMULA_2_157_2_157_0">+#REF!/#REF!</definedName>
    <definedName name="SHARED_FORMULA_2_163_2_163_0">+SUM(#REF!)</definedName>
    <definedName name="SHARED_FORMULA_2_175_2_175_0">+#REF!/#REF!*12</definedName>
    <definedName name="SHARED_FORMULA_2_178_2_178_0">+#REF!+#REF!+#REF!+#REF!+#REF!+#REF!+#REF!+#REF!+#REF!</definedName>
    <definedName name="SHARED_FORMULA_2_179_2_179_0">-0.125*#REF!</definedName>
    <definedName name="SHARED_FORMULA_2_18_2_18_0">-#REF!*#REF!</definedName>
    <definedName name="SHARED_FORMULA_2_180_2_180_0">+#REF!+#REF!</definedName>
    <definedName name="SHARED_FORMULA_2_19_2_19_0">-#REF!*#REF!</definedName>
    <definedName name="SHARED_FORMULA_2_2_2_2_3">+#REF!/#REF!</definedName>
    <definedName name="SHARED_FORMULA_2_21_2_21_0">-30*#REF!</definedName>
    <definedName name="SHARED_FORMULA_2_22_2_22_0">+#REF!*#REF!</definedName>
    <definedName name="SHARED_FORMULA_2_28_2_28_0">+#REF!*#REF!/12</definedName>
    <definedName name="SHARED_FORMULA_2_33_2_33_0">+#REF!+#REF!+#REF!+#REF!+#REF!+#REF!+#REF!+#REF!+#REF!</definedName>
    <definedName name="SHARED_FORMULA_2_34_2_34_0">-0.125*#REF!</definedName>
    <definedName name="SHARED_FORMULA_2_35_2_35_0">+#REF!+#REF!</definedName>
    <definedName name="SHARED_FORMULA_2_36_2_36_0">+#REF!/#REF!</definedName>
    <definedName name="SHARED_FORMULA_2_40_2_40_0">+#REF!/#REF!</definedName>
    <definedName name="SHARED_FORMULA_2_41_2_41_0">+#REF!/28</definedName>
    <definedName name="SHARED_FORMULA_2_42_2_42_0">+#REF!/#REF!</definedName>
    <definedName name="SHARED_FORMULA_2_48_2_48_0">+#REF!-#REF!-#REF!-#REF!</definedName>
    <definedName name="SHARED_FORMULA_2_50_2_50_0">#REF!</definedName>
    <definedName name="SHARED_FORMULA_2_51_2_51_0">+#REF!+#REF!+#REF!+#REF!+#REF!+#REF!</definedName>
    <definedName name="SHARED_FORMULA_2_52_2_52_0">+#REF!+#REF!</definedName>
    <definedName name="SHARED_FORMULA_2_53_2_53_0">-#REF!/#REF!</definedName>
    <definedName name="SHARED_FORMULA_2_54_2_54_0">+#REF!/(1-#REF!-#REF!)*#REF!</definedName>
    <definedName name="SHARED_FORMULA_2_55_2_55_0">-#REF!/#REF!</definedName>
    <definedName name="SHARED_FORMULA_2_56_2_56_0">-(-#REF!*#REF!-#REF!-#REF!+#REF!)</definedName>
    <definedName name="SHARED_FORMULA_2_57_2_57_0">+#REF!+#REF!</definedName>
    <definedName name="SHARED_FORMULA_2_80_2_80_0">+#REF!/#REF!</definedName>
    <definedName name="SHARED_FORMULA_2_83_2_83_0">+#REF!/#REF!</definedName>
    <definedName name="SHARED_FORMULA_2_90_2_90_0">+#REF!/#REF!*12</definedName>
    <definedName name="SHARED_FORMULA_2_93_2_93_0">+#REF!+#REF!+#REF!+#REF!+#REF!+#REF!+#REF!+#REF!+#REF!</definedName>
    <definedName name="SHARED_FORMULA_2_94_2_94_0">-0.125*#REF!</definedName>
    <definedName name="SHARED_FORMULA_2_95_2_95_0">+#REF!+#REF!</definedName>
    <definedName name="SHARED_FORMULA_2_96_2_96_0">+#REF!/#REF!</definedName>
    <definedName name="SHARED_FORMULA_2_99_2_99_0">+#REF!/#REF!</definedName>
    <definedName name="SHARED_FORMULA_3_0_3_0_3">+#REF!-#REF!</definedName>
    <definedName name="SHARED_FORMULA_3_100_3_100_0">+#REF!/#REF!</definedName>
    <definedName name="SHARED_FORMULA_3_101_3_101_0">+#REF!/28</definedName>
    <definedName name="SHARED_FORMULA_3_102_3_102_0">+#REF!/#REF!</definedName>
    <definedName name="SHARED_FORMULA_3_108_3_108_0">+#REF!-#REF!-#REF!-#REF!</definedName>
    <definedName name="SHARED_FORMULA_3_110_3_110_0">-#REF!</definedName>
    <definedName name="SHARED_FORMULA_3_111_3_111_0">+#REF!+#REF!+#REF!+#REF!+#REF!+#REF!</definedName>
    <definedName name="SHARED_FORMULA_3_112_3_112_0">+#REF!+#REF!</definedName>
    <definedName name="SHARED_FORMULA_3_113_3_113_0">-#REF!/#REF!</definedName>
    <definedName name="SHARED_FORMULA_3_115_3_115_0">-#REF!/#REF!</definedName>
    <definedName name="SHARED_FORMULA_3_116_3_116_0">-(-#REF!*#REF!-#REF!-#REF!+#REF!)</definedName>
    <definedName name="SHARED_FORMULA_3_117_3_117_0">+#REF!+#REF!</definedName>
    <definedName name="SHARED_FORMULA_3_135_3_135_0">+#REF!/#REF!</definedName>
    <definedName name="SHARED_FORMULA_3_137_3_137_0">-#REF!/#REF!</definedName>
    <definedName name="SHARED_FORMULA_3_143_3_143_0">+#REF!+#REF!+#REF!+#REF!+#REF!+#REF!+#REF!+#REF!+#REF!</definedName>
    <definedName name="SHARED_FORMULA_3_168_3_168_0">-#REF!/#REF!</definedName>
    <definedName name="SHARED_FORMULA_3_171_3_171_0">-#REF!/#REF!</definedName>
    <definedName name="SHARED_FORMULA_3_183_3_183_0">+#REF!/#REF!</definedName>
    <definedName name="SHARED_FORMULA_3_186_3_186_0">+#REF!/#REF!</definedName>
    <definedName name="SHARED_FORMULA_3_203_3_203_0">+#REF!/#REF!</definedName>
    <definedName name="SHARED_FORMULA_3_25_3_25_0">-12*#REF!</definedName>
    <definedName name="SHARED_FORMULA_3_26_3_26_0">+#REF!-#REF!</definedName>
    <definedName name="SHARED_FORMULA_3_27_3_27_0">+#REF!/#REF!</definedName>
    <definedName name="SHARED_FORMULA_3_29_3_29_0">+#REF!*1.018</definedName>
    <definedName name="SHARED_FORMULA_3_29_3_29_3">+(#REF!-#REF!)/#REF!</definedName>
    <definedName name="SHARED_FORMULA_3_37_3_37_0">+(1+#REF!)*#REF!</definedName>
    <definedName name="SHARED_FORMULA_3_37_3_37_3">+(#REF!-#REF!)/#REF!</definedName>
    <definedName name="SHARED_FORMULA_3_38_3_38_3">+(#REF!-#REF!)/#REF!</definedName>
    <definedName name="SHARED_FORMULA_3_63_3_63_0">+#REF!/#REF!</definedName>
    <definedName name="SHARED_FORMULA_3_64_3_64_0">+#REF!/#REF!</definedName>
    <definedName name="SHARED_FORMULA_3_68_3_68_0">+#REF!+#REF!</definedName>
    <definedName name="SHARED_FORMULA_3_74_3_74_0">+SUM(#REF!)</definedName>
    <definedName name="SHARED_FORMULA_3_87_3_87_0">+#REF!/#REF!</definedName>
    <definedName name="SHARED_FORMULA_3_98_3_98_0">+(#REF!-#REF!)/#REF!</definedName>
    <definedName name="SHARED_FORMULA_4_13_4_13_1">+#REF!*#REF!</definedName>
    <definedName name="SHARED_FORMULA_4_151_4_151_0">+#REF!/#REF!</definedName>
    <definedName name="SHARED_FORMULA_4_156_4_156_0">+(#REF!-#REF!)/#REF!</definedName>
    <definedName name="SHARED_FORMULA_4_18_4_18_1">SUM(#REF!)</definedName>
    <definedName name="SHARED_FORMULA_4_187_4_187_0">+(#REF!-#REF!)/#REF!</definedName>
    <definedName name="SHARED_FORMULA_4_207_4_207_0">+#REF!-#REF!+#REF!-#REF!+#REF!-#REF!</definedName>
    <definedName name="SHARED_FORMULA_4_23_4_23_1">+#REF!*#REF!</definedName>
    <definedName name="SHARED_FORMULA_4_26_4_26_1">SUM(#REF!)</definedName>
    <definedName name="SHARED_FORMULA_4_31_4_31_0">+#REF!*#REF!</definedName>
    <definedName name="SHARED_FORMULA_4_31_4_31_1">+#REF!*#REF!</definedName>
    <definedName name="SHARED_FORMULA_4_35_4_35_1">SUM(#REF!)</definedName>
    <definedName name="SHARED_FORMULA_4_4_4_4_1">+#REF!*#REF!</definedName>
    <definedName name="SHARED_FORMULA_4_40_4_40_1">+#REF!*#REF!</definedName>
    <definedName name="SHARED_FORMULA_4_45_4_45_1">SUM(#REF!)</definedName>
    <definedName name="SHARED_FORMULA_4_53_4_53_1">SUM(#REF!)</definedName>
    <definedName name="SHARED_FORMULA_4_60_4_60_1">SUM(#REF!)</definedName>
    <definedName name="SHARED_FORMULA_4_68_4_68_1">SUM(#REF!)</definedName>
    <definedName name="SHARED_FORMULA_4_71_4_71_1">+AVERAGE(#REF!,#REF!,#REF!,#REF!,#REF!,#REF!,#REF!,#REF!)</definedName>
    <definedName name="SHARED_FORMULA_4_73_4_73_1">+#REF!*#REF!</definedName>
    <definedName name="SHARED_FORMULA_4_74_4_74_1">SUM(#REF!)</definedName>
    <definedName name="SHARED_FORMULA_4_76_4_76_1">+#REF!+#REF!+#REF!+#REF!+#REF!+#REF!</definedName>
    <definedName name="SHARED_FORMULA_4_77_4_77_1">+#REF!+#REF!</definedName>
    <definedName name="SHARED_FORMULA_4_8_4_8_0">+#REF!+#REF!+#REF!</definedName>
    <definedName name="SHARED_FORMULA_4_80_4_80_1">+#REF!+#REF!+#REF!</definedName>
    <definedName name="SHARED_FORMULA_4_81_4_81_1">+#REF!/#REF!</definedName>
    <definedName name="SHARED_FORMULA_4_84_4_84_0">+#REF!+#REF!</definedName>
    <definedName name="SHARED_FORMULA_4_9_4_9_1">SUM(#REF!)</definedName>
    <definedName name="SHARED_FORMULA_4_96_4_96_1">+AVERAGE(#REF!)</definedName>
    <definedName name="SHARED_FORMULA_5_11_5_11_0">+IF(#REF!="si",#REF!,0)</definedName>
    <definedName name="SHARED_FORMULA_5_12_5_12_0">+IF(#REF!="si",#REF!,0)</definedName>
    <definedName name="SHARED_FORMULA_5_13_5_13_0">+#REF!+#REF!</definedName>
    <definedName name="SHARED_FORMULA_5_22_5_22_1">+#REF!*#REF!</definedName>
    <definedName name="SHARED_FORMULA_5_30_5_30_1">+#REF!*#REF!</definedName>
    <definedName name="SHARED_FORMULA_5_49_5_49_1">+#REF!*#REF!</definedName>
    <definedName name="SHARED_FORMULA_5_57_5_57_1">+#REF!*#REF!</definedName>
    <definedName name="SHARED_FORMULA_5_64_5_64_1">+#REF!*#REF!</definedName>
    <definedName name="SHARED_FORMULA_5_72_5_72_1">+#REF!*#REF!</definedName>
    <definedName name="SHARED_FORMULA_6_179_6_179_0">-0.125*#REF!</definedName>
    <definedName name="SHARED_FORMULA_6_94_6_94_0">-0.125*#REF!</definedName>
    <definedName name="SHARED_FORMULA_7_39_7_39_3">+(#REF!-#REF!)/#REF!</definedName>
    <definedName name="shared11">+(#REF!-#REF!)/#REF!</definedName>
    <definedName name="shared15">+#REF!+#REF!+#REF!+#REF!+#REF!+#REF!+#REF!+#REF!</definedName>
    <definedName name="shared178">+#REF!+#REF!+#REF!+#REF!+#REF!+#REF!+#REF!+#REF!+#REF!</definedName>
    <definedName name="shared2">+#REF!/(1-#REF!-#REF!)*#REF!</definedName>
    <definedName name="Tasa_de_interés">#REF!</definedName>
    <definedName name="Tasa_de_interés_programada">#REF!</definedName>
    <definedName name="Última_fila" localSheetId="3">IF('EE_RR '!Valores_especificados,Fila_de_encabezado+'EE_RR '!Número_de_pagos,Fila_de_encabezado)</definedName>
    <definedName name="Última_fila" localSheetId="4">IF(P4_EV!Valores_especificados,Fila_de_encabezado+P4_EV!Número_de_pagos,Fila_de_encabezado)</definedName>
    <definedName name="Última_fila">IF(Valores_especificados,Fila_de_encabezado+Número_de_pagos,Fila_de_encabezado)</definedName>
    <definedName name="Valores_especificados" localSheetId="3">IF(Importe_del_préstamo*Tasa_de_interés*Años_préstamo*Inicio_prestamo&gt;0,1,0)</definedName>
    <definedName name="Valores_especificados" localSheetId="4">IF(Importe_del_préstamo*Tasa_de_interés*Años_préstamo*Inicio_prestamo&gt;0,1,0)</definedName>
    <definedName name="Valores_especificados">IF(Importe_del_préstamo*Tasa_de_interés*Años_préstamo*Inicio_prestamo&gt;0,1,0)</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6" i="62" l="1"/>
  <c r="L26" i="62" s="1"/>
  <c r="J38" i="62"/>
  <c r="L38" i="62" s="1"/>
  <c r="J27" i="62"/>
  <c r="L27" i="62" s="1"/>
  <c r="J43" i="62"/>
  <c r="G43" i="62"/>
  <c r="M43" i="62" s="1"/>
  <c r="H41" i="62"/>
  <c r="D41" i="62"/>
  <c r="C41" i="62"/>
  <c r="J39" i="62"/>
  <c r="L39" i="62" s="1"/>
  <c r="G39" i="62"/>
  <c r="J37" i="62"/>
  <c r="L37" i="62" s="1"/>
  <c r="L36" i="62"/>
  <c r="G35" i="62"/>
  <c r="L35" i="62" s="1"/>
  <c r="L34" i="62"/>
  <c r="B33" i="62"/>
  <c r="B41" i="62" s="1"/>
  <c r="J29" i="62"/>
  <c r="L29" i="62" s="1"/>
  <c r="I41" i="62"/>
  <c r="G25" i="62"/>
  <c r="J24" i="62"/>
  <c r="L24" i="62" s="1"/>
  <c r="L23" i="62"/>
  <c r="J25" i="62" l="1"/>
  <c r="J41" i="62" s="1"/>
  <c r="G33" i="62"/>
  <c r="L25" i="62" l="1"/>
  <c r="L33" i="62"/>
  <c r="G41" i="62"/>
  <c r="B18" i="60" l="1"/>
  <c r="F22" i="56" l="1"/>
  <c r="D14" i="55"/>
  <c r="E14" i="55"/>
  <c r="E22" i="51" l="1"/>
  <c r="D22" i="51"/>
  <c r="J24" i="58" l="1"/>
  <c r="I11" i="58"/>
  <c r="I12" i="58"/>
  <c r="I13" i="58"/>
  <c r="I14" i="58"/>
  <c r="I15" i="58"/>
  <c r="I16" i="58"/>
  <c r="I17" i="58"/>
  <c r="I18" i="58"/>
  <c r="I19" i="58"/>
  <c r="I20" i="58"/>
  <c r="I21" i="58"/>
  <c r="I22" i="58"/>
  <c r="I10" i="58"/>
  <c r="I23" i="58" l="1"/>
  <c r="D7" i="61" l="1"/>
  <c r="D30" i="28" l="1"/>
  <c r="E37" i="28" l="1"/>
  <c r="H23" i="58" l="1"/>
  <c r="G23" i="58"/>
  <c r="F23" i="58"/>
  <c r="G38" i="56" l="1"/>
  <c r="M24" i="51"/>
  <c r="B53" i="54" l="1"/>
  <c r="D53" i="54" s="1"/>
  <c r="E53" i="54" s="1"/>
  <c r="B35" i="54" l="1"/>
  <c r="D35" i="54" s="1"/>
  <c r="E35" i="54" s="1"/>
  <c r="C16" i="59" l="1"/>
  <c r="E11" i="56"/>
  <c r="E38" i="56" s="1"/>
  <c r="C11" i="61" l="1"/>
  <c r="H18" i="55"/>
  <c r="E18" i="55"/>
  <c r="D18" i="55"/>
  <c r="C18" i="55"/>
  <c r="F16" i="55"/>
  <c r="F14" i="55"/>
  <c r="C54" i="54"/>
  <c r="D52" i="54"/>
  <c r="E52" i="54" s="1"/>
  <c r="D51" i="54"/>
  <c r="E51" i="54" s="1"/>
  <c r="D50" i="54"/>
  <c r="E50" i="54" s="1"/>
  <c r="E48" i="54"/>
  <c r="D48" i="54"/>
  <c r="D47" i="54"/>
  <c r="E47" i="54" s="1"/>
  <c r="D46" i="54"/>
  <c r="E46" i="54" s="1"/>
  <c r="D45" i="54"/>
  <c r="E45" i="54" s="1"/>
  <c r="D44" i="54"/>
  <c r="E44" i="54" s="1"/>
  <c r="D43" i="54"/>
  <c r="E43" i="54" s="1"/>
  <c r="D42" i="54"/>
  <c r="E42" i="54" s="1"/>
  <c r="D41" i="54"/>
  <c r="E41" i="54" s="1"/>
  <c r="D40" i="54"/>
  <c r="E40" i="54" s="1"/>
  <c r="D39" i="54"/>
  <c r="E39" i="54" s="1"/>
  <c r="D38" i="54"/>
  <c r="E38" i="54" s="1"/>
  <c r="D37" i="54"/>
  <c r="E37" i="54" s="1"/>
  <c r="F37" i="54" s="1"/>
  <c r="F36" i="54"/>
  <c r="D30" i="54"/>
  <c r="E30" i="54" s="1"/>
  <c r="D28" i="54"/>
  <c r="E28" i="54" s="1"/>
  <c r="D27" i="54"/>
  <c r="E27" i="54" s="1"/>
  <c r="D26" i="54"/>
  <c r="E26" i="54" s="1"/>
  <c r="D25" i="54"/>
  <c r="E25" i="54" s="1"/>
  <c r="D24" i="54"/>
  <c r="E24" i="54" s="1"/>
  <c r="D23" i="54"/>
  <c r="E23" i="54" s="1"/>
  <c r="D22" i="54"/>
  <c r="E22" i="54" s="1"/>
  <c r="D21" i="54"/>
  <c r="E21" i="54" s="1"/>
  <c r="D20" i="54"/>
  <c r="E20" i="54" s="1"/>
  <c r="F19" i="54"/>
  <c r="F15" i="54"/>
  <c r="E15" i="54"/>
  <c r="D15" i="54"/>
  <c r="C15" i="54"/>
  <c r="B15" i="54"/>
  <c r="E29" i="53"/>
  <c r="G29" i="53" s="1"/>
  <c r="E27" i="53"/>
  <c r="E31" i="53" s="1"/>
  <c r="I23" i="52"/>
  <c r="H23" i="52"/>
  <c r="G23" i="52"/>
  <c r="E23" i="52"/>
  <c r="C23" i="52"/>
  <c r="J14" i="52"/>
  <c r="F14" i="52"/>
  <c r="J13" i="52"/>
  <c r="F13" i="52"/>
  <c r="K13" i="52" s="1"/>
  <c r="K22" i="51"/>
  <c r="J22" i="51"/>
  <c r="I22" i="51"/>
  <c r="H22" i="51"/>
  <c r="G22" i="51"/>
  <c r="C22" i="51"/>
  <c r="B22" i="51"/>
  <c r="K14" i="52" l="1"/>
  <c r="F22" i="51"/>
  <c r="F54" i="54"/>
  <c r="K23" i="52"/>
  <c r="I29" i="53"/>
  <c r="H29" i="53"/>
  <c r="F23" i="52"/>
  <c r="J23" i="52"/>
  <c r="G27" i="53"/>
  <c r="F18" i="55"/>
  <c r="L22" i="51"/>
  <c r="M22" i="51" l="1"/>
  <c r="E7" i="61"/>
  <c r="G31" i="53"/>
  <c r="I27" i="53"/>
  <c r="H27" i="53"/>
  <c r="H31" i="53" s="1"/>
  <c r="C9" i="61"/>
  <c r="D22" i="28" l="1"/>
  <c r="B31" i="54" l="1"/>
  <c r="B49" i="54"/>
  <c r="D33" i="54" l="1"/>
  <c r="B36" i="54"/>
  <c r="D49" i="54"/>
  <c r="D31" i="54"/>
  <c r="E31" i="54" s="1"/>
  <c r="D34" i="54"/>
  <c r="E34" i="54" s="1"/>
  <c r="B19" i="54" l="1"/>
  <c r="B54" i="54" s="1"/>
  <c r="D36" i="54"/>
  <c r="E49" i="54"/>
  <c r="E36" i="54" s="1"/>
  <c r="E33" i="54"/>
  <c r="D32" i="54"/>
  <c r="D49" i="3"/>
  <c r="E32" i="54" l="1"/>
  <c r="E19" i="54" s="1"/>
  <c r="E54" i="54" s="1"/>
  <c r="D19" i="54"/>
  <c r="D54" i="54" s="1"/>
  <c r="E32" i="28" l="1"/>
  <c r="D32" i="28"/>
  <c r="E29" i="28"/>
  <c r="D29" i="28"/>
  <c r="E27" i="28"/>
  <c r="E22" i="28"/>
  <c r="E18" i="28"/>
  <c r="D18" i="28"/>
  <c r="E15" i="28"/>
  <c r="D15" i="28"/>
  <c r="HJ153" i="2"/>
  <c r="HJ59" i="2"/>
  <c r="C49" i="3"/>
  <c r="D53" i="3"/>
  <c r="C53" i="3"/>
  <c r="J11" i="3"/>
  <c r="J32" i="3" s="1"/>
  <c r="K11" i="3"/>
  <c r="K32" i="3" s="1"/>
  <c r="K29" i="3"/>
  <c r="K21" i="3"/>
  <c r="D45" i="3"/>
  <c r="D21" i="3"/>
  <c r="D46" i="3" l="1"/>
  <c r="C13" i="60"/>
  <c r="C10" i="61"/>
  <c r="C12" i="61" s="1"/>
  <c r="D26" i="28"/>
  <c r="D37" i="28" s="1"/>
  <c r="E26" i="28"/>
  <c r="K30" i="3"/>
  <c r="D27" i="28"/>
  <c r="D42" i="28" l="1"/>
  <c r="E42" i="28"/>
  <c r="D29" i="56"/>
  <c r="D22" i="56" s="1"/>
  <c r="K45" i="3"/>
  <c r="C15" i="60" l="1"/>
  <c r="C17" i="60"/>
  <c r="K41" i="62"/>
  <c r="L41" i="62" s="1"/>
  <c r="L40" i="62"/>
  <c r="K46" i="3"/>
  <c r="K47" i="3" s="1"/>
  <c r="C21" i="3"/>
  <c r="J21" i="3"/>
  <c r="C45" i="3"/>
  <c r="B13" i="60" l="1"/>
  <c r="C46" i="3"/>
  <c r="J45" i="3" l="1"/>
  <c r="B17" i="60" s="1"/>
  <c r="J29" i="3"/>
  <c r="J30" i="3" l="1"/>
  <c r="B15" i="60" s="1"/>
  <c r="J46" i="3" l="1"/>
</calcChain>
</file>

<file path=xl/sharedStrings.xml><?xml version="1.0" encoding="utf-8"?>
<sst xmlns="http://schemas.openxmlformats.org/spreadsheetml/2006/main" count="845" uniqueCount="626">
  <si>
    <t>Comparativo con cifras del mismo período anterior</t>
  </si>
  <si>
    <t>(Expresado en Guaraníes)</t>
  </si>
  <si>
    <t>ACTIVO</t>
  </si>
  <si>
    <t>PASIVO</t>
  </si>
  <si>
    <t>ACTIVO CORRIENTE</t>
  </si>
  <si>
    <t>PASIVO CORRIENTE</t>
  </si>
  <si>
    <t>Disponibilidades</t>
  </si>
  <si>
    <t>(Nota 3)</t>
  </si>
  <si>
    <t>Deudas Comerciales</t>
  </si>
  <si>
    <t>(Nota   9)</t>
  </si>
  <si>
    <t>(Nota 4)</t>
  </si>
  <si>
    <t>Deudas por Bienes y Servicios</t>
  </si>
  <si>
    <t>(Nota  10)</t>
  </si>
  <si>
    <t>Créditos</t>
  </si>
  <si>
    <t>(Nota 5)</t>
  </si>
  <si>
    <t>Deudas Financieras</t>
  </si>
  <si>
    <t>(Nota  11)</t>
  </si>
  <si>
    <t>Otros Créditos</t>
  </si>
  <si>
    <t>(Nota 6)</t>
  </si>
  <si>
    <t>Deudas Fiscales</t>
  </si>
  <si>
    <t>(Nota  12)</t>
  </si>
  <si>
    <t>Bienes de Cambio</t>
  </si>
  <si>
    <t>(Nota 7)</t>
  </si>
  <si>
    <t>Deudas Sociales</t>
  </si>
  <si>
    <t>(Nota  13)</t>
  </si>
  <si>
    <t>Otros Pasivos</t>
  </si>
  <si>
    <t>(Nota  14)</t>
  </si>
  <si>
    <t>Total del Activo Corriente</t>
  </si>
  <si>
    <t>Total del Pasivo Corriente</t>
  </si>
  <si>
    <t>ACTIVO NO CORRIENTE</t>
  </si>
  <si>
    <t>PASIVO NO CORRIENTE</t>
  </si>
  <si>
    <t>(Nota 8)</t>
  </si>
  <si>
    <t>Bienes de Uso</t>
  </si>
  <si>
    <t>(Anexo A)</t>
  </si>
  <si>
    <t>Total del Pasivo No Corriente</t>
  </si>
  <si>
    <t>Activos Intangibles</t>
  </si>
  <si>
    <t>(Anexo B)</t>
  </si>
  <si>
    <t>Total del Pasivo</t>
  </si>
  <si>
    <t>Cargos Diferidos</t>
  </si>
  <si>
    <t>PATRIMONIO NETO</t>
  </si>
  <si>
    <t>Capital Social</t>
  </si>
  <si>
    <t>Reserva Legal</t>
  </si>
  <si>
    <t>Reserva Facultativa</t>
  </si>
  <si>
    <t>Reserva Revaluo Ley 125/91</t>
  </si>
  <si>
    <t>Resultado de Ejercicios Anteriores</t>
  </si>
  <si>
    <t>Utilidades Asignadas para Capitalización</t>
  </si>
  <si>
    <t>Resultado del Actual</t>
  </si>
  <si>
    <t>Total del Activo No Cte.</t>
  </si>
  <si>
    <t>Total del Patrimonio Neto</t>
  </si>
  <si>
    <t>Total del ACTIVO</t>
  </si>
  <si>
    <t>Total PASIVO y PATRIMONIO NETO</t>
  </si>
  <si>
    <t>CUENTAS DE ORDEN DEUDORAS</t>
  </si>
  <si>
    <t>CUENTAS DE ORDEN ACREEDORAS</t>
  </si>
  <si>
    <t>Fideicomiso de Garantía y Pago/ Banco Continental</t>
  </si>
  <si>
    <t xml:space="preserve">Fideicomiso de Garantía y Pago/Electroban </t>
  </si>
  <si>
    <t>Total Cuentas De Orden Deudoras</t>
  </si>
  <si>
    <t>Total Cuentas De Orden Acreedoras</t>
  </si>
  <si>
    <t>Ref</t>
  </si>
  <si>
    <t>CUENTAS</t>
  </si>
  <si>
    <t>Recaudaciones a Depositar</t>
  </si>
  <si>
    <t>Fondo Fijo</t>
  </si>
  <si>
    <t>Bancos Cta. Cte.</t>
  </si>
  <si>
    <t>TOTALES</t>
  </si>
  <si>
    <t>Banco Regional CDA M/E Cte.</t>
  </si>
  <si>
    <t>Intereses a Cobrar por CDA Bco. Regional M/E Cte.</t>
  </si>
  <si>
    <t>Intereses a Devengar por CDA M/E Cte. Bco Regional</t>
  </si>
  <si>
    <t>Bco. Familiar CDA M/E C/P</t>
  </si>
  <si>
    <t>Intereses a Cobrar CDA Bco. Familiar M/E C/P</t>
  </si>
  <si>
    <t>(-) Intereses a Dev.por CDA M/E C/P Familiar</t>
  </si>
  <si>
    <t>Banco Continental CDA M/E C/P</t>
  </si>
  <si>
    <t>Intereses a Cobrar por CDA M/E C/P</t>
  </si>
  <si>
    <t>(-) Intereses a Devengar por CDA M/E C/P</t>
  </si>
  <si>
    <t>Fondo para Futura Capitalizacion en Otras Empresas</t>
  </si>
  <si>
    <t>A - Activo Corriente</t>
  </si>
  <si>
    <t>B - Activo No Corriente</t>
  </si>
  <si>
    <t>Documentos a Cobrar Cte.</t>
  </si>
  <si>
    <t>Documentos a Cobrar No Cte.</t>
  </si>
  <si>
    <t>Otras cuentas a Cobrar Diversas</t>
  </si>
  <si>
    <t>Deudores por Cartera Cedida Cte.</t>
  </si>
  <si>
    <t>Deudores por Cartera Cedida No Cte.</t>
  </si>
  <si>
    <t>Débitos a Regularizar</t>
  </si>
  <si>
    <t>Anticipos al Personal</t>
  </si>
  <si>
    <t>Anticipos a Comisionistas</t>
  </si>
  <si>
    <t>Garantía de Alquiler</t>
  </si>
  <si>
    <t>Seguros a Vencer M/N</t>
  </si>
  <si>
    <t>Alquileres Pagados por Adelantado</t>
  </si>
  <si>
    <t>Gastos de GPS pagados por adelantado</t>
  </si>
  <si>
    <t>IVA Crédito Fiscal</t>
  </si>
  <si>
    <t>Anticipo Impto. a la Renta</t>
  </si>
  <si>
    <t>Retenciones de IVA a Favor</t>
  </si>
  <si>
    <t>Anticipos a Rendir M/N</t>
  </si>
  <si>
    <t>Anticipos a Rendir M/E</t>
  </si>
  <si>
    <t>Pagos Emitidos</t>
  </si>
  <si>
    <t>Anticipo a Proveedores del Exterior</t>
  </si>
  <si>
    <t>Cargos Diferidos M/N</t>
  </si>
  <si>
    <t>Deudores Varios</t>
  </si>
  <si>
    <t>Mercaderías</t>
  </si>
  <si>
    <t>Mercaderías Usadas</t>
  </si>
  <si>
    <t>Mercaderías en Tránsito</t>
  </si>
  <si>
    <t>Mercaderías Dañadas - Utilizables</t>
  </si>
  <si>
    <t>Gastos de Organización Sector Microempresas BID</t>
  </si>
  <si>
    <t>(-) Amortizacion Acumuladada Gtos. de Organiz. BID</t>
  </si>
  <si>
    <t>Gastos de Colocacion de Bonos y Emisiones</t>
  </si>
  <si>
    <t>(-) Amortizacion Acumulada Gastos de Colocacion de Bonos</t>
  </si>
  <si>
    <t>Gastos de RRHH a Diferir</t>
  </si>
  <si>
    <t>Amortización Gastos de RRHH a Diferir</t>
  </si>
  <si>
    <t>Proveedores Comerciales M/N Cte.</t>
  </si>
  <si>
    <t>Cheques Diferidos Bco. Regional</t>
  </si>
  <si>
    <t>Proveedores Comerciales M/E Cte.</t>
  </si>
  <si>
    <t>Descuentos a Proveedores a Rendir</t>
  </si>
  <si>
    <t>A - En Moneda Nacional</t>
  </si>
  <si>
    <t>B - En Moneda Extranjera</t>
  </si>
  <si>
    <t>Proveedores de Bienes y Servicios M/N Cte.</t>
  </si>
  <si>
    <t>Proveedores de Bienes y Servicios M/E Cte.</t>
  </si>
  <si>
    <t>Anticipo de Clientes</t>
  </si>
  <si>
    <t>Documentos a Pagar a Bcos. M/N Cte.</t>
  </si>
  <si>
    <t>Intereses a Pagar a Bancos M/N Cte.</t>
  </si>
  <si>
    <t>Intereses a Vencer M/N Cte.</t>
  </si>
  <si>
    <t>Documentos a Pagar a Bcos. M/E Cte.</t>
  </si>
  <si>
    <t>Intereses a Pagar a Bancos M/E Cte.</t>
  </si>
  <si>
    <t>(-) Intereses a Vencer - BID M/E - CP</t>
  </si>
  <si>
    <t>Documentos a Pagar a Bcos. M/N No Cte.</t>
  </si>
  <si>
    <t>Intereses a Pagar a Bancos M/N No Cte.</t>
  </si>
  <si>
    <t>Intereses a Vencer M/N No Cte.</t>
  </si>
  <si>
    <t>Bco. Familiar C.D.A. M/E L/P</t>
  </si>
  <si>
    <t>Intereses a Cobrar por C.D.A. M/E L/P Familiar</t>
  </si>
  <si>
    <t>Intereses a Cobrar C.D.A. M/E L/P Regional</t>
  </si>
  <si>
    <t>Bonos a Pagar M/N</t>
  </si>
  <si>
    <t>Intereses por Bonos a Pagar M/N Cte.</t>
  </si>
  <si>
    <t>Intereses a Vencer por Bonos  M/N Cte.</t>
  </si>
  <si>
    <t>Bonos a Pagar  M/N No Cte.</t>
  </si>
  <si>
    <t>Intereses por Bonos a Pagar M/N No Cte.</t>
  </si>
  <si>
    <t>Intereses a Vencer por Bonos  M/N No Cte.</t>
  </si>
  <si>
    <t>A -  Deudas Financieras Cte.</t>
  </si>
  <si>
    <t>B -  Deudas Financieras No Cte.</t>
  </si>
  <si>
    <t>Retenciones a Pagar</t>
  </si>
  <si>
    <t>Dirección Gral. Recaudaciones</t>
  </si>
  <si>
    <t>IVA a Pagar</t>
  </si>
  <si>
    <t>Sueldos a Pagar</t>
  </si>
  <si>
    <t>Comisiones a Pagar</t>
  </si>
  <si>
    <t>I.P.S. a Pagar</t>
  </si>
  <si>
    <t>Indemnizaciones y Preavisos a Pagar</t>
  </si>
  <si>
    <t>Descuentos a Funcionarios por Compras y Préstamos</t>
  </si>
  <si>
    <t>Fondos en Custodia</t>
  </si>
  <si>
    <t>Cheques emitidos</t>
  </si>
  <si>
    <t>Prestamos a Pagar-Terceros M/E</t>
  </si>
  <si>
    <t>Acreedores Varios</t>
  </si>
  <si>
    <t>Cobranzas de Terceros</t>
  </si>
  <si>
    <t>TOTAL</t>
  </si>
  <si>
    <t>(-) Fondos a Reponer</t>
  </si>
  <si>
    <t>Cheques Diferidos a Depositar M/N</t>
  </si>
  <si>
    <t>Cheques Diferidos Bco. Regional - (M/E)</t>
  </si>
  <si>
    <t>Comisiones por Servicios Cootrafe a pagar</t>
  </si>
  <si>
    <t>Proveedores del Exterior - Bienes y Servicios</t>
  </si>
  <si>
    <t>Ingresos Varios</t>
  </si>
  <si>
    <t>Gastos de Implementación PAEX (FDC)</t>
  </si>
  <si>
    <t>(-) Amortización Gastos de Implementaxión PAEX (FDC)</t>
  </si>
  <si>
    <t>Acciones en Otras Empresas - Solución Efectiva S.A.</t>
  </si>
  <si>
    <t>CONCEPTOS</t>
  </si>
  <si>
    <t>INGRESOS OPERATIVOS</t>
  </si>
  <si>
    <t>Ventas de Mercaderías y Servicios</t>
  </si>
  <si>
    <t>Menos:</t>
  </si>
  <si>
    <t>Costo de Mercaderias y Servicios</t>
  </si>
  <si>
    <t>Utilidad Operativa BRUTA</t>
  </si>
  <si>
    <t>Mas:</t>
  </si>
  <si>
    <t>OTROS INGRESOS OPERATIVOS</t>
  </si>
  <si>
    <t>GASTOS OPERATIVOS - Anexo H</t>
  </si>
  <si>
    <t>Gastos de Ventas</t>
  </si>
  <si>
    <t>Gastos Financieros</t>
  </si>
  <si>
    <t>Utilidad Operativa NETA</t>
  </si>
  <si>
    <t>INGRESOS NO OPERATIVOS</t>
  </si>
  <si>
    <t>Menos - Anexo H</t>
  </si>
  <si>
    <t>Gastos No Operativos</t>
  </si>
  <si>
    <t>Gastos No Deducibles</t>
  </si>
  <si>
    <t>Utilidad antes del IMPUESTO</t>
  </si>
  <si>
    <t>Impuesto a la Renta</t>
  </si>
  <si>
    <t>UTILIDAD DEL EJERCICIO</t>
  </si>
  <si>
    <t>Aporte para Futura Capitalización</t>
  </si>
  <si>
    <t xml:space="preserve">Tarjetas  </t>
  </si>
  <si>
    <r>
      <t xml:space="preserve">Inversiones </t>
    </r>
    <r>
      <rPr>
        <sz val="8"/>
        <color indexed="9"/>
        <rFont val="Arial"/>
        <family val="2"/>
      </rPr>
      <t>(Anexo D) y</t>
    </r>
  </si>
  <si>
    <r>
      <t xml:space="preserve">Cobertura Cambiaria </t>
    </r>
    <r>
      <rPr>
        <sz val="8"/>
        <color indexed="9"/>
        <rFont val="Arial"/>
        <family val="2"/>
      </rPr>
      <t>(Nota 17)</t>
    </r>
  </si>
  <si>
    <t xml:space="preserve"> </t>
  </si>
  <si>
    <t>Gratificaciones a Pagar</t>
  </si>
  <si>
    <t>Bonificaciones a Pagar</t>
  </si>
  <si>
    <t>(Fiduciario) (Nota 5)</t>
  </si>
  <si>
    <t>(Fideicomitente) (Nota 5)</t>
  </si>
  <si>
    <t xml:space="preserve"> Prestamos al Personal</t>
  </si>
  <si>
    <t>PRELIMINAR</t>
  </si>
  <si>
    <t>Otros Ingresos</t>
  </si>
  <si>
    <t>Gastos de Administración</t>
  </si>
  <si>
    <t>Situación</t>
  </si>
  <si>
    <t>Monto (En G.)</t>
  </si>
  <si>
    <t>Previsiones</t>
  </si>
  <si>
    <t>Observaciones</t>
  </si>
  <si>
    <t>Criterios de Clasificación utilizados</t>
  </si>
  <si>
    <t>Normal</t>
  </si>
  <si>
    <t>En Gestión de Cobro</t>
  </si>
  <si>
    <t>En Gestión de Cobro Judicial</t>
  </si>
  <si>
    <t>CDA-Banco Visión SAECA</t>
  </si>
  <si>
    <t>Gastos de Organización - London</t>
  </si>
  <si>
    <t xml:space="preserve"> (-) Amortización Acumulada Gtos. de Org. London</t>
  </si>
  <si>
    <t>A - Pasivo Corriente</t>
  </si>
  <si>
    <t>B - Pasivo No Corriente</t>
  </si>
  <si>
    <t>Venta de Mercaderías Nuevas, Usadas y Dañadas</t>
  </si>
  <si>
    <t>Costo de Mercaderias Nuevas, Usadas y Dañadas</t>
  </si>
  <si>
    <t>Remuneración de RRHH Comercial, MKT,Gasto de Logistica, Gtos de Análisis y Cobranzas</t>
  </si>
  <si>
    <t>Remuneración RRH Adm.de Sucursales, Viaticos, Serv.Básicos, Alquileres , Seguros, Insumos de Oficina, Gtos. De Tecnología de Sucursales y Casa Matriz</t>
  </si>
  <si>
    <t>Intereses pagados a Entidades Financieras y Gastos Bancarios</t>
  </si>
  <si>
    <t>Ingresos por recupero de servicios, venta activo fijo</t>
  </si>
  <si>
    <t>Previsiones, Perdida por Cesión de Cartera, Amortizaciones y Previsiones</t>
  </si>
  <si>
    <t>Premios a Fuerza Comercial, Faltante de Mercaderias, Gastos sin Comprobante Legal</t>
  </si>
  <si>
    <t>Ingresos por Vta Cartera, Ingresos Moratorios, Gastos Administrativos, unificacion de deudas</t>
  </si>
  <si>
    <t>(-) Previsiones No Cte.</t>
  </si>
  <si>
    <t>Rendiciones a Cobrar</t>
  </si>
  <si>
    <t>Carteras Adquiridas</t>
  </si>
  <si>
    <t>en G.</t>
  </si>
  <si>
    <t>% Prev. s/Cartera</t>
  </si>
  <si>
    <t>A. Total Cartera no Vencida</t>
  </si>
  <si>
    <t>Composición Cartera Vencida</t>
  </si>
  <si>
    <t>B. Total Cartera Vencida</t>
  </si>
  <si>
    <t>Otros Créditos a Cobrar No Cte.</t>
  </si>
  <si>
    <t>Codeudores s/Prestamos Bancarios (Nota 15)</t>
  </si>
  <si>
    <t>Banco- Acreedores por Codeudoría (Nota 15)</t>
  </si>
  <si>
    <t>de 91 días en adelante</t>
  </si>
  <si>
    <t>de 1 a 90 días de atraso</t>
  </si>
  <si>
    <t>CUENTA</t>
  </si>
  <si>
    <t>Acciones en Otras Empresas - BICSA</t>
  </si>
  <si>
    <t>(-) Intereses Doc.a devengar CP</t>
  </si>
  <si>
    <t>(-) Intereses Doc.a devengar LP</t>
  </si>
  <si>
    <t>Reserva Facultativa para Previsiones</t>
  </si>
  <si>
    <t>Libros Contables</t>
  </si>
  <si>
    <t>Software en Proceso</t>
  </si>
  <si>
    <t>Fondos a Recuperar- Retiros WU</t>
  </si>
  <si>
    <t>Correspondiente al período acumulado entre el 01 de enero de 2019</t>
  </si>
  <si>
    <t xml:space="preserve">ESTADO DE VARIACION DEL PATRIMONIO NETO </t>
  </si>
  <si>
    <t xml:space="preserve">      Ejercicio finalizado el:</t>
  </si>
  <si>
    <t>APORTES DE LOS SOCIOS</t>
  </si>
  <si>
    <t>GANANCIAS RESERVADAS</t>
  </si>
  <si>
    <t>RESULTADOS</t>
  </si>
  <si>
    <t>TOTAL  DEL</t>
  </si>
  <si>
    <t>RUBROS</t>
  </si>
  <si>
    <t xml:space="preserve">CAPITAL </t>
  </si>
  <si>
    <t xml:space="preserve">APORTE </t>
  </si>
  <si>
    <t>CAPITAL</t>
  </si>
  <si>
    <t>REVA-</t>
  </si>
  <si>
    <t>RESULT.</t>
  </si>
  <si>
    <t>RESERVA</t>
  </si>
  <si>
    <t>OTRAS</t>
  </si>
  <si>
    <t xml:space="preserve">ACUMULADOS </t>
  </si>
  <si>
    <t>PATRIMONIO</t>
  </si>
  <si>
    <t xml:space="preserve">                                                                                                                                                                       </t>
  </si>
  <si>
    <t>SOCIAL</t>
  </si>
  <si>
    <t>SUSCRIPTO</t>
  </si>
  <si>
    <t>LUOS</t>
  </si>
  <si>
    <t>ACUMUL.</t>
  </si>
  <si>
    <t>LEGAL</t>
  </si>
  <si>
    <t>RESERVAS</t>
  </si>
  <si>
    <t>NETO</t>
  </si>
  <si>
    <t>Saldos al inicio del ejercicio</t>
  </si>
  <si>
    <t>* Según Estados Contables del Ejerc. Anterior</t>
  </si>
  <si>
    <t>Integración de 9.500.- acciones</t>
  </si>
  <si>
    <t>Clase  "A" 5 votos G. 1,000,000,- valor nominal</t>
  </si>
  <si>
    <t>Clase  "B" 1 votos G. 1,000,000,- valor nominal</t>
  </si>
  <si>
    <t>Clase  "C" 1 voto G. 1,000,000,- valor nominal</t>
  </si>
  <si>
    <t xml:space="preserve">Capitalización del Revaluo </t>
  </si>
  <si>
    <t xml:space="preserve">Capitalización de compromiso de aportes </t>
  </si>
  <si>
    <t>Distribución de Dividendos</t>
  </si>
  <si>
    <t xml:space="preserve">   * Reserva Legal</t>
  </si>
  <si>
    <t xml:space="preserve">   * Otras Reservas</t>
  </si>
  <si>
    <t xml:space="preserve">   * Reserva Facultativa p/Previsiones</t>
  </si>
  <si>
    <t xml:space="preserve">   * Reserva Facultativa p/Indemnizaciones</t>
  </si>
  <si>
    <t xml:space="preserve">   * Primas de Emisión</t>
  </si>
  <si>
    <t xml:space="preserve">   * Dividendos</t>
  </si>
  <si>
    <t>Integración de Capital</t>
  </si>
  <si>
    <t>Suscripcion de Capital</t>
  </si>
  <si>
    <t>Aporte para Capitalización</t>
  </si>
  <si>
    <t>Acciones Suscriptas a Integrar</t>
  </si>
  <si>
    <t xml:space="preserve">Revaluo (Anexo A) </t>
  </si>
  <si>
    <t xml:space="preserve">Afectación a reservas </t>
  </si>
  <si>
    <t>Ajustes</t>
  </si>
  <si>
    <t>Ganancia del Ejercicio s/ el Estado de Resultados</t>
  </si>
  <si>
    <t>Saldos al cierre del ejercicio</t>
  </si>
  <si>
    <t>Saldos al cierre del ejercicio anterior</t>
  </si>
  <si>
    <t>Las notas y los anexos que se acompañan son parte integrante de los estados contables.</t>
  </si>
  <si>
    <t>,</t>
  </si>
  <si>
    <t xml:space="preserve">ESTADO DE ORIGEN Y APLICACION DE FONDOS </t>
  </si>
  <si>
    <t>Comparativo con cifras del período intermedio a la misma fecha del año anterior</t>
  </si>
  <si>
    <t>ORIGEN DE FONDOS</t>
  </si>
  <si>
    <t>Flujo de Efectivo por Actividades Operativas</t>
  </si>
  <si>
    <t>Ventas Netas (Cobro Neto)</t>
  </si>
  <si>
    <t>Costo de Ventas (Pago Neto)</t>
  </si>
  <si>
    <t>Pago de Impuestos</t>
  </si>
  <si>
    <t>Efectivo pagado a Empleados</t>
  </si>
  <si>
    <t>Efectivo (usado) generado por otras actividades</t>
  </si>
  <si>
    <t>Total Efectivo de las actividades Operativas antes de cambios en los activos operacionales</t>
  </si>
  <si>
    <t>Aumento (disminución) en los Activos de Operación</t>
  </si>
  <si>
    <t>Fondos colocados a Corto Plazo</t>
  </si>
  <si>
    <t>Fondos Anticipados a Clientes</t>
  </si>
  <si>
    <t xml:space="preserve">Cobro a Deudores </t>
  </si>
  <si>
    <t>Aumento (disminución) en Pasivos de Operación</t>
  </si>
  <si>
    <t>Pagos a Proveedores</t>
  </si>
  <si>
    <t>Efectivo Neto de Actividades de Operación antes de Impuestos</t>
  </si>
  <si>
    <t xml:space="preserve">Impuesto </t>
  </si>
  <si>
    <t>Efectivo Neto de Actividades de Operación (A)</t>
  </si>
  <si>
    <t>Flujo de Efectivo por Actividades de Inversión</t>
  </si>
  <si>
    <t>Inversiones en otras Empresas</t>
  </si>
  <si>
    <t>Inversiones Temporarias</t>
  </si>
  <si>
    <t>Fondos con Destino Especial</t>
  </si>
  <si>
    <t>Compra de Propiedad, Planta y Equipo</t>
  </si>
  <si>
    <t>Efectivo Neto (usado) en Actividades de Inversión (B)</t>
  </si>
  <si>
    <t>Flujo de Efectivo por Actividades de Financiamiento</t>
  </si>
  <si>
    <t>Aportes de Capital</t>
  </si>
  <si>
    <t>Préstamos</t>
  </si>
  <si>
    <t>Sobregiros Bancarios</t>
  </si>
  <si>
    <t>Dividendos Pagados</t>
  </si>
  <si>
    <t>Intereses y  Comisiones Bancarios</t>
  </si>
  <si>
    <t>Efectivo Neto en Actividades de Financiamiento (C )</t>
  </si>
  <si>
    <t>Efecto de las ganancias o pérdidas de cambio en el efectivo y sus equivalentes</t>
  </si>
  <si>
    <t xml:space="preserve">Aumento (o disminunción) neto de efectivos y sus equivalentes (A+B+C) </t>
  </si>
  <si>
    <t>Efectivo y sus equivalentes al comienzo del período</t>
  </si>
  <si>
    <t>Efectivo y su equivalente al cierre del período</t>
  </si>
  <si>
    <t>BALANCE GENERAL</t>
  </si>
  <si>
    <t>BIENES DE USO</t>
  </si>
  <si>
    <t>ANEX0 A</t>
  </si>
  <si>
    <t>VALORES DE ORIGEN</t>
  </si>
  <si>
    <t>AMORTIZACIONES</t>
  </si>
  <si>
    <t>INICIO DEL</t>
  </si>
  <si>
    <t>ALTAS DEL</t>
  </si>
  <si>
    <t>BAJAS DEL</t>
  </si>
  <si>
    <t>REVALUO</t>
  </si>
  <si>
    <t>AL CIERRE DEL</t>
  </si>
  <si>
    <t>ACUMULADAS</t>
  </si>
  <si>
    <t>%</t>
  </si>
  <si>
    <t>PERIODO</t>
  </si>
  <si>
    <t>DEL PERIODO</t>
  </si>
  <si>
    <t>INICIO PERIOD.</t>
  </si>
  <si>
    <t>CIERRE PERIODO</t>
  </si>
  <si>
    <t>RESULTANTE</t>
  </si>
  <si>
    <t>MUEBLES Y UTILES</t>
  </si>
  <si>
    <t>EQUIPOS DE OFICINA</t>
  </si>
  <si>
    <t>RODADOS</t>
  </si>
  <si>
    <t>INMUEBLES E INSTALACIONES</t>
  </si>
  <si>
    <t>EQUIPOS DE INFORMATICA</t>
  </si>
  <si>
    <t>CARTELES Y LETREROS</t>
  </si>
  <si>
    <t>MEJORAS PROPIEDAD DE TERCEROS</t>
  </si>
  <si>
    <t>TOTALES EJERC. ACTUAL</t>
  </si>
  <si>
    <t>TOTALES EJERC. ANTERIOR</t>
  </si>
  <si>
    <t>A C T I V O S    I N T A N G I B L E S</t>
  </si>
  <si>
    <t>ANEXO B</t>
  </si>
  <si>
    <t>NETO RESULTANTE</t>
  </si>
  <si>
    <t>AL INICIO</t>
  </si>
  <si>
    <t>AUMENTOS</t>
  </si>
  <si>
    <t>DISMINUCION</t>
  </si>
  <si>
    <t>AL CIERRE</t>
  </si>
  <si>
    <t>BAJAS</t>
  </si>
  <si>
    <t>1- Registro de Marca</t>
  </si>
  <si>
    <t>2- Llave de Negocio</t>
  </si>
  <si>
    <t>TOTALES EJERCICIO ACTUAL</t>
  </si>
  <si>
    <t>TOTALES EJERCIO ANTERIOR</t>
  </si>
  <si>
    <t xml:space="preserve">INVERSIONES, ACCIONES, DEBENTURES Y OTROS TITULOS EMITIDOS EN SERIE </t>
  </si>
  <si>
    <t>PARTICIPACION EN OTRAS SOCIEDADES</t>
  </si>
  <si>
    <t>(En guaraníes)</t>
  </si>
  <si>
    <t>ANEXO C</t>
  </si>
  <si>
    <t>DENOMINACION Y CARACTERISTICA      DE LOS VALORES                                             EMISOR</t>
  </si>
  <si>
    <t>CLASE</t>
  </si>
  <si>
    <t>VALOR NOMINAL UNITARIO</t>
  </si>
  <si>
    <t>CANT.</t>
  </si>
  <si>
    <t>VALOR NOMINAL TOTAL</t>
  </si>
  <si>
    <t>VALOR PATRIMONIAL PROPORC.</t>
  </si>
  <si>
    <t>VALOR DE LIBROS</t>
  </si>
  <si>
    <t>VALOR DE COTIZACION</t>
  </si>
  <si>
    <t>INFORMACION SOBRE EL EMISOR</t>
  </si>
  <si>
    <t>%   DE PARTICIPAC.</t>
  </si>
  <si>
    <t>ACTIVIDAD PRINCIPAL</t>
  </si>
  <si>
    <t>S/ULTIMO BALANCE</t>
  </si>
  <si>
    <t>RTADO.</t>
  </si>
  <si>
    <t>PAT. NETO</t>
  </si>
  <si>
    <t>INVERSIONES</t>
  </si>
  <si>
    <t>TEMPORARIAS</t>
  </si>
  <si>
    <t>(DETALLAR)</t>
  </si>
  <si>
    <t>TOTAL EJERCICIO ACTUAL</t>
  </si>
  <si>
    <t>TOTAL EJERCICIO ANTERIOR</t>
  </si>
  <si>
    <t>BURO DE INFORMACIÓN COMERCIAL S.A.</t>
  </si>
  <si>
    <t>ORD</t>
  </si>
  <si>
    <t>BASE DE DATOS</t>
  </si>
  <si>
    <t>SOLUCIÓN EFECTIVA S.A.</t>
  </si>
  <si>
    <t>COBRANZAS</t>
  </si>
  <si>
    <t>O T R A S    I N V E R S I O N E S</t>
  </si>
  <si>
    <t>ANEXO D</t>
  </si>
  <si>
    <t>VALOR DE COSTO</t>
  </si>
  <si>
    <t>AMORTIZAC.</t>
  </si>
  <si>
    <t>INVERSIONES CORRIENTES</t>
  </si>
  <si>
    <t>SUBTOTAL</t>
  </si>
  <si>
    <t>Banco Regional  C.D.A. M/E</t>
  </si>
  <si>
    <t>Intereses a Cobrar por C.D.A. M/E Bco.Regional</t>
  </si>
  <si>
    <t>Intereses a Devengar por C.D.A. M/E</t>
  </si>
  <si>
    <t>Intereses a Dev.por C.D.A. M/E C.P. Familiar</t>
  </si>
  <si>
    <t>Intereses a Dev.por C.D.A. M/E C.P. Regional</t>
  </si>
  <si>
    <t>Dividendos a Cobrar por Acciones -</t>
  </si>
  <si>
    <t>Banco Regional Acciones Preferidas</t>
  </si>
  <si>
    <t>Dividendos a Vencer por Acciones -</t>
  </si>
  <si>
    <t>Dividendos a Cobrar por Acciones - Compañía Administradora de Riesgos S.A</t>
  </si>
  <si>
    <t>INVERSIONES NO  CORRIENTES</t>
  </si>
  <si>
    <t>Banco Continental C.D.A. M/E</t>
  </si>
  <si>
    <t>Intereses a Cobrar por C.D.A. M/E</t>
  </si>
  <si>
    <t>Intereses a Dev.C.D.A. Bco. Familiar M/E L/P</t>
  </si>
  <si>
    <t>Bco. Regional C.D.A. M/E L/P Regional</t>
  </si>
  <si>
    <t>Intereses a Dev. C.D.A. M/E L/P Regional</t>
  </si>
  <si>
    <t>Acciones en Otras Empresas - Banco</t>
  </si>
  <si>
    <t>Regional Acciones Preferidas</t>
  </si>
  <si>
    <t>Reservas constituidas en otras empresas Acta Nº 25/2015</t>
  </si>
  <si>
    <t>Fondo para Futura Capitalización en Otras Empresas</t>
  </si>
  <si>
    <t>Acciones en Otras Empresas - Compañía Administradora de Riesgos</t>
  </si>
  <si>
    <t>TOTALES EJERCICIO</t>
  </si>
  <si>
    <t>PREVISIONES</t>
  </si>
  <si>
    <t>(Expresado en guaraníes)</t>
  </si>
  <si>
    <t>ANEX0 E</t>
  </si>
  <si>
    <t>SALDOS AL INICIO</t>
  </si>
  <si>
    <t>SALDOS CIERRE AL</t>
  </si>
  <si>
    <t>DEL EJERCICIO</t>
  </si>
  <si>
    <t>(*)</t>
  </si>
  <si>
    <t>DEDUCIDAS DEL ACTIVO (*)</t>
  </si>
  <si>
    <t xml:space="preserve">Previsiones </t>
  </si>
  <si>
    <t>(**) Corresponde a previsiones por Obsolescencia de Existencias.</t>
  </si>
  <si>
    <t>COSTO DE MERCADERIAS  VENDIDAS Y SERVICIOS PRESTADOS</t>
  </si>
  <si>
    <t>ANEX0 F</t>
  </si>
  <si>
    <t>DETALLE</t>
  </si>
  <si>
    <t>EJERCICIO</t>
  </si>
  <si>
    <t>I.</t>
  </si>
  <si>
    <t>COSTO DE MERCADERIAS VENDIDAS</t>
  </si>
  <si>
    <t>Existencias al Comienzo del Período</t>
  </si>
  <si>
    <t>Mercaderías de reventa</t>
  </si>
  <si>
    <t>Compras y Costos de Producción del Ejercicio</t>
  </si>
  <si>
    <r>
      <rPr>
        <sz val="11"/>
        <color rgb="FF000000"/>
        <rFont val="Calibri"/>
        <family val="2"/>
      </rPr>
      <t xml:space="preserve">a) Compras                       </t>
    </r>
    <r>
      <rPr>
        <sz val="10"/>
        <color indexed="9"/>
        <rFont val="Arial"/>
        <family val="2"/>
      </rPr>
      <t>B</t>
    </r>
  </si>
  <si>
    <t>Existencia al cierre del ejercicio</t>
  </si>
  <si>
    <t>Mercaderias de reventa</t>
  </si>
  <si>
    <t>PASO 3</t>
  </si>
  <si>
    <t>PASO 4</t>
  </si>
  <si>
    <t>5 PASO 5</t>
  </si>
  <si>
    <t>II.</t>
  </si>
  <si>
    <t>COSTO DE SERVICIOS PRESTADOS</t>
  </si>
  <si>
    <t>Y SERVICIOS PRESTADOS</t>
  </si>
  <si>
    <t xml:space="preserve"> BALANCE GENERAL</t>
  </si>
  <si>
    <t>ACTIVOS Y PASIVOS EN MONEDA EXTRANJERA</t>
  </si>
  <si>
    <t>(Expresado en Dólares y  Guaraníes)</t>
  </si>
  <si>
    <t>ANEXO G</t>
  </si>
  <si>
    <t>MON.EXTRANJERA</t>
  </si>
  <si>
    <t>CAMBIO</t>
  </si>
  <si>
    <t>MONEDA LOCAL</t>
  </si>
  <si>
    <t>MONTO</t>
  </si>
  <si>
    <t>VIGENTE</t>
  </si>
  <si>
    <t>DISPONIBILIDADES (Nota 3)</t>
  </si>
  <si>
    <t xml:space="preserve">  Caja</t>
  </si>
  <si>
    <t>U$S</t>
  </si>
  <si>
    <t xml:space="preserve">  Caja - Euros</t>
  </si>
  <si>
    <t>EURO</t>
  </si>
  <si>
    <t xml:space="preserve">  Caja - Pesos</t>
  </si>
  <si>
    <t>PESO</t>
  </si>
  <si>
    <t>Bancos Cta. Cte. M/E</t>
  </si>
  <si>
    <t>INVERSIONES (Nota 4)</t>
  </si>
  <si>
    <t>Fondos en Administración U$S</t>
  </si>
  <si>
    <t>CREDITOS (Nota 5 y 6)</t>
  </si>
  <si>
    <t>Anticipos a proveedores del exterior M/E</t>
  </si>
  <si>
    <t>Alquileres Pagados por Adelantado M/E</t>
  </si>
  <si>
    <t>OTROS CREDITOS (Nota 6)</t>
  </si>
  <si>
    <t>Anticipos Varios M/E</t>
  </si>
  <si>
    <t>Otras Cuentas por Cobrar M/E</t>
  </si>
  <si>
    <t>Prestamo a Directores M/E</t>
  </si>
  <si>
    <t xml:space="preserve">Total del Activo Corriente </t>
  </si>
  <si>
    <t>INVERSIONES (Nota  4)</t>
  </si>
  <si>
    <t xml:space="preserve">Total del Activo No Corriente </t>
  </si>
  <si>
    <t>Deudas Comerciales (Nota 9)</t>
  </si>
  <si>
    <t xml:space="preserve">  Proveedores Comerciales M/E</t>
  </si>
  <si>
    <t xml:space="preserve">  Cheques Diferidos Banco Regional  M/E</t>
  </si>
  <si>
    <t xml:space="preserve">  Cheques Emitidos M/E</t>
  </si>
  <si>
    <t xml:space="preserve">  Proveedores del Exterior M/E</t>
  </si>
  <si>
    <t>REAL</t>
  </si>
  <si>
    <t>YEN</t>
  </si>
  <si>
    <t>Deudas de Bienes y Servicios (Nota 10)</t>
  </si>
  <si>
    <t xml:space="preserve">  Proveedores de Bienes y Servicios  M/E</t>
  </si>
  <si>
    <t xml:space="preserve">  Proveedores del Exterior - Bienes y Servicios  M/E</t>
  </si>
  <si>
    <t>Deudas Financieras (Nota 11)</t>
  </si>
  <si>
    <t xml:space="preserve">   Prestamos Bancarios US$ BID - Cte.</t>
  </si>
  <si>
    <t xml:space="preserve">   Intereses Pagar s/ Prestamos US$ BID - Cte.</t>
  </si>
  <si>
    <t>(-) Intereses a vencer s/Prestamos U$S BID -Cte.</t>
  </si>
  <si>
    <t>Bco. Continental U$S - Sobregiro</t>
  </si>
  <si>
    <t>Banco Continental CDA M/E Cte.</t>
  </si>
  <si>
    <t>Banco Familiar CDA M/E Cte.</t>
  </si>
  <si>
    <t>Intereses a Cobrar C.D.A. Bco. Regional M/E</t>
  </si>
  <si>
    <t>Intereses a Cobrar C.D.A. M/E Cte.</t>
  </si>
  <si>
    <t>Intereses a Cobrar CDA M/E Cte. Bco. Continental</t>
  </si>
  <si>
    <t>Intereses a Cobrar CDA M/E Bco. Familiar</t>
  </si>
  <si>
    <t>( - ) Intereses a Devengar por CDA M/E C/P Bco. Familiar</t>
  </si>
  <si>
    <t>( - ) Intereses a Devengar por CDA M/E C/P Bco.Regional</t>
  </si>
  <si>
    <t xml:space="preserve">( - ) Intereses a Devengar por CDA M/E Cte.  </t>
  </si>
  <si>
    <t>( - ) Intereses a Devengar por CDA M/E Cte. Bco.Continental</t>
  </si>
  <si>
    <t>Sobregiro Bancario - Bco. Regional U$S</t>
  </si>
  <si>
    <t>Otros Pasivos (Nota 14)</t>
  </si>
  <si>
    <t>Prestamos a Pagar - Terceros M/E</t>
  </si>
  <si>
    <t>Intereses a Pagar - Terceros M/E</t>
  </si>
  <si>
    <t>(-)Intereses a Vencer - Terceros M/E</t>
  </si>
  <si>
    <t>Cheques emitidos U$S</t>
  </si>
  <si>
    <t>Prestamos de Directores M/E</t>
  </si>
  <si>
    <t xml:space="preserve">Total del Pasivo Corriente </t>
  </si>
  <si>
    <t>OTROS PASIVOS M/E (Nota 13)</t>
  </si>
  <si>
    <t>Préstamos de Directores M/E</t>
  </si>
  <si>
    <t>Intereses a Pagar Accionistas US$</t>
  </si>
  <si>
    <t>Intereses a Vencer Accionistas US$</t>
  </si>
  <si>
    <t>Bonos a Pagar US$</t>
  </si>
  <si>
    <t>Intereses a Pagar por Bonos US$</t>
  </si>
  <si>
    <t>Intereses a Vencer por Bonos US$</t>
  </si>
  <si>
    <t xml:space="preserve">   Prestamos Bancarios US$ BID - No Cte.</t>
  </si>
  <si>
    <t xml:space="preserve">   Intereses Pagar s/ Prestamos US$ BID - No Cte.</t>
  </si>
  <si>
    <t>(-) Intereses a vencer s/Prestamos U$S BID - No Cte.</t>
  </si>
  <si>
    <t xml:space="preserve">  Bancos Continental CDA. M/E No Cte.</t>
  </si>
  <si>
    <t xml:space="preserve">  Intereses por Cobrar CDA M/E No Cte.</t>
  </si>
  <si>
    <t xml:space="preserve">  Intereses a Devengar por CDA. M/E No Cte.</t>
  </si>
  <si>
    <t xml:space="preserve">  Bancos Familiar CDA. M/E No Cte.</t>
  </si>
  <si>
    <t xml:space="preserve">  Intereses por Cobrar CDA M/E No Cte. Familiar</t>
  </si>
  <si>
    <t>(-)Intereses a Devengar por CDA. M/E No Cte. Familiar</t>
  </si>
  <si>
    <t xml:space="preserve">  Bancos Regional CDA. M/E No Cte.</t>
  </si>
  <si>
    <t xml:space="preserve">  Intereses por Cobrar CDA M/E No Cte. Regional</t>
  </si>
  <si>
    <t>(-)Intereses a Devengar por CDA. M/E No Cte. Regional</t>
  </si>
  <si>
    <t xml:space="preserve">Total del Pasivo No Corriente </t>
  </si>
  <si>
    <t>BALANCE GENERAL INTERMEDIO</t>
  </si>
  <si>
    <t>INFORMACION REQUERIDA SOBRE COSTOS Y GASTOS</t>
  </si>
  <si>
    <t>ANEXO H</t>
  </si>
  <si>
    <t>COSTOS DE</t>
  </si>
  <si>
    <t>GASTOS DE</t>
  </si>
  <si>
    <t>BIENES DE CAMBIO</t>
  </si>
  <si>
    <t>OTROS ACTIVOS</t>
  </si>
  <si>
    <t>ADMINISTRACIÓN</t>
  </si>
  <si>
    <t>COMERCIALIZACIÓN</t>
  </si>
  <si>
    <t>OTROS GASTOS</t>
  </si>
  <si>
    <t>Remuneraciones de Administradores, Directores, Síndicos y Consejo de Vigilancia.</t>
  </si>
  <si>
    <t>Honorarios y Remuneraciones por Servicios</t>
  </si>
  <si>
    <t>Beneficios al Personal</t>
  </si>
  <si>
    <t>Sueldos y Jornales</t>
  </si>
  <si>
    <t>Contribuciones Sociales</t>
  </si>
  <si>
    <t>Gastos de Publicidad y Propaganda</t>
  </si>
  <si>
    <t>Intereses, Multas y Recargos Impositivos</t>
  </si>
  <si>
    <t>Impuestos, Tasas y Contribuciones Impuesto a la Renta</t>
  </si>
  <si>
    <t>Intereses a Bancos e Instituciones Financieras</t>
  </si>
  <si>
    <t>Diferencia de Cambio</t>
  </si>
  <si>
    <t>Amortización de  Bienes de Uso</t>
  </si>
  <si>
    <t>Previsiones/Perdida por Cesión de Cartera</t>
  </si>
  <si>
    <t>Otros Gastos</t>
  </si>
  <si>
    <t>TOTALES EJERCICIO ANTERIOR</t>
  </si>
  <si>
    <t>DATOS ESTADISTICOS</t>
  </si>
  <si>
    <t>ANEXO I</t>
  </si>
  <si>
    <t>INDICADORES ACTIVOS</t>
  </si>
  <si>
    <t>ACUMULADO AL FIN DEL PERIODO</t>
  </si>
  <si>
    <t>Volumen de Ventas (En unidades)</t>
  </si>
  <si>
    <t>Volumen de Ventas (En guaraníes)</t>
  </si>
  <si>
    <t>Cantidad de Empleados y Obreros</t>
  </si>
  <si>
    <t>Consumo de Energia (En guaraníes)</t>
  </si>
  <si>
    <t>Cantidad de Sucursales</t>
  </si>
  <si>
    <t>(Otros)</t>
  </si>
  <si>
    <t>INDICES ECONOMICOS - FINANCIEROS</t>
  </si>
  <si>
    <t>ANEXO J</t>
  </si>
  <si>
    <t>INDICES</t>
  </si>
  <si>
    <t>LIQUIDEZ (1)</t>
  </si>
  <si>
    <t>ENDEUDAMIENTO (2)</t>
  </si>
  <si>
    <t>RENTABILIDAD (3)</t>
  </si>
  <si>
    <t>(Se calcula al final del ejercicio)</t>
  </si>
  <si>
    <t xml:space="preserve">       Resultado antes del </t>
  </si>
  <si>
    <t>(1)    Activo Corriente</t>
  </si>
  <si>
    <t>(2)   Total del Pasivo</t>
  </si>
  <si>
    <t>(3)   Impuesto. a la Renta</t>
  </si>
  <si>
    <t xml:space="preserve">        Pasivo Corriente</t>
  </si>
  <si>
    <t xml:space="preserve">       Patrimonio Neto</t>
  </si>
  <si>
    <t xml:space="preserve">      Patrimonio Neto</t>
  </si>
  <si>
    <t xml:space="preserve">     Excluido el Resultado</t>
  </si>
  <si>
    <t xml:space="preserve">     del Periodo</t>
  </si>
  <si>
    <t xml:space="preserve">ESTADO DE RESULTADOS </t>
  </si>
  <si>
    <t>CDA-Banco Continental SAECA</t>
  </si>
  <si>
    <t>CDA-Banco Regional SA</t>
  </si>
  <si>
    <t>CDA-Banco Familiar SA</t>
  </si>
  <si>
    <t>Judicializados</t>
  </si>
  <si>
    <t xml:space="preserve">CDA-Financiera El Comercio </t>
  </si>
  <si>
    <t>Acciones en Tesoreria</t>
  </si>
  <si>
    <t>CDA-Financiera El Comercio</t>
  </si>
  <si>
    <t>Prestamos Bancarios US$ Regional -Cte.</t>
  </si>
  <si>
    <t>Inversiones (Anexo C y D)</t>
  </si>
  <si>
    <t>Fondos Mutuos - CADIEM</t>
  </si>
  <si>
    <t>Prestamos de Terceros M/N</t>
  </si>
  <si>
    <t>Prestamos de Directores M/N Cte.</t>
  </si>
  <si>
    <t>BALANCE GENERAL AL 31 DE DICIEMBRE DE 2019</t>
  </si>
  <si>
    <t>al 31 de diciembre de 2019, comparativo  con cifras del mismo período anterior</t>
  </si>
  <si>
    <t>AL 31 DE DICIEMBRE DE 2019 Y 2018</t>
  </si>
  <si>
    <t>TOTAL NETO CARTERA DE CREDITOS AL 31/12/2019</t>
  </si>
  <si>
    <t>TOTAL DE LA CARTERA DE CREDITOS AL 31/12/2019 (A + B)</t>
  </si>
  <si>
    <t>(-) TOTAL PREVISIONES AL 31/12/2019</t>
  </si>
  <si>
    <t>Por el perído intermedio comprendido entre el 01 de Enero al 31 de Diciembre de 2019</t>
  </si>
  <si>
    <t>AL 31 DE DICIEMBRE DE 2019 y 31 DE DICIEMBRE DE 2018</t>
  </si>
  <si>
    <t>BALANCE GENERAL AL 31 DE DICIEMBRE DE 2019 Y 2018</t>
  </si>
  <si>
    <t>ACUMULADOS AL 31/12/2018</t>
  </si>
  <si>
    <t>ACUMULADOS AL 31/12/2019</t>
  </si>
  <si>
    <t>AL 31 DE DICIEMBRE DE 2019</t>
  </si>
  <si>
    <t>AL 31 DE  DICIEMBRE DE 2019 y AL 31 DE DICIEMBRE DE 2018</t>
  </si>
  <si>
    <t>AL 31 DE DICIEMBRE DE 2019 Y 31 DE DICIEMBRE DE 2018</t>
  </si>
  <si>
    <t>AL 31 DE DICIEMBRE 2019 Y 31 DE DICIEMBRE 2018</t>
  </si>
  <si>
    <t>AL 31 DE DICIEMBRE DE 2019 Y AL 31 DE DICIEMBRE DE 2018</t>
  </si>
  <si>
    <t>AL 31 DE DICIEMBRE DE 2019 y AL 31 DE DICIEMBRE DE 2018</t>
  </si>
  <si>
    <t>Garantia del Alquiler M/E</t>
  </si>
  <si>
    <t>(Nota 16)</t>
  </si>
  <si>
    <r>
      <rPr>
        <b/>
        <sz val="8"/>
        <rFont val="Arial"/>
        <family val="2"/>
      </rPr>
      <t>NOTA  1: EL ENTE</t>
    </r>
    <r>
      <rPr>
        <sz val="8"/>
        <rFont val="Arial"/>
        <family val="2"/>
      </rPr>
      <t xml:space="preserve">
Electroban Sociedad Anónima es una sociedad creada en fecha 03 de setiembre de 2007, según Escritura Pública Nº 44, Folio 111 y siguientes del Protocolo Comercial “A”. Fue inscripta en la Dirección General de los Registros Públicos – Sección Personas Jurídicas y Asociaciones bajo el Nº 1.247.y al Folio 5.030, de fecha 26 de setiembre de 2007.
   El capital social se fija en la suma de Gs. 510.000.000, y el objeto social será la de realizar, por cuenta propia o de terceros o asociada a terceros, las siguientes operaciones, dentro y fuera del país, sin que ello signifique limitación a sus actividades, no excluyéndose, por lo tanto, cualquier otra actividad lícita que el Directorio considere conveniente a los intereses sociales: a) Comerciales; b) Inversiones, c) Inmobiliarias; d) Industriales y e) Agropecuarias.
La Sociedad tendrá una duración de noventa y nueve (99) años contados desde la fecha de inscripción de la escritura de constitución en el Registro de Personas Jurídicas y Asociaciones.
 Aumentado el Capital Social a Gs.5.000.000.000, según Escritura Pública Nº 63 de fecha 18 de agosto de 2008, inscripta en el Registro Público de Personas Jurídicas y Asociaciones bajo el Nº 618, folio 5807 de fecha 08 de septiembre de 2008 e inscripta en el Registro Público de Comercio bajo el Nº 557, Serie “F”, folio 7229 de fecha 08 de septiembre de 2008. 
 El 29 de mayo de 2009, el capital social fue nuevamente aumentado a Gs.10.000.000.000, según Escritura Pública Nº 38, a folios 84 y siguientes del Protocolo Civil “B”. Inscripta en el Registro Público de Comercio Nº 324, Serie “F”, folio 2183 y Personas Jurídicas Nº 381, folio 4521, Serie “E” ambos el 19 de junio de 2009.
Modificados sus Estatutos Sociales por Escritura Pública Nº 66, del 10 de agosto del 2011, inscripta en el Registro Público de Comercio bajo el Nº 12, folio 116 y sgtes., serie “C”, sección Contratos, y en el Registro de Personas Jurídicas y Asociaciones bajo el Nº 110, folio 1416 y sgtes., serie “A” en fecha 8 de febrero de 2012.
Modificados sus Estatutos Sociales por Escritura Pública No 55, del 20 de abril del 2016, inscripta en el Registro Público de Comercio bajo el No 01, folio 01-09, sección Comercio, y en el Registro de Personas Jurídicas y Asociaciones bajo el No 01, folio 01-08 en fecha 13 de julio de 2016.
Modificados sus Estatutos Sociales por Escritura Pública N° 147 de fecha 10 de octubre de 2018, que aumenta el capital social a Gs. 100.000.000.000 y modifica la denominación social a ELECTROBAN S.A.E.C.A., pasada ante el Escribano Vicente Gadea (H), inscripta en el Registro Público de Comercio bajo el N° 5.201, folio 10-26, Serie Comercial y en el Registro de Personas Jurídicas y Asociaciones bajo el N° 5.047, folio 02-09, serie Comercial, en fecha 15 de noviembre de 2018. 
Modificados sus Estatutos Sociales por Escritura Pública N° 132 de fecha 23 de agosto de 2019, que aumenta el capital social a Gs. 150.000.000.000, pasada ante el Escribano Vicente Gadea (H), inscripta en el Registro Público de Comercio bajo el N° 04, folio 35-43, Serie Comercial y en el Registro de Personas Jurídicas y Asociaciones bajo el N° 03, folio 25-36, serie Comercial, en fecha 23 de setiembre de 2019.
NOTA  2: PRINCIPALES POLÍTICAS Y PRÁCTICAS CONTABLES
En la preparación y presentación de los estados contables fueron aplicadas las        siguientes políticas de contabilidad:
a.    Moneda de Cuenta 
La moneda de cuenta utilizada para la elaboración de los estados contables es el guaraní, moneda oficial de la República del Paraguay.
b. Efectos de la Inflación
Los estados contables han sido preparados en base a cifras históricas, sin considerar el efecto que las variaciones en el poder adquisitivo de la moneda local pudieran tener sobre los rubros no monetarios que los componen, debido a que la corrección monetaria, no es un principio de contabilidad de aceptación generalizada ni una norma vigente en el Paraguay. Constituye una excepción al criterio descrito, el ajuste por diferencia de cambio y el revalúo obligatorio de los bienes del activo fijo en virtud a lo que establece la Ley 125/91.
c. Valuación Moneda Extranjera
     Los activos y pasivos en moneda extranjera se encuentran valuados al tipo de cambio de compra y venta respectivamente, de conformidad con los principios de contabilidad generalmente aceptados.
     Las diferencias netas de cambio devengadas por fluctuaciones en los tipos de cambio entre las fechas de concertación de las operaciones y su liquidación o valuación al cierre del periodo se imputan según criterio adoptado a la cuenta Patrimonial Cobertura Cambiaria según Nota 15.
d. Disponibilidades.
Caja y Bancos se presentan a su valor nominal.
e. Cuentas por cobrar.
Los créditos se presentan por su costo menos cualquier pérdida por previsiones.
f. Previsión para Incobrables y Cobranzas
La Sociedad constituye previsiones para deudores de dudoso cobro a los efectos de crear reservas para los casos en los que no se cobren las deudas o se incurran en gastos para las cobranzas basándose en el Art. 126 de la Ley 5810/17 del Mercado de Valores.
g. Valuación de Existencias
Las existencias se valúan a su costo de adquisición y/o producción. El criterio de imputación de las unidades al costo es “precio promedio”. El valor contable de las existencias no supera el valor probable de realización de las mismas. 
Las importaciones en curso incluyen el importe facturado por el proveedor, más los gastos adicionales que se producen hasta que los bienes estén a disposición en el stock.
h. Valuación de los Bienes de Uso 
Los bienes de uso están valorizados a su costo de adquisición, más los incrementos resultantes de revalúo hechos por mandato legal (Ley 125/91) y menos la depreciación acumulada. La depreciación es calculada siguiendo el método de línea recta, a tasas reguladas por las leyes tributarias y que se consideran adecuadas para extinguir el valor bruto de los bienes al fin de su vida útil. El costo de las renovaciones y mejoras es incorporado al activo, en tanto que el de mantenimiento y reparaciones es cargado a gastos. El costo, el revalúo y la depreciación acumulada de los bienes vendidos o retirados, son eliminados de la cuenta del activo y la ganancia o pérdida es aplicada a resultado.
i. Cuentas por Pagar y Provisiones.
Las cuentas comerciales, sociales y fiscales, se expresan a su costo amortizado.
j. Capital Social
 El Capital Social de la empresa según Acta N° 27 de la Asamblea General Extraordinaria de fecha 12 de agosto del dos mil diecinueve en la modificación del Art. 5° del Estatuto Social fija el capital social en la suma de G. 150.000.000.000.- (guaraníes ciento cincuenta mil millones), representado por 200.000 (doscientos mil) acciones de Gs. 500.000 cada una.
k. Impuesto a la Renta.
El impuesto a la renta se basa en la utilidad contable antes de este impuesto, ajustada por las partidas que la ley exige para obtener la renta neta imponible, a la que se le aplica la tasa impositiva vigente del 10%, para la determinación del impuesto
l. Reconocimiento de Ingresos y Gastos 
Para el reconocimiento de las ganancias y pérdidas se ha aplicado el principio de lo devengado, excepto los intereses moratorios que, en algunos casos se contabilizan en el momento del cobro.
m. Definición de fondos.
Para la preparación del Estado de Flujos de Efectivo se definió como fondos a las disponibilidades.
n. Estimaciones contables.
La preparación de los estados financieros requiere por parte de la Administración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así como también los ingresos y gastos registrados en el ejercicio. Los resultados reales pueden eventualmente diferir de las estimaciones realizadas.
Estas estimaciones realizadas por la Administración de la sociedad fueron efectuadas en función de la mejor información disponible al 31 de diciembre de 2019. Sin embargo, podrían ocurrir eventos que puedan tener lugar en el futuro, y que obliguen a su modificación en los ejercicios siguientes.
El efecto en los estados financieros de las modificaciones que, en su caso, se derivasen de los ajustes a efectuar en ejercicios siguientes, se reconoce en el ejercicio en que la estimación es modificada y en los ejercicios futuros afectados, o sea, se registra en forma prospectiva.
Sin embargo, no es de conocimiento de la Administración hechos que puedan modificar significativamente las condiciones actuales.
</t>
    </r>
  </si>
  <si>
    <r>
      <rPr>
        <b/>
        <sz val="8"/>
        <rFont val="Arial"/>
        <family val="2"/>
      </rPr>
      <t xml:space="preserve"> NOTA  3: COMPOSICIÓN DE DISPONIBILIDADES </t>
    </r>
    <r>
      <rPr>
        <sz val="8"/>
        <rFont val="Arial"/>
        <family val="2"/>
      </rPr>
      <t xml:space="preserve">
 Al 31 de diciembre de 2019 la disponibilidad está compuesta de:
</t>
    </r>
  </si>
  <si>
    <r>
      <rPr>
        <b/>
        <sz val="8"/>
        <rFont val="Arial"/>
        <family val="2"/>
      </rPr>
      <t xml:space="preserve">NOTA  4: INVERSIONES </t>
    </r>
    <r>
      <rPr>
        <sz val="8"/>
        <rFont val="Arial"/>
        <family val="2"/>
      </rPr>
      <t xml:space="preserve">
Al 31 de diciembre de 2019 las Inversiones arrojaron la siguiente composición:
</t>
    </r>
  </si>
  <si>
    <r>
      <rPr>
        <b/>
        <sz val="8"/>
        <rFont val="Arial"/>
        <family val="2"/>
      </rPr>
      <t xml:space="preserve">NOTA  5: CRÉDITOS </t>
    </r>
    <r>
      <rPr>
        <sz val="8"/>
        <rFont val="Arial"/>
        <family val="2"/>
      </rPr>
      <t xml:space="preserve">
Al 31 de diciembre de 2019 los Créditos arrojaron la siguiente composición:
</t>
    </r>
  </si>
  <si>
    <t xml:space="preserve">El rubro Documentos a Cobrar incluye todos los pagarés a favor de Electroban S.A.E.C.A., en el corto y largo plazo.   </t>
  </si>
  <si>
    <r>
      <rPr>
        <b/>
        <sz val="8"/>
        <rFont val="Arial"/>
        <family val="2"/>
      </rPr>
      <t>NOTA  6: OTROS CRÉDITOS</t>
    </r>
    <r>
      <rPr>
        <sz val="8"/>
        <rFont val="Arial"/>
        <family val="2"/>
      </rPr>
      <t xml:space="preserve">
Al 31 de diciembre de 2019 los Otros Créditos arrojaron la siguiente composición:
</t>
    </r>
  </si>
  <si>
    <r>
      <rPr>
        <b/>
        <sz val="8"/>
        <rFont val="Arial"/>
        <family val="2"/>
      </rPr>
      <t xml:space="preserve">NOTA  7: BIENES DE CAMBIO </t>
    </r>
    <r>
      <rPr>
        <sz val="8"/>
        <rFont val="Arial"/>
        <family val="2"/>
      </rPr>
      <t xml:space="preserve">
Al 31 de diciembre de 2019 los Bienes de Cambio arrojaron la siguiente composición:
</t>
    </r>
  </si>
  <si>
    <r>
      <rPr>
        <b/>
        <sz val="8"/>
        <rFont val="Arial"/>
        <family val="2"/>
      </rPr>
      <t xml:space="preserve">NOTA  8: CARGOS DIFERIDOS </t>
    </r>
    <r>
      <rPr>
        <sz val="8"/>
        <rFont val="Arial"/>
        <family val="2"/>
      </rPr>
      <t xml:space="preserve">
Al 31 de diciembre de 2019 los Cargos Diferidos arrojaron la siguiente composición:
</t>
    </r>
  </si>
  <si>
    <r>
      <rPr>
        <b/>
        <sz val="8"/>
        <rFont val="Arial"/>
        <family val="2"/>
      </rPr>
      <t xml:space="preserve">NOTA  9: DEUDAS COMERCIALES </t>
    </r>
    <r>
      <rPr>
        <sz val="8"/>
        <rFont val="Arial"/>
        <family val="2"/>
      </rPr>
      <t xml:space="preserve">
Al 31 de diciembre de 2019 las Deudas Comerciales arrojaron la siguiente composición:
</t>
    </r>
  </si>
  <si>
    <r>
      <rPr>
        <b/>
        <sz val="8"/>
        <rFont val="Arial"/>
        <family val="2"/>
      </rPr>
      <t xml:space="preserve">NOTA  10: DEUDAS POR BIENES Y SERVICIOS </t>
    </r>
    <r>
      <rPr>
        <sz val="8"/>
        <rFont val="Arial"/>
        <family val="2"/>
      </rPr>
      <t xml:space="preserve">
Al 31 de diciembre de 2019 las Deudas Por Bienes y Servicios arrojaron la siguiente composición:
</t>
    </r>
  </si>
  <si>
    <r>
      <rPr>
        <b/>
        <sz val="8"/>
        <rFont val="Arial"/>
        <family val="2"/>
      </rPr>
      <t xml:space="preserve">NOTA  11: DEUDAS FINANCIERAS </t>
    </r>
    <r>
      <rPr>
        <sz val="8"/>
        <rFont val="Arial"/>
        <family val="2"/>
      </rPr>
      <t xml:space="preserve">
Al 31 de diciembre de 2019 las Deudas Financieras arrojaron la siguiente composición:  
</t>
    </r>
  </si>
  <si>
    <r>
      <rPr>
        <b/>
        <sz val="8"/>
        <rFont val="Arial"/>
        <family val="2"/>
      </rPr>
      <t>NOTA 12: DEUDAS FISCALES</t>
    </r>
    <r>
      <rPr>
        <sz val="8"/>
        <rFont val="Arial"/>
        <family val="2"/>
      </rPr>
      <t xml:space="preserve">
 Al 31 de diciembre de 2019 las Deudas Fiscales arrojaron la siguiente composición:
</t>
    </r>
  </si>
  <si>
    <r>
      <rPr>
        <b/>
        <sz val="8"/>
        <rFont val="Arial"/>
        <family val="2"/>
      </rPr>
      <t>NOTA 13: DEUDAS SOCIALES</t>
    </r>
    <r>
      <rPr>
        <sz val="8"/>
        <rFont val="Arial"/>
        <family val="2"/>
      </rPr>
      <t xml:space="preserve">
Al 31 de diciembre de 2019 las Deudas Sociales arrojaron la siguiente composición:
</t>
    </r>
  </si>
  <si>
    <r>
      <rPr>
        <b/>
        <sz val="8"/>
        <rFont val="Arial"/>
        <family val="2"/>
      </rPr>
      <t>NOTA 14: OTROS PASIVOS</t>
    </r>
    <r>
      <rPr>
        <sz val="8"/>
        <rFont val="Arial"/>
        <family val="2"/>
      </rPr>
      <t xml:space="preserve">
Al 31 de diciembre de 2019 los Otros Pasivos arrojaron la siguiente composición:
</t>
    </r>
  </si>
  <si>
    <r>
      <rPr>
        <b/>
        <sz val="8"/>
        <rFont val="Arial"/>
        <family val="2"/>
      </rPr>
      <t>NOTA 15: COBERTURA CAMBIARIA</t>
    </r>
    <r>
      <rPr>
        <sz val="8"/>
        <rFont val="Arial"/>
        <family val="2"/>
      </rPr>
      <t xml:space="preserve">
El saldo al 31 de diciembre de 2019 que se expone en el Patrimonio Neto es de Gs.  1.363.290.125-
</t>
    </r>
  </si>
  <si>
    <r>
      <rPr>
        <b/>
        <sz val="8"/>
        <rFont val="Arial"/>
        <family val="2"/>
      </rPr>
      <t>NOTA 16: SITUACIÓN DE LA CARTERA DE CRÉDITOS</t>
    </r>
    <r>
      <rPr>
        <sz val="8"/>
        <rFont val="Arial"/>
        <family val="2"/>
      </rPr>
      <t xml:space="preserve">
Al 31/12/2019 la sociedad fija como política constituir previsiones para malos créditos hasta el 15% de la cartera vigente conforme al Art. 126 de la Ley 5810/17.
Adicionalmente se constituyen reservas facultativas en el patrimonio neto para la cartera con mora mayor a 90 días que al 31/12/2019 asciende a Gs. 20.507.303.631., teniendo en cuenta el análisis de la Gerencia de Cobranzas sobre la cobrabilidad y antigüedad de los saldos.
</t>
    </r>
  </si>
  <si>
    <r>
      <rPr>
        <b/>
        <sz val="8"/>
        <rFont val="Arial"/>
        <family val="2"/>
      </rPr>
      <t>NOTA 16: SITUACIÓN DE LA CARTERA DE CRÉDITOS</t>
    </r>
    <r>
      <rPr>
        <sz val="8"/>
        <rFont val="Arial"/>
        <family val="2"/>
      </rPr>
      <t xml:space="preserve">
Al 31/12/2019 la sociedad fija como política constituir previsiones para malos créditos hasta el 15% de la cartera vigente conforme al Art. 126 de la Ley 5810/17.
Adicionalmente se constituyen reservas facultativas en el patrimonio neto para la cartera con mora mayor a 90 días que al 31/12/2019 asciende a Gs. 20.507.303.631., teniendo en cuenta el análisis de la Gerencia de Cobranzas sobre la cobrabilidad y antigüedad de los saldos.
</t>
    </r>
  </si>
  <si>
    <r>
      <rPr>
        <b/>
        <sz val="8"/>
        <rFont val="Arial"/>
        <family val="2"/>
      </rPr>
      <t>NOTA 17: HECHOS POSTERIORES AL CIERRE</t>
    </r>
    <r>
      <rPr>
        <sz val="8"/>
        <rFont val="Arial"/>
        <family val="2"/>
      </rPr>
      <t xml:space="preserve">
Durante las primeras semanas del 2020 se inició la propagación de un nuevo virus causante de la enfermedad conocida como COVID-19, que a la fecha de emisión de los presentes estados financieros se había extendido a muchos países en diversos continentes con un impacto social y económico importante. Con fecha 11 de marzo de 2020 la Organización Mundial de la Salud lo declaró pandemia.
Es probable que la propagación del Coronavirus (COVID-19) tenga un impacto en cualquiera (o la totalidad) de nuestras operaciones, la de nuestros clientes o su cadena de suministro, que podría extenderse a todos los servicios y bienes. Actualmente, se desconoce el alcance de su impacto, ya que los hechos y el entorno están cambiando constantemente, incluidas las decisiones externas tales como declaraciones de estados de emergencia, cierres nacionales o regionales.
Dichas decisiones pueden afectar los niveles de suministros y la disponibilidad de mano de obra, ya sea directamente a la Compañía o a cualquiera de nuestros proveedores, clientes o actividades relacionadas, lo que podría reducir la demanda y probablemente afectar nuestra actividad y rendimiento. La gerencia está siguiendo y apoyando todas las decisiones estatales y brinda apoyo a nuestros empleados, proveedores y clientes en esta excepcional situación.
</t>
    </r>
  </si>
  <si>
    <t xml:space="preserve">FIRMAS AUTORIZADAS ELECTROBAN SAECA </t>
  </si>
  <si>
    <t>ESTADO FINANCIEROS Y SUS ANEXOS AL 31-12-2019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</si>
</sst>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44" formatCode="_-* #,##0.00\ &quot;€&quot;_-;\-* #,##0.00\ &quot;€&quot;_-;_-* &quot;-&quot;??\ &quot;€&quot;_-;_-@_-"/>
    <numFmt numFmtId="43" formatCode="_-* #,##0.00\ _€_-;\-* #,##0.00\ _€_-;_-* &quot;-&quot;??\ _€_-;_-@_-"/>
    <numFmt numFmtId="164" formatCode="_ * #,##0.00_ ;_ * \-#,##0.00_ ;_ * &quot;-&quot;??_ ;_ @_ "/>
    <numFmt numFmtId="165" formatCode="_(* #,##0_);_(* \(#,##0\);_(* &quot;-&quot;_);_(@_)"/>
    <numFmt numFmtId="166" formatCode="_(* #,##0.00_);_(* \(#,##0.00\);_(* &quot;-&quot;??_);_(@_)"/>
    <numFmt numFmtId="167" formatCode="_ &quot;Gs &quot;* #,##0.00_ ;_ &quot;Gs &quot;* \-#,##0.00_ ;_ &quot;Gs &quot;* \-??_ ;_ @_ "/>
    <numFmt numFmtId="168" formatCode="#,##0\ ;\(#,##0\)"/>
    <numFmt numFmtId="169" formatCode="_ * #,##0.00_ ;_ * \-#,##0.00_ ;_ * \-??_ ;_ @_ "/>
    <numFmt numFmtId="170" formatCode="_ * #,##0_ ;_ * \-#,##0_ ;_ * \-??_ ;_ @_ "/>
    <numFmt numFmtId="171" formatCode="#,##0_ ;\(#,##0&quot;) &quot;"/>
    <numFmt numFmtId="172" formatCode="#,##0.00_ ;\(#,##0.00&quot;) &quot;"/>
    <numFmt numFmtId="173" formatCode="_-* #,##0\ _€_-;\-* #,##0\ _€_-;_-* &quot;-&quot;??\ _€_-;_-@_-"/>
    <numFmt numFmtId="174" formatCode="_(* #,##0_);_(* \(#,##0\);_(* \-_);_(@_)"/>
    <numFmt numFmtId="175" formatCode="_-* #,##0\ _P_t_s_-;\-* #,##0\ _P_t_s_-;_-* &quot;- &quot;_P_t_s_-;_-@_-"/>
    <numFmt numFmtId="176" formatCode="0.0%"/>
    <numFmt numFmtId="177" formatCode="_ [$€-2]\ * #,##0.00_ ;_ [$€-2]\ * \-#,##0.00_ ;_ [$€-2]\ * &quot;-&quot;??_ "/>
    <numFmt numFmtId="178" formatCode="[$€]\ * #,##0.00\ ;[$€]\ * \-#,##0.00\ ;[$€]\ * \-#\ "/>
    <numFmt numFmtId="179" formatCode="_-* #,##0.00\ _€_-;\-* #,##0.00\ _€_-;_-* \-??\ _€_-;_-@_-"/>
    <numFmt numFmtId="180" formatCode="* #,##0\ ;* \(#,##0\);* &quot;- &quot;;@\ "/>
    <numFmt numFmtId="181" formatCode="_(* #,##0.00_);_(* \(#,##0.00\);_(* \-??_);_(@_)"/>
    <numFmt numFmtId="182" formatCode="#,##0.00\ ;\(#,##0.00\);\-#\ ;@\ "/>
    <numFmt numFmtId="183" formatCode="[$-C0A]General"/>
    <numFmt numFmtId="184" formatCode="[$-3C0A]General"/>
    <numFmt numFmtId="185" formatCode="#,##0.00&quot;    &quot;;&quot;-&quot;#,##0.00&quot;    &quot;;&quot;-&quot;#&quot;    &quot;;@&quot; &quot;"/>
    <numFmt numFmtId="186" formatCode="_ * #,##0_ ;_ * \-#,##0_ ;_ * \-_ ;_ @_ "/>
    <numFmt numFmtId="187" formatCode="* #,##0.00\ ;* \(#,##0.00\);* \-#\ ;@\ "/>
    <numFmt numFmtId="188" formatCode="* #,##0.00&quot;    &quot;;\-* #,##0.00&quot;    &quot;;* \-#&quot;    &quot;;@\ "/>
    <numFmt numFmtId="189" formatCode="#,##0.00&quot;    &quot;;\-#,##0.00&quot;    &quot;;\-#&quot;    &quot;;@\ "/>
    <numFmt numFmtId="190" formatCode="&quot; &quot;[$R$]&quot; &quot;#,##0.00&quot; &quot;;&quot;-&quot;[$R$]&quot; &quot;#,##0.00&quot; &quot;;&quot; &quot;[$R$]&quot; -&quot;00&quot; &quot;;&quot; &quot;@&quot; &quot;"/>
    <numFmt numFmtId="191" formatCode="#,##0.00&quot; &quot;[$€-C0A];[Red]&quot;-&quot;#,##0.00&quot; &quot;[$€-C0A]"/>
    <numFmt numFmtId="192" formatCode="[$G-3C0A]#,##0.00;[Red]&quot;(&quot;[$G-3C0A]#,##0.00&quot;)&quot;"/>
    <numFmt numFmtId="193" formatCode="_ [$€-2]\ * #,##0.00_ ;_ [$€-2]\ * \-#,##0.00_ ;_ [$€-2]\ * \-??_ "/>
    <numFmt numFmtId="194" formatCode="* #,##0.00\ ;* \-#,##0.00\ ;* \-#\ ;@\ "/>
    <numFmt numFmtId="195" formatCode="* #,##0\ ;* \-#,##0\ ;* &quot;- &quot;;@\ "/>
    <numFmt numFmtId="196" formatCode="* #,##0\ ;* \-#,##0\ ;* \-#\ ;@\ "/>
    <numFmt numFmtId="197" formatCode="#,##0\ ;\(#,##0&quot;) &quot;"/>
    <numFmt numFmtId="198" formatCode="* #,##0&quot;       &quot;;\-* #,##0&quot;       &quot;;* &quot;-       &quot;;@\ "/>
    <numFmt numFmtId="199" formatCode="0.0"/>
    <numFmt numFmtId="200" formatCode="#,##0.00\ ;\(#,##0.00&quot;) &quot;"/>
    <numFmt numFmtId="201" formatCode="#,##0\ ;&quot; -&quot;#,##0\ ;&quot; - &quot;;@\ "/>
    <numFmt numFmtId="202" formatCode="* #,##0.00&quot;       &quot;;\-* #,##0.00&quot;       &quot;;* &quot;-       &quot;;@\ "/>
  </numFmts>
  <fonts count="104">
    <font>
      <sz val="11"/>
      <color rgb="FF000000"/>
      <name val="Calibri"/>
      <family val="2"/>
    </font>
    <font>
      <sz val="11"/>
      <color theme="1"/>
      <name val="Calibri"/>
      <family val="2"/>
      <scheme val="minor"/>
    </font>
    <font>
      <sz val="11"/>
      <color theme="1"/>
      <name val="Calibri"/>
      <family val="2"/>
      <scheme val="minor"/>
    </font>
    <font>
      <sz val="10"/>
      <name val="Arial"/>
      <family val="2"/>
    </font>
    <font>
      <b/>
      <sz val="11"/>
      <name val="Arial"/>
      <family val="2"/>
    </font>
    <font>
      <sz val="11"/>
      <name val="Arial"/>
      <family val="2"/>
    </font>
    <font>
      <sz val="8"/>
      <name val="Arial"/>
      <family val="2"/>
    </font>
    <font>
      <b/>
      <sz val="8"/>
      <name val="Arial"/>
      <family val="2"/>
    </font>
    <font>
      <sz val="8"/>
      <color indexed="9"/>
      <name val="Arial"/>
      <family val="2"/>
    </font>
    <font>
      <b/>
      <sz val="8"/>
      <name val="Tahoma"/>
      <family val="2"/>
    </font>
    <font>
      <sz val="8"/>
      <name val="Tahoma"/>
      <family val="2"/>
    </font>
    <font>
      <sz val="9"/>
      <name val="Arial"/>
      <family val="2"/>
    </font>
    <font>
      <b/>
      <sz val="9"/>
      <name val="Arial"/>
      <family val="2"/>
    </font>
    <font>
      <sz val="8"/>
      <color indexed="8"/>
      <name val="Arial"/>
      <family val="2"/>
    </font>
    <font>
      <i/>
      <sz val="8"/>
      <name val="Arial"/>
      <family val="2"/>
    </font>
    <font>
      <sz val="11"/>
      <color indexed="8"/>
      <name val="Calibri"/>
      <family val="2"/>
    </font>
    <font>
      <sz val="10"/>
      <color indexed="8"/>
      <name val="MS Sans Serif"/>
      <family val="2"/>
    </font>
    <font>
      <sz val="11"/>
      <color indexed="8"/>
      <name val="Arial"/>
      <family val="2"/>
    </font>
    <font>
      <sz val="11"/>
      <color indexed="20"/>
      <name val="Arial1"/>
    </font>
    <font>
      <b/>
      <sz val="11"/>
      <color indexed="9"/>
      <name val="Calibri"/>
      <family val="2"/>
    </font>
    <font>
      <sz val="10"/>
      <name val="Microsoft YaHei"/>
      <family val="2"/>
    </font>
    <font>
      <sz val="10"/>
      <name val="Calibri"/>
      <family val="2"/>
      <charset val="1"/>
    </font>
    <font>
      <sz val="11"/>
      <color indexed="8"/>
      <name val="Arial1"/>
    </font>
    <font>
      <sz val="10"/>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0"/>
      <color indexed="8"/>
      <name val="Calibri"/>
      <family val="2"/>
    </font>
    <font>
      <b/>
      <sz val="11"/>
      <color indexed="8"/>
      <name val="Arial"/>
      <family val="2"/>
    </font>
    <font>
      <b/>
      <sz val="10"/>
      <name val="Arial"/>
      <family val="2"/>
    </font>
    <font>
      <sz val="10"/>
      <name val="Mangal"/>
      <family val="2"/>
    </font>
    <font>
      <sz val="11"/>
      <color indexed="10"/>
      <name val="Calibri"/>
      <family val="2"/>
    </font>
    <font>
      <sz val="10"/>
      <name val="Arial"/>
      <family val="2"/>
      <charset val="1"/>
    </font>
    <font>
      <sz val="10"/>
      <name val="Microsoft YaHei"/>
      <family val="2"/>
      <charset val="1"/>
    </font>
    <font>
      <sz val="10"/>
      <color indexed="8"/>
      <name val="Arial"/>
      <family val="2"/>
    </font>
    <font>
      <sz val="12"/>
      <name val="Arial"/>
      <family val="2"/>
    </font>
    <font>
      <b/>
      <sz val="8"/>
      <name val="Arial"/>
      <family val="2"/>
      <charset val="1"/>
    </font>
    <font>
      <b/>
      <sz val="9"/>
      <name val="Arial"/>
      <family val="2"/>
      <charset val="1"/>
    </font>
    <font>
      <sz val="8"/>
      <name val="Arial"/>
      <family val="2"/>
      <charset val="1"/>
    </font>
    <font>
      <b/>
      <i/>
      <sz val="8"/>
      <name val="Arial"/>
      <family val="2"/>
      <charset val="1"/>
    </font>
    <font>
      <sz val="11"/>
      <color rgb="FF000000"/>
      <name val="Calibri"/>
      <family val="2"/>
    </font>
    <font>
      <sz val="11"/>
      <color theme="1"/>
      <name val="Calibri"/>
      <family val="2"/>
      <scheme val="minor"/>
    </font>
    <font>
      <sz val="11"/>
      <color theme="1"/>
      <name val="Agency FB"/>
      <family val="2"/>
    </font>
    <font>
      <sz val="11"/>
      <color theme="0"/>
      <name val="Calibri"/>
      <family val="2"/>
      <scheme val="minor"/>
    </font>
    <font>
      <b/>
      <sz val="11"/>
      <color rgb="FFFA7D00"/>
      <name val="Calibri"/>
      <family val="2"/>
      <scheme val="minor"/>
    </font>
    <font>
      <b/>
      <sz val="11"/>
      <color rgb="FFFA7D00"/>
      <name val="Agency FB"/>
      <family val="2"/>
    </font>
    <font>
      <sz val="11"/>
      <color theme="1"/>
      <name val="Arial"/>
      <family val="2"/>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sz val="11"/>
      <color rgb="FF3F3F76"/>
      <name val="Agency FB"/>
      <family val="2"/>
    </font>
    <font>
      <u/>
      <sz val="10.4"/>
      <color rgb="FF0000FF"/>
      <name val="Calibri"/>
      <family val="2"/>
    </font>
    <font>
      <sz val="10"/>
      <color theme="1"/>
      <name val="Arial"/>
      <family val="2"/>
    </font>
    <font>
      <b/>
      <i/>
      <sz val="16"/>
      <color rgb="FF000000"/>
      <name val="Arial"/>
      <family val="2"/>
    </font>
    <font>
      <b/>
      <i/>
      <sz val="16"/>
      <color theme="1"/>
      <name val="Liberation Sans"/>
      <family val="2"/>
    </font>
    <font>
      <u/>
      <sz val="10"/>
      <color rgb="FF0000FF"/>
      <name val="Arial"/>
      <family val="2"/>
    </font>
    <font>
      <sz val="11"/>
      <color rgb="FF9C0006"/>
      <name val="Calibri"/>
      <family val="2"/>
      <scheme val="minor"/>
    </font>
    <font>
      <sz val="11"/>
      <color rgb="FF000000"/>
      <name val="Arial"/>
      <family val="2"/>
    </font>
    <font>
      <sz val="10"/>
      <color rgb="FF000000"/>
      <name val="Arial"/>
      <family val="2"/>
    </font>
    <font>
      <sz val="11"/>
      <color rgb="FF000000"/>
      <name val="Calibri"/>
      <family val="2"/>
      <charset val="1"/>
    </font>
    <font>
      <sz val="12"/>
      <color theme="1"/>
      <name val="Calibri"/>
      <family val="2"/>
      <scheme val="minor"/>
    </font>
    <font>
      <sz val="11"/>
      <color rgb="FF9C6500"/>
      <name val="Calibri"/>
      <family val="2"/>
      <scheme val="minor"/>
    </font>
    <font>
      <sz val="11"/>
      <color theme="1"/>
      <name val="Liberation Sans"/>
      <family val="2"/>
    </font>
    <font>
      <b/>
      <i/>
      <u/>
      <sz val="11"/>
      <color rgb="FF000000"/>
      <name val="Arial"/>
      <family val="2"/>
    </font>
    <font>
      <b/>
      <i/>
      <u/>
      <sz val="11"/>
      <color theme="1"/>
      <name val="Liberation Sans"/>
      <family val="2"/>
    </font>
    <font>
      <b/>
      <sz val="11"/>
      <color rgb="FF3F3F3F"/>
      <name val="Calibri"/>
      <family val="2"/>
      <scheme val="minor"/>
    </font>
    <font>
      <sz val="11"/>
      <color rgb="FF000000"/>
      <name val="Mangal"/>
      <family val="2"/>
    </font>
    <font>
      <sz val="11"/>
      <color rgb="FF000000"/>
      <name val="Microsoft YaHei"/>
      <family val="2"/>
    </font>
    <font>
      <sz val="11"/>
      <color rgb="FFFF0000"/>
      <name val="Calibri"/>
      <family val="2"/>
      <scheme val="minor"/>
    </font>
    <font>
      <i/>
      <sz val="11"/>
      <color rgb="FF7F7F7F"/>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sz val="8"/>
      <color rgb="FF000000"/>
      <name val="Arial"/>
      <family val="2"/>
    </font>
    <font>
      <sz val="8"/>
      <color rgb="FFFFFFFF"/>
      <name val="Arial"/>
      <family val="2"/>
    </font>
    <font>
      <b/>
      <sz val="8"/>
      <color rgb="FFFFFFFF"/>
      <name val="Arial"/>
      <family val="2"/>
    </font>
    <font>
      <sz val="8"/>
      <color rgb="FFFFFFFF"/>
      <name val="Tahoma"/>
      <family val="2"/>
    </font>
    <font>
      <sz val="10"/>
      <color theme="0"/>
      <name val="Arial"/>
      <family val="2"/>
    </font>
    <font>
      <sz val="8"/>
      <color theme="0"/>
      <name val="Arial"/>
      <family val="2"/>
    </font>
    <font>
      <sz val="8"/>
      <color rgb="FFFF0000"/>
      <name val="Arial"/>
      <family val="2"/>
    </font>
    <font>
      <b/>
      <sz val="8"/>
      <color theme="0"/>
      <name val="Arial"/>
      <family val="2"/>
    </font>
    <font>
      <b/>
      <sz val="8"/>
      <color rgb="FF000000"/>
      <name val="Arial"/>
      <family val="2"/>
      <charset val="1"/>
    </font>
    <font>
      <sz val="8"/>
      <color rgb="FF000000"/>
      <name val="Arial"/>
      <family val="2"/>
      <charset val="1"/>
    </font>
    <font>
      <b/>
      <u/>
      <sz val="11"/>
      <color theme="1"/>
      <name val="Calibri"/>
      <family val="2"/>
      <scheme val="minor"/>
    </font>
    <font>
      <b/>
      <sz val="10"/>
      <color rgb="FFFF0000"/>
      <name val="ARIAL"/>
      <family val="2"/>
    </font>
    <font>
      <b/>
      <u/>
      <sz val="11"/>
      <color theme="0"/>
      <name val="Arial"/>
      <family val="2"/>
    </font>
    <font>
      <b/>
      <sz val="11"/>
      <color rgb="FF000000"/>
      <name val="Calibri"/>
      <family val="2"/>
    </font>
    <font>
      <b/>
      <sz val="12"/>
      <name val="Arial"/>
      <family val="2"/>
    </font>
    <font>
      <sz val="9"/>
      <color indexed="9"/>
      <name val="Arial"/>
      <family val="2"/>
    </font>
    <font>
      <b/>
      <sz val="9"/>
      <color indexed="9"/>
      <name val="Arial"/>
      <family val="2"/>
    </font>
    <font>
      <sz val="10"/>
      <color indexed="9"/>
      <name val="Arial"/>
      <family val="2"/>
    </font>
    <font>
      <b/>
      <sz val="8"/>
      <color indexed="8"/>
      <name val="Arial"/>
      <family val="2"/>
    </font>
    <font>
      <b/>
      <sz val="10"/>
      <color indexed="8"/>
      <name val="ARIAL"/>
      <family val="2"/>
    </font>
    <font>
      <sz val="9"/>
      <color indexed="8"/>
      <name val="Arial"/>
      <family val="2"/>
    </font>
    <font>
      <b/>
      <sz val="6"/>
      <name val="Arial"/>
      <family val="2"/>
    </font>
    <font>
      <b/>
      <sz val="7"/>
      <name val="Arial"/>
      <family val="2"/>
    </font>
    <font>
      <sz val="7"/>
      <name val="Arial"/>
      <family val="2"/>
    </font>
    <font>
      <b/>
      <u/>
      <sz val="8"/>
      <name val="Arial"/>
      <family val="2"/>
    </font>
    <font>
      <sz val="8"/>
      <color indexed="22"/>
      <name val="Arial"/>
      <family val="2"/>
    </font>
    <font>
      <u/>
      <sz val="10"/>
      <color indexed="12"/>
      <name val="Arial"/>
      <family val="2"/>
    </font>
    <font>
      <b/>
      <sz val="10"/>
      <color indexed="9"/>
      <name val="Arial"/>
      <family val="2"/>
    </font>
    <font>
      <sz val="11"/>
      <name val="Calibri"/>
      <family val="2"/>
      <scheme val="minor"/>
    </font>
  </fonts>
  <fills count="49">
    <fill>
      <patternFill patternType="none"/>
    </fill>
    <fill>
      <patternFill patternType="gray125"/>
    </fill>
    <fill>
      <patternFill patternType="solid">
        <fgColor indexed="42"/>
      </patternFill>
    </fill>
    <fill>
      <patternFill patternType="solid">
        <fgColor indexed="47"/>
      </patternFill>
    </fill>
    <fill>
      <patternFill patternType="solid">
        <fgColor indexed="55"/>
      </patternFill>
    </fill>
    <fill>
      <patternFill patternType="solid">
        <fgColor indexed="45"/>
        <bgColor indexed="47"/>
      </patternFill>
    </fill>
    <fill>
      <patternFill patternType="solid">
        <fgColor indexed="26"/>
      </patternFill>
    </fill>
    <fill>
      <patternFill patternType="solid">
        <fgColor indexed="42"/>
        <bgColor indexed="27"/>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79998168889431442"/>
        <bgColor theme="6" tint="0.79998168889431442"/>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rgb="FFFFFFCC"/>
        <bgColor rgb="FFFFFFFF"/>
      </patternFill>
    </fill>
    <fill>
      <patternFill patternType="solid">
        <fgColor rgb="FFCCFFCC"/>
        <bgColor rgb="FFCCFFFF"/>
      </patternFill>
    </fill>
    <fill>
      <patternFill patternType="solid">
        <fgColor rgb="FFFFFFFF"/>
        <bgColor rgb="FFFFFFCC"/>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indexed="22"/>
        <bgColor indexed="31"/>
      </patternFill>
    </fill>
    <fill>
      <patternFill patternType="solid">
        <fgColor indexed="9"/>
        <bgColor indexed="26"/>
      </patternFill>
    </fill>
    <fill>
      <patternFill patternType="solid">
        <fgColor indexed="43"/>
        <bgColor indexed="26"/>
      </patternFill>
    </fill>
  </fills>
  <borders count="1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hair">
        <color indexed="23"/>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bottom style="hair">
        <color indexed="23"/>
      </bottom>
      <diagonal/>
    </border>
    <border>
      <left/>
      <right style="thin">
        <color indexed="8"/>
      </right>
      <top/>
      <bottom style="hair">
        <color indexed="2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C0C0C0"/>
      </left>
      <right style="thin">
        <color rgb="FFC0C0C0"/>
      </right>
      <top style="thin">
        <color rgb="FFC0C0C0"/>
      </top>
      <bottom style="thin">
        <color rgb="FFC0C0C0"/>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bottom style="hair">
        <color rgb="FF808080"/>
      </bottom>
      <diagonal/>
    </border>
    <border>
      <left/>
      <right style="thin">
        <color indexed="64"/>
      </right>
      <top/>
      <bottom style="hair">
        <color rgb="FF808080"/>
      </bottom>
      <diagonal/>
    </border>
    <border>
      <left/>
      <right/>
      <top style="thin">
        <color indexed="64"/>
      </top>
      <bottom/>
      <diagonal/>
    </border>
    <border>
      <left style="medium">
        <color indexed="8"/>
      </left>
      <right style="thin">
        <color indexed="8"/>
      </right>
      <top style="medium">
        <color indexed="8"/>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bottom/>
      <diagonal/>
    </border>
    <border>
      <left style="thin">
        <color indexed="8"/>
      </left>
      <right style="medium">
        <color indexed="8"/>
      </right>
      <top style="thin">
        <color indexed="8"/>
      </top>
      <bottom/>
      <diagonal/>
    </border>
    <border>
      <left style="thin">
        <color indexed="8"/>
      </left>
      <right style="medium">
        <color indexed="8"/>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medium">
        <color indexed="8"/>
      </right>
      <top style="medium">
        <color indexed="8"/>
      </top>
      <bottom/>
      <diagonal/>
    </border>
    <border>
      <left style="medium">
        <color indexed="8"/>
      </left>
      <right/>
      <top style="thin">
        <color indexed="8"/>
      </top>
      <bottom/>
      <diagonal/>
    </border>
    <border>
      <left style="medium">
        <color indexed="8"/>
      </left>
      <right/>
      <top/>
      <bottom/>
      <diagonal/>
    </border>
    <border>
      <left style="medium">
        <color indexed="8"/>
      </left>
      <right style="thin">
        <color indexed="8"/>
      </right>
      <top style="medium">
        <color indexed="8"/>
      </top>
      <bottom style="medium">
        <color indexed="8"/>
      </bottom>
      <diagonal/>
    </border>
    <border>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top style="thin">
        <color indexed="8"/>
      </top>
      <bottom style="hair">
        <color indexed="8"/>
      </bottom>
      <diagonal/>
    </border>
    <border>
      <left style="thin">
        <color indexed="8"/>
      </left>
      <right style="thin">
        <color indexed="8"/>
      </right>
      <top style="thin">
        <color indexed="8"/>
      </top>
      <bottom style="hair">
        <color indexed="8"/>
      </bottom>
      <diagonal/>
    </border>
    <border>
      <left style="thin">
        <color indexed="8"/>
      </left>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bottom style="hair">
        <color indexed="8"/>
      </bottom>
      <diagonal/>
    </border>
    <border>
      <left/>
      <right/>
      <top/>
      <bottom style="hair">
        <color indexed="8"/>
      </bottom>
      <diagonal/>
    </border>
    <border>
      <left style="thin">
        <color indexed="8"/>
      </left>
      <right/>
      <top/>
      <bottom style="medium">
        <color indexed="8"/>
      </bottom>
      <diagonal/>
    </border>
    <border>
      <left/>
      <right style="thin">
        <color indexed="8"/>
      </right>
      <top/>
      <bottom style="medium">
        <color indexed="8"/>
      </bottom>
      <diagonal/>
    </border>
    <border>
      <left/>
      <right/>
      <top/>
      <bottom style="medium">
        <color indexed="8"/>
      </bottom>
      <diagonal/>
    </border>
    <border>
      <left style="thin">
        <color indexed="8"/>
      </left>
      <right/>
      <top style="medium">
        <color indexed="8"/>
      </top>
      <bottom/>
      <diagonal/>
    </border>
    <border>
      <left/>
      <right style="thin">
        <color indexed="8"/>
      </right>
      <top style="medium">
        <color indexed="8"/>
      </top>
      <bottom/>
      <diagonal/>
    </border>
    <border>
      <left style="thin">
        <color indexed="8"/>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bottom style="medium">
        <color indexed="8"/>
      </bottom>
      <diagonal/>
    </border>
    <border>
      <left style="hair">
        <color indexed="8"/>
      </left>
      <right style="hair">
        <color indexed="8"/>
      </right>
      <top style="thin">
        <color indexed="8"/>
      </top>
      <bottom/>
      <diagonal/>
    </border>
    <border>
      <left style="hair">
        <color indexed="8"/>
      </left>
      <right/>
      <top style="thin">
        <color indexed="8"/>
      </top>
      <bottom/>
      <diagonal/>
    </border>
    <border>
      <left style="thin">
        <color indexed="8"/>
      </left>
      <right/>
      <top/>
      <bottom style="medium">
        <color indexed="22"/>
      </bottom>
      <diagonal/>
    </border>
    <border>
      <left style="hair">
        <color indexed="8"/>
      </left>
      <right style="hair">
        <color indexed="8"/>
      </right>
      <top/>
      <bottom/>
      <diagonal/>
    </border>
    <border>
      <left style="hair">
        <color indexed="8"/>
      </left>
      <right/>
      <top/>
      <bottom/>
      <diagonal/>
    </border>
    <border>
      <left style="thin">
        <color indexed="8"/>
      </left>
      <right/>
      <top style="medium">
        <color indexed="22"/>
      </top>
      <bottom style="thin">
        <color indexed="8"/>
      </bottom>
      <diagonal/>
    </border>
    <border>
      <left style="hair">
        <color indexed="8"/>
      </left>
      <right style="hair">
        <color indexed="8"/>
      </right>
      <top/>
      <bottom style="thin">
        <color indexed="8"/>
      </bottom>
      <diagonal/>
    </border>
    <border>
      <left style="hair">
        <color indexed="8"/>
      </left>
      <right/>
      <top/>
      <bottom style="thin">
        <color indexed="8"/>
      </bottom>
      <diagonal/>
    </border>
    <border>
      <left style="thin">
        <color indexed="8"/>
      </left>
      <right style="hair">
        <color indexed="8"/>
      </right>
      <top style="medium">
        <color indexed="22"/>
      </top>
      <bottom style="thin">
        <color indexed="8"/>
      </bottom>
      <diagonal/>
    </border>
    <border>
      <left style="thin">
        <color indexed="8"/>
      </left>
      <right/>
      <top style="thin">
        <color indexed="8"/>
      </top>
      <bottom style="double">
        <color indexed="8"/>
      </bottom>
      <diagonal/>
    </border>
    <border>
      <left/>
      <right/>
      <top style="thin">
        <color indexed="8"/>
      </top>
      <bottom style="double">
        <color indexed="8"/>
      </bottom>
      <diagonal/>
    </border>
    <border>
      <left style="hair">
        <color indexed="8"/>
      </left>
      <right style="hair">
        <color indexed="8"/>
      </right>
      <top style="thin">
        <color indexed="8"/>
      </top>
      <bottom style="double">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top style="medium">
        <color indexed="22"/>
      </top>
      <bottom style="hair">
        <color indexed="8"/>
      </bottom>
      <diagonal/>
    </border>
    <border>
      <left style="hair">
        <color indexed="8"/>
      </left>
      <right style="hair">
        <color indexed="8"/>
      </right>
      <top/>
      <bottom style="hair">
        <color indexed="8"/>
      </bottom>
      <diagonal/>
    </border>
    <border>
      <left style="hair">
        <color indexed="8"/>
      </left>
      <right/>
      <top/>
      <bottom style="hair">
        <color indexed="8"/>
      </bottom>
      <diagonal/>
    </border>
    <border>
      <left style="thin">
        <color indexed="8"/>
      </left>
      <right/>
      <top/>
      <bottom style="hair">
        <color indexed="8"/>
      </bottom>
      <diagonal/>
    </border>
    <border>
      <left style="thin">
        <color indexed="8"/>
      </left>
      <right style="hair">
        <color indexed="8"/>
      </right>
      <top style="thin">
        <color indexed="8"/>
      </top>
      <bottom style="double">
        <color indexed="8"/>
      </bottom>
      <diagonal/>
    </border>
    <border>
      <left style="thin">
        <color indexed="64"/>
      </left>
      <right style="medium">
        <color indexed="8"/>
      </right>
      <top style="thin">
        <color indexed="8"/>
      </top>
      <bottom/>
      <diagonal/>
    </border>
    <border>
      <left style="thin">
        <color indexed="64"/>
      </left>
      <right style="medium">
        <color indexed="8"/>
      </right>
      <top/>
      <bottom/>
      <diagonal/>
    </border>
    <border>
      <left style="thin">
        <color indexed="64"/>
      </left>
      <right style="medium">
        <color indexed="8"/>
      </right>
      <top/>
      <bottom style="medium">
        <color indexed="8"/>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hair">
        <color indexed="8"/>
      </bottom>
      <diagonal/>
    </border>
    <border>
      <left style="thin">
        <color indexed="8"/>
      </left>
      <right style="thin">
        <color indexed="64"/>
      </right>
      <top style="thin">
        <color indexed="8"/>
      </top>
      <bottom style="hair">
        <color indexed="8"/>
      </bottom>
      <diagonal/>
    </border>
    <border>
      <left style="thin">
        <color indexed="64"/>
      </left>
      <right/>
      <top style="hair">
        <color indexed="8"/>
      </top>
      <bottom style="hair">
        <color indexed="8"/>
      </bottom>
      <diagonal/>
    </border>
    <border>
      <left style="thin">
        <color indexed="8"/>
      </left>
      <right style="thin">
        <color indexed="64"/>
      </right>
      <top style="hair">
        <color indexed="8"/>
      </top>
      <bottom style="hair">
        <color indexed="8"/>
      </bottom>
      <diagonal/>
    </border>
    <border>
      <left style="thin">
        <color indexed="64"/>
      </left>
      <right style="thin">
        <color indexed="8"/>
      </right>
      <top style="thin">
        <color indexed="8"/>
      </top>
      <bottom style="hair">
        <color indexed="8"/>
      </bottom>
      <diagonal/>
    </border>
    <border>
      <left style="thin">
        <color indexed="8"/>
      </left>
      <right style="thin">
        <color indexed="8"/>
      </right>
      <top/>
      <bottom style="thin">
        <color indexed="64"/>
      </bottom>
      <diagonal/>
    </border>
    <border>
      <left style="thin">
        <color indexed="8"/>
      </left>
      <right style="thin">
        <color indexed="8"/>
      </right>
      <top style="hair">
        <color indexed="8"/>
      </top>
      <bottom style="thin">
        <color indexed="64"/>
      </bottom>
      <diagonal/>
    </border>
    <border>
      <left style="thin">
        <color indexed="8"/>
      </left>
      <right style="thin">
        <color indexed="64"/>
      </right>
      <top/>
      <bottom style="thin">
        <color indexed="64"/>
      </bottom>
      <diagonal/>
    </border>
  </borders>
  <cellStyleXfs count="2888">
    <xf numFmtId="0" fontId="0" fillId="0" borderId="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3" fillId="11"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6" borderId="0" applyNumberFormat="0" applyBorder="0" applyAlignment="0" applyProtection="0"/>
    <xf numFmtId="0" fontId="45" fillId="27" borderId="49" applyNumberFormat="0" applyAlignment="0" applyProtection="0"/>
    <xf numFmtId="0" fontId="46" fillId="27" borderId="49" applyNumberFormat="0" applyAlignment="0" applyProtection="0"/>
    <xf numFmtId="0" fontId="3" fillId="0" borderId="0" applyBorder="0" applyProtection="0"/>
    <xf numFmtId="0" fontId="47" fillId="0" borderId="0"/>
    <xf numFmtId="0" fontId="3" fillId="0" borderId="0" applyBorder="0" applyProtection="0">
      <alignment horizontal="left"/>
    </xf>
    <xf numFmtId="0" fontId="47" fillId="0" borderId="0">
      <alignment horizontal="left"/>
    </xf>
    <xf numFmtId="0" fontId="17" fillId="0" borderId="0" applyNumberFormat="0" applyFill="0" applyBorder="0" applyProtection="0">
      <alignment horizontal="left"/>
    </xf>
    <xf numFmtId="0" fontId="48" fillId="28" borderId="50" applyNumberFormat="0" applyAlignment="0" applyProtection="0"/>
    <xf numFmtId="0" fontId="49" fillId="0" borderId="51" applyNumberFormat="0" applyFill="0" applyAlignment="0" applyProtection="0"/>
    <xf numFmtId="0" fontId="18" fillId="5" borderId="0" applyBorder="0" applyProtection="0"/>
    <xf numFmtId="0" fontId="18" fillId="5" borderId="0" applyBorder="0" applyProtection="0"/>
    <xf numFmtId="0" fontId="19" fillId="4" borderId="2" applyNumberFormat="0" applyAlignment="0" applyProtection="0"/>
    <xf numFmtId="0" fontId="50" fillId="0" borderId="0" applyNumberFormat="0" applyFill="0" applyBorder="0" applyAlignment="0" applyProtection="0"/>
    <xf numFmtId="0" fontId="44" fillId="29" borderId="0" applyNumberFormat="0" applyBorder="0" applyAlignment="0" applyProtection="0"/>
    <xf numFmtId="0" fontId="44" fillId="30" borderId="0" applyNumberFormat="0" applyBorder="0" applyAlignment="0" applyProtection="0"/>
    <xf numFmtId="0" fontId="44"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44" fillId="34" borderId="0" applyNumberFormat="0" applyBorder="0" applyAlignment="0" applyProtection="0"/>
    <xf numFmtId="0" fontId="51" fillId="35" borderId="49" applyNumberFormat="0" applyAlignment="0" applyProtection="0"/>
    <xf numFmtId="0" fontId="52" fillId="35" borderId="49" applyNumberFormat="0" applyAlignment="0" applyProtection="0"/>
    <xf numFmtId="0" fontId="3" fillId="0" borderId="0" applyBorder="0" applyProtection="0"/>
    <xf numFmtId="177" fontId="3" fillId="0" borderId="0" applyFont="0" applyFill="0" applyBorder="0" applyAlignment="0" applyProtection="0"/>
    <xf numFmtId="178" fontId="15" fillId="0" borderId="0"/>
    <xf numFmtId="177" fontId="3" fillId="0" borderId="0" applyFont="0" applyFill="0" applyBorder="0" applyAlignment="0" applyProtection="0"/>
    <xf numFmtId="178" fontId="15" fillId="0" borderId="0"/>
    <xf numFmtId="177" fontId="3" fillId="0" borderId="0" applyFont="0" applyFill="0" applyBorder="0" applyAlignment="0" applyProtection="0"/>
    <xf numFmtId="193" fontId="3" fillId="0" borderId="0" applyFill="0" applyBorder="0" applyAlignment="0" applyProtection="0"/>
    <xf numFmtId="179" fontId="3" fillId="0" borderId="0"/>
    <xf numFmtId="0" fontId="3" fillId="0" borderId="0"/>
    <xf numFmtId="180" fontId="15" fillId="0" borderId="0"/>
    <xf numFmtId="0" fontId="3" fillId="0" borderId="0"/>
    <xf numFmtId="181" fontId="15" fillId="0" borderId="0"/>
    <xf numFmtId="181" fontId="15" fillId="0" borderId="0"/>
    <xf numFmtId="182" fontId="20" fillId="0" borderId="0" applyFill="0" applyBorder="0" applyAlignment="0" applyProtection="0"/>
    <xf numFmtId="0" fontId="3" fillId="0" borderId="0"/>
    <xf numFmtId="0" fontId="3" fillId="0" borderId="0"/>
    <xf numFmtId="0" fontId="3" fillId="0" borderId="0"/>
    <xf numFmtId="0" fontId="21" fillId="0" borderId="0"/>
    <xf numFmtId="183" fontId="53" fillId="0" borderId="0"/>
    <xf numFmtId="0" fontId="3" fillId="0" borderId="0"/>
    <xf numFmtId="0" fontId="3" fillId="0" borderId="0"/>
    <xf numFmtId="184" fontId="41" fillId="0" borderId="0" applyBorder="0" applyProtection="0"/>
    <xf numFmtId="0" fontId="22" fillId="0" borderId="0"/>
    <xf numFmtId="0" fontId="23" fillId="0" borderId="0"/>
    <xf numFmtId="184" fontId="15" fillId="0" borderId="0"/>
    <xf numFmtId="0" fontId="23" fillId="0" borderId="0"/>
    <xf numFmtId="0" fontId="15" fillId="0" borderId="0"/>
    <xf numFmtId="0" fontId="3" fillId="0" borderId="0"/>
    <xf numFmtId="184" fontId="23" fillId="0" borderId="0"/>
    <xf numFmtId="0" fontId="23" fillId="0" borderId="0"/>
    <xf numFmtId="184" fontId="23" fillId="0" borderId="0"/>
    <xf numFmtId="0" fontId="15" fillId="0" borderId="0"/>
    <xf numFmtId="0" fontId="54" fillId="0" borderId="0"/>
    <xf numFmtId="0" fontId="3" fillId="0" borderId="0"/>
    <xf numFmtId="9" fontId="3" fillId="0" borderId="0"/>
    <xf numFmtId="9" fontId="15" fillId="0" borderId="0"/>
    <xf numFmtId="9" fontId="3" fillId="0" borderId="0"/>
    <xf numFmtId="185" fontId="41" fillId="0" borderId="0"/>
    <xf numFmtId="0" fontId="24" fillId="2" borderId="0" applyNumberFormat="0" applyBorder="0" applyAlignment="0" applyProtection="0"/>
    <xf numFmtId="0" fontId="55" fillId="0" borderId="0">
      <alignment horizontal="center"/>
    </xf>
    <xf numFmtId="0" fontId="56" fillId="0" borderId="0">
      <alignment horizontal="center"/>
    </xf>
    <xf numFmtId="0" fontId="25" fillId="0" borderId="0" applyNumberFormat="0" applyFill="0" applyBorder="0" applyAlignment="0" applyProtection="0"/>
    <xf numFmtId="0" fontId="55" fillId="0" borderId="0">
      <alignment horizontal="center" textRotation="90"/>
    </xf>
    <xf numFmtId="0" fontId="56" fillId="0" borderId="0">
      <alignment horizontal="center" textRotation="90"/>
    </xf>
    <xf numFmtId="0" fontId="57" fillId="0" borderId="0" applyBorder="0" applyAlignment="0" applyProtection="0"/>
    <xf numFmtId="0" fontId="58" fillId="36" borderId="0" applyNumberFormat="0" applyBorder="0" applyAlignment="0" applyProtection="0"/>
    <xf numFmtId="0" fontId="26" fillId="3" borderId="1" applyNumberFormat="0" applyAlignment="0" applyProtection="0"/>
    <xf numFmtId="0" fontId="26" fillId="3" borderId="1" applyNumberFormat="0" applyAlignment="0" applyProtection="0"/>
    <xf numFmtId="0" fontId="27" fillId="0" borderId="3" applyNumberFormat="0" applyFill="0" applyAlignment="0" applyProtection="0"/>
    <xf numFmtId="169" fontId="3" fillId="0" borderId="0" applyBorder="0" applyAlignment="0" applyProtection="0"/>
    <xf numFmtId="165" fontId="41"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3" fillId="0" borderId="0" applyBorder="0" applyAlignment="0" applyProtection="0"/>
    <xf numFmtId="165" fontId="4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5" fontId="15"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15" fillId="0" borderId="0" applyFont="0" applyFill="0" applyBorder="0" applyAlignment="0" applyProtection="0"/>
    <xf numFmtId="186" fontId="3" fillId="0" borderId="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16"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75" fontId="3" fillId="0" borderId="0" applyFill="0" applyBorder="0" applyAlignment="0" applyProtection="0"/>
    <xf numFmtId="166" fontId="13"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6" fontId="13"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9" fontId="3" fillId="0" borderId="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87" fontId="15" fillId="0" borderId="0"/>
    <xf numFmtId="187" fontId="15" fillId="0" borderId="0"/>
    <xf numFmtId="166" fontId="13"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42" fillId="0" borderId="0" applyFont="0" applyFill="0" applyBorder="0" applyAlignment="0" applyProtection="0"/>
    <xf numFmtId="166" fontId="3"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81" fontId="3" fillId="0" borderId="0" applyFill="0" applyBorder="0" applyAlignment="0" applyProtection="0"/>
    <xf numFmtId="173" fontId="3" fillId="0" borderId="0" applyFont="0" applyFill="0" applyBorder="0" applyAlignment="0" applyProtection="0"/>
    <xf numFmtId="166" fontId="15" fillId="0" borderId="0" applyFont="0" applyFill="0" applyBorder="0" applyAlignment="0" applyProtection="0"/>
    <xf numFmtId="166" fontId="13" fillId="0" borderId="0" applyFont="0" applyFill="0" applyBorder="0" applyAlignment="0" applyProtection="0"/>
    <xf numFmtId="187" fontId="15" fillId="0" borderId="0"/>
    <xf numFmtId="187" fontId="15" fillId="0" borderId="0"/>
    <xf numFmtId="166" fontId="59" fillId="0" borderId="0" applyFont="0" applyFill="0" applyBorder="0" applyAlignment="0" applyProtection="0"/>
    <xf numFmtId="173" fontId="3"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3" fillId="0" borderId="0" applyFont="0" applyFill="0" applyBorder="0" applyAlignment="0" applyProtection="0"/>
    <xf numFmtId="166" fontId="13" fillId="0" borderId="0" applyFont="0" applyFill="0" applyBorder="0" applyAlignment="0" applyProtection="0"/>
    <xf numFmtId="43" fontId="60"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79" fontId="15" fillId="0" borderId="0" applyFill="0" applyBorder="0" applyAlignment="0" applyProtection="0"/>
    <xf numFmtId="166" fontId="20"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15"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42" fillId="0" borderId="0" applyFont="0" applyFill="0" applyBorder="0" applyAlignment="0" applyProtection="0"/>
    <xf numFmtId="166" fontId="13" fillId="0" borderId="0" applyFont="0" applyFill="0" applyBorder="0" applyAlignment="0" applyProtection="0"/>
    <xf numFmtId="43" fontId="42" fillId="0" borderId="0" applyFont="0" applyFill="0" applyBorder="0" applyAlignment="0" applyProtection="0"/>
    <xf numFmtId="188" fontId="15" fillId="0" borderId="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81" fontId="33" fillId="0" borderId="0"/>
    <xf numFmtId="187" fontId="15" fillId="0" borderId="0"/>
    <xf numFmtId="164" fontId="3"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15"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9" fontId="3" fillId="0" borderId="0" applyBorder="0" applyAlignment="0" applyProtection="0"/>
    <xf numFmtId="189" fontId="15" fillId="0" borderId="0"/>
    <xf numFmtId="43" fontId="6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62" fillId="0" borderId="0" applyFont="0" applyFill="0" applyBorder="0" applyAlignment="0" applyProtection="0"/>
    <xf numFmtId="43" fontId="42" fillId="0" borderId="0" applyFont="0" applyFill="0" applyBorder="0" applyAlignment="0" applyProtection="0"/>
    <xf numFmtId="164" fontId="3"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9" fontId="3" fillId="0" borderId="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6" fontId="13"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87" fontId="15" fillId="0" borderId="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81" fontId="3" fillId="0" borderId="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9" fontId="3" fillId="0" borderId="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9" fontId="3" fillId="0" borderId="0" applyFill="0" applyBorder="0" applyAlignment="0" applyProtection="0"/>
    <xf numFmtId="43" fontId="42" fillId="0" borderId="0" applyFont="0" applyFill="0" applyBorder="0" applyAlignment="0" applyProtection="0"/>
    <xf numFmtId="166" fontId="13" fillId="0" borderId="0" applyFont="0" applyFill="0" applyBorder="0" applyAlignment="0" applyProtection="0"/>
    <xf numFmtId="166" fontId="15"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42" fillId="0" borderId="0" applyFont="0" applyFill="0" applyBorder="0" applyAlignment="0" applyProtection="0"/>
    <xf numFmtId="169" fontId="3" fillId="0" borderId="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9" fontId="3" fillId="0" borderId="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90" fontId="41" fillId="0" borderId="0" applyFont="0" applyFill="0" applyBorder="0" applyAlignment="0" applyProtection="0"/>
    <xf numFmtId="167" fontId="3" fillId="0" borderId="0" applyBorder="0" applyAlignment="0" applyProtection="0"/>
    <xf numFmtId="167" fontId="3" fillId="0" borderId="0" applyFill="0" applyBorder="0" applyAlignment="0" applyProtection="0"/>
    <xf numFmtId="44" fontId="3" fillId="0" borderId="0" applyFont="0" applyFill="0" applyBorder="0" applyAlignment="0" applyProtection="0"/>
    <xf numFmtId="167" fontId="3" fillId="0" borderId="0" applyBorder="0" applyAlignment="0" applyProtection="0"/>
    <xf numFmtId="0" fontId="63" fillId="37" borderId="0" applyNumberFormat="0" applyBorder="0" applyAlignment="0" applyProtection="0"/>
    <xf numFmtId="0" fontId="42" fillId="0" borderId="0"/>
    <xf numFmtId="0" fontId="16" fillId="0" borderId="0"/>
    <xf numFmtId="0" fontId="42" fillId="0" borderId="0"/>
    <xf numFmtId="0" fontId="42" fillId="0" borderId="0"/>
    <xf numFmtId="0" fontId="42" fillId="0" borderId="0"/>
    <xf numFmtId="0" fontId="42" fillId="0" borderId="0"/>
    <xf numFmtId="0" fontId="15" fillId="0" borderId="0"/>
    <xf numFmtId="0" fontId="42" fillId="0" borderId="0"/>
    <xf numFmtId="0" fontId="62"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62" fillId="0" borderId="0"/>
    <xf numFmtId="0" fontId="42" fillId="0" borderId="0"/>
    <xf numFmtId="0" fontId="42"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1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6"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20" fillId="0" borderId="0"/>
    <xf numFmtId="184" fontId="15" fillId="0" borderId="0"/>
    <xf numFmtId="184" fontId="15" fillId="0" borderId="0"/>
    <xf numFmtId="0" fontId="42" fillId="0" borderId="0"/>
    <xf numFmtId="0" fontId="3"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6" fillId="0" borderId="0"/>
    <xf numFmtId="0" fontId="16"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5" fillId="0" borderId="0"/>
    <xf numFmtId="0" fontId="33" fillId="0" borderId="0"/>
    <xf numFmtId="0" fontId="42" fillId="0" borderId="0"/>
    <xf numFmtId="0" fontId="3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7" fillId="0" borderId="0"/>
    <xf numFmtId="0" fontId="61"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62" fillId="0" borderId="0"/>
    <xf numFmtId="0" fontId="3" fillId="0" borderId="0"/>
    <xf numFmtId="0" fontId="16" fillId="0" borderId="0"/>
    <xf numFmtId="0" fontId="16" fillId="0" borderId="0"/>
    <xf numFmtId="0" fontId="3" fillId="0" borderId="0"/>
    <xf numFmtId="0" fontId="28" fillId="0" borderId="0"/>
    <xf numFmtId="0" fontId="16" fillId="0" borderId="0"/>
    <xf numFmtId="0" fontId="3" fillId="0" borderId="0"/>
    <xf numFmtId="0" fontId="60"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64" fillId="0" borderId="0"/>
    <xf numFmtId="0" fontId="42" fillId="0" borderId="0"/>
    <xf numFmtId="0" fontId="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7"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6"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1" fillId="0" borderId="0"/>
    <xf numFmtId="0" fontId="42" fillId="0" borderId="0"/>
    <xf numFmtId="0" fontId="42" fillId="0" borderId="0"/>
    <xf numFmtId="0" fontId="42" fillId="0" borderId="0"/>
    <xf numFmtId="0" fontId="42" fillId="0" borderId="0"/>
    <xf numFmtId="0" fontId="42" fillId="0" borderId="0"/>
    <xf numFmtId="0" fontId="41" fillId="0" borderId="0"/>
    <xf numFmtId="0" fontId="42" fillId="0" borderId="0"/>
    <xf numFmtId="0" fontId="42" fillId="0" borderId="0"/>
    <xf numFmtId="0" fontId="42" fillId="0" borderId="0"/>
    <xf numFmtId="0" fontId="23" fillId="0" borderId="0"/>
    <xf numFmtId="0" fontId="3" fillId="0" borderId="0"/>
    <xf numFmtId="184" fontId="3" fillId="0" borderId="0"/>
    <xf numFmtId="0" fontId="23" fillId="0" borderId="0"/>
    <xf numFmtId="0" fontId="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6" fillId="0" borderId="0"/>
    <xf numFmtId="0" fontId="42" fillId="0" borderId="0"/>
    <xf numFmtId="0" fontId="42" fillId="0" borderId="0"/>
    <xf numFmtId="0" fontId="42" fillId="0" borderId="0"/>
    <xf numFmtId="0" fontId="41" fillId="0" borderId="0"/>
    <xf numFmtId="0" fontId="42" fillId="0" borderId="0"/>
    <xf numFmtId="0" fontId="16" fillId="0" borderId="0"/>
    <xf numFmtId="183" fontId="41" fillId="0" borderId="0"/>
    <xf numFmtId="0" fontId="42" fillId="0" borderId="0"/>
    <xf numFmtId="0" fontId="42" fillId="0" borderId="0"/>
    <xf numFmtId="0" fontId="42" fillId="0" borderId="0"/>
    <xf numFmtId="0" fontId="42" fillId="0" borderId="0"/>
    <xf numFmtId="0" fontId="16"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5"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184"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42" fillId="38" borderId="52" applyNumberFormat="0" applyFont="0" applyAlignment="0" applyProtection="0"/>
    <xf numFmtId="0" fontId="3" fillId="6" borderId="4" applyNumberFormat="0" applyFont="0" applyAlignment="0" applyProtection="0"/>
    <xf numFmtId="0" fontId="3" fillId="6" borderId="4" applyNumberFormat="0" applyFon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Protection="0">
      <alignment horizontal="left"/>
    </xf>
    <xf numFmtId="0" fontId="17" fillId="0" borderId="0" applyNumberForma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3"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15" fillId="0" borderId="0" applyFont="0" applyFill="0" applyBorder="0" applyAlignment="0" applyProtection="0"/>
    <xf numFmtId="9" fontId="15" fillId="0" borderId="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3" fillId="0" borderId="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1" fillId="0" borderId="0" applyFont="0" applyFill="0" applyBorder="0" applyAlignment="0" applyProtection="0"/>
    <xf numFmtId="9" fontId="15" fillId="0" borderId="0"/>
    <xf numFmtId="9" fontId="15" fillId="0" borderId="0"/>
    <xf numFmtId="9" fontId="15" fillId="0" borderId="0" applyFont="0" applyFill="0" applyBorder="0" applyAlignment="0" applyProtection="0"/>
    <xf numFmtId="9" fontId="15" fillId="0" borderId="0"/>
    <xf numFmtId="9" fontId="15"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15"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15" fillId="0" borderId="0" applyFont="0" applyFill="0" applyBorder="0" applyAlignment="0" applyProtection="0"/>
    <xf numFmtId="9" fontId="16"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15" fillId="0" borderId="0" applyFont="0" applyFill="0" applyBorder="0" applyAlignment="0" applyProtection="0"/>
    <xf numFmtId="0" fontId="65" fillId="0" borderId="0"/>
    <xf numFmtId="0" fontId="66" fillId="0" borderId="0"/>
    <xf numFmtId="191" fontId="65" fillId="0" borderId="0"/>
    <xf numFmtId="192" fontId="66" fillId="0" borderId="0"/>
    <xf numFmtId="0" fontId="30" fillId="0" borderId="0" applyBorder="0" applyProtection="0"/>
    <xf numFmtId="0" fontId="67" fillId="27" borderId="53" applyNumberFormat="0" applyAlignment="0" applyProtection="0"/>
    <xf numFmtId="0" fontId="60" fillId="0" borderId="0"/>
    <xf numFmtId="0" fontId="3" fillId="39" borderId="54" applyAlignment="0" applyProtection="0"/>
    <xf numFmtId="0" fontId="15" fillId="0" borderId="0"/>
    <xf numFmtId="0" fontId="3" fillId="39" borderId="54" applyAlignment="0" applyProtection="0"/>
    <xf numFmtId="0" fontId="41" fillId="0" borderId="0"/>
    <xf numFmtId="0" fontId="3" fillId="39" borderId="54" applyAlignment="0" applyProtection="0"/>
    <xf numFmtId="0" fontId="34" fillId="0" borderId="0"/>
    <xf numFmtId="0" fontId="15" fillId="0" borderId="0"/>
    <xf numFmtId="0" fontId="68" fillId="0" borderId="0"/>
    <xf numFmtId="0" fontId="60" fillId="0" borderId="0"/>
    <xf numFmtId="0" fontId="69" fillId="0" borderId="0"/>
    <xf numFmtId="0" fontId="70" fillId="0" borderId="0" applyNumberFormat="0" applyFill="0" applyBorder="0" applyAlignment="0" applyProtection="0"/>
    <xf numFmtId="0" fontId="71" fillId="0" borderId="0" applyNumberFormat="0" applyFill="0" applyBorder="0" applyAlignment="0" applyProtection="0"/>
    <xf numFmtId="0" fontId="31" fillId="0" borderId="0" applyBorder="0" applyProtection="0">
      <alignment horizontal="left"/>
    </xf>
    <xf numFmtId="180" fontId="3" fillId="0" borderId="0" applyBorder="0" applyAlignment="0" applyProtection="0"/>
    <xf numFmtId="0" fontId="72" fillId="0" borderId="0" applyNumberFormat="0" applyFill="0" applyBorder="0" applyAlignment="0" applyProtection="0"/>
    <xf numFmtId="0" fontId="73" fillId="0" borderId="55" applyNumberFormat="0" applyFill="0" applyAlignment="0" applyProtection="0"/>
    <xf numFmtId="0" fontId="50" fillId="0" borderId="56" applyNumberFormat="0" applyFill="0" applyAlignment="0" applyProtection="0"/>
    <xf numFmtId="0" fontId="30" fillId="0" borderId="0" applyBorder="0" applyProtection="0">
      <alignment horizontal="left"/>
    </xf>
    <xf numFmtId="0" fontId="74" fillId="0" borderId="57" applyNumberFormat="0" applyFill="0" applyAlignment="0" applyProtection="0"/>
    <xf numFmtId="0" fontId="3" fillId="0" borderId="0" applyBorder="0" applyProtection="0"/>
    <xf numFmtId="0" fontId="32" fillId="0" borderId="0" applyNumberFormat="0" applyFill="0" applyBorder="0" applyAlignment="0" applyProtection="0"/>
    <xf numFmtId="194" fontId="3" fillId="0" borderId="0" applyFill="0" applyBorder="0" applyAlignment="0" applyProtection="0"/>
    <xf numFmtId="195" fontId="3" fillId="0" borderId="0" applyFill="0" applyBorder="0" applyAlignment="0" applyProtection="0"/>
    <xf numFmtId="9" fontId="2" fillId="0" borderId="0" applyFont="0" applyFill="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 fillId="38" borderId="52" applyNumberFormat="0" applyFont="0" applyAlignment="0" applyProtection="0"/>
    <xf numFmtId="0" fontId="2" fillId="38" borderId="52" applyNumberFormat="0" applyFont="0" applyAlignment="0" applyProtection="0"/>
    <xf numFmtId="198" fontId="3" fillId="0" borderId="0" applyFill="0" applyBorder="0" applyAlignment="0" applyProtection="0"/>
    <xf numFmtId="0" fontId="101" fillId="0" borderId="0" applyNumberFormat="0" applyFill="0" applyBorder="0" applyAlignment="0" applyProtection="0"/>
    <xf numFmtId="0" fontId="35" fillId="0" borderId="0"/>
    <xf numFmtId="201" fontId="35" fillId="0" borderId="0" applyFill="0" applyBorder="0" applyAlignment="0" applyProtection="0"/>
    <xf numFmtId="9" fontId="1" fillId="0" borderId="0" applyFont="0" applyFill="0" applyBorder="0" applyAlignment="0" applyProtection="0"/>
  </cellStyleXfs>
  <cellXfs count="781">
    <xf numFmtId="0" fontId="0" fillId="0" borderId="0" xfId="0"/>
    <xf numFmtId="0" fontId="3" fillId="0" borderId="0" xfId="1849"/>
    <xf numFmtId="0" fontId="4" fillId="0" borderId="0" xfId="1849" applyFont="1"/>
    <xf numFmtId="0" fontId="6" fillId="0" borderId="0" xfId="1849" applyFont="1" applyAlignment="1">
      <alignment horizontal="center"/>
    </xf>
    <xf numFmtId="0" fontId="6" fillId="0" borderId="0" xfId="1849" applyFont="1"/>
    <xf numFmtId="0" fontId="6" fillId="0" borderId="9" xfId="1849" applyFont="1" applyBorder="1"/>
    <xf numFmtId="0" fontId="6" fillId="0" borderId="10" xfId="1849" applyFont="1" applyBorder="1"/>
    <xf numFmtId="3" fontId="6" fillId="0" borderId="11" xfId="1849" applyNumberFormat="1" applyFont="1" applyBorder="1"/>
    <xf numFmtId="0" fontId="7" fillId="41" borderId="13" xfId="1849" applyFont="1" applyFill="1" applyBorder="1"/>
    <xf numFmtId="3" fontId="7" fillId="0" borderId="11" xfId="1849" applyNumberFormat="1" applyFont="1" applyBorder="1"/>
    <xf numFmtId="0" fontId="7" fillId="41" borderId="14" xfId="1849" applyFont="1" applyFill="1" applyBorder="1"/>
    <xf numFmtId="168" fontId="6" fillId="0" borderId="11" xfId="1849" applyNumberFormat="1" applyFont="1" applyBorder="1"/>
    <xf numFmtId="0" fontId="7" fillId="0" borderId="58" xfId="1849" applyFont="1" applyBorder="1"/>
    <xf numFmtId="168" fontId="7" fillId="0" borderId="16" xfId="1849" applyNumberFormat="1" applyFont="1" applyBorder="1"/>
    <xf numFmtId="0" fontId="7" fillId="0" borderId="17" xfId="1849" applyFont="1" applyBorder="1"/>
    <xf numFmtId="0" fontId="7" fillId="0" borderId="18" xfId="1849" applyFont="1" applyBorder="1"/>
    <xf numFmtId="0" fontId="7" fillId="0" borderId="19" xfId="1849" applyFont="1" applyBorder="1"/>
    <xf numFmtId="0" fontId="6" fillId="41" borderId="0" xfId="1849" applyFont="1" applyFill="1"/>
    <xf numFmtId="0" fontId="76" fillId="0" borderId="0" xfId="1849" applyFont="1"/>
    <xf numFmtId="170" fontId="6" fillId="0" borderId="11" xfId="402" applyNumberFormat="1" applyFont="1" applyBorder="1"/>
    <xf numFmtId="3" fontId="6" fillId="0" borderId="10" xfId="1849" applyNumberFormat="1" applyFont="1" applyBorder="1"/>
    <xf numFmtId="3" fontId="6" fillId="0" borderId="0" xfId="1849" applyNumberFormat="1" applyFont="1"/>
    <xf numFmtId="3" fontId="6" fillId="0" borderId="9" xfId="1849" applyNumberFormat="1" applyFont="1" applyBorder="1"/>
    <xf numFmtId="14" fontId="6" fillId="0" borderId="10" xfId="1849" applyNumberFormat="1" applyFont="1" applyBorder="1" applyAlignment="1">
      <alignment horizontal="left"/>
    </xf>
    <xf numFmtId="0" fontId="6" fillId="0" borderId="11" xfId="1849" applyFont="1" applyBorder="1"/>
    <xf numFmtId="0" fontId="7" fillId="7" borderId="21" xfId="0" applyFont="1" applyFill="1" applyBorder="1" applyAlignment="1">
      <alignment horizontal="left"/>
    </xf>
    <xf numFmtId="0" fontId="7" fillId="7" borderId="22" xfId="0" applyFont="1" applyFill="1" applyBorder="1" applyAlignment="1">
      <alignment horizontal="center"/>
    </xf>
    <xf numFmtId="14" fontId="7" fillId="7" borderId="23" xfId="0" applyNumberFormat="1" applyFont="1" applyFill="1" applyBorder="1" applyAlignment="1">
      <alignment horizontal="center"/>
    </xf>
    <xf numFmtId="0" fontId="7" fillId="7" borderId="24" xfId="0" applyFont="1" applyFill="1" applyBorder="1" applyAlignment="1">
      <alignment horizontal="center"/>
    </xf>
    <xf numFmtId="0" fontId="6" fillId="0" borderId="0" xfId="0" applyFont="1"/>
    <xf numFmtId="0" fontId="6" fillId="0" borderId="25" xfId="0" applyFont="1" applyBorder="1"/>
    <xf numFmtId="0" fontId="6" fillId="0" borderId="26" xfId="0" applyFont="1" applyBorder="1"/>
    <xf numFmtId="3" fontId="6" fillId="0" borderId="27" xfId="402" applyNumberFormat="1" applyFont="1" applyBorder="1"/>
    <xf numFmtId="0" fontId="6" fillId="0" borderId="28" xfId="0" applyFont="1" applyBorder="1"/>
    <xf numFmtId="0" fontId="6" fillId="0" borderId="29" xfId="0" applyFont="1" applyBorder="1"/>
    <xf numFmtId="0" fontId="8" fillId="0" borderId="30" xfId="0" applyFont="1" applyBorder="1"/>
    <xf numFmtId="168" fontId="6" fillId="0" borderId="31" xfId="0" applyNumberFormat="1" applyFont="1" applyBorder="1"/>
    <xf numFmtId="0" fontId="6" fillId="0" borderId="32" xfId="0" applyFont="1" applyBorder="1"/>
    <xf numFmtId="0" fontId="7" fillId="0" borderId="33" xfId="0" applyFont="1" applyBorder="1"/>
    <xf numFmtId="168" fontId="6" fillId="0" borderId="27" xfId="0" applyNumberFormat="1" applyFont="1" applyBorder="1"/>
    <xf numFmtId="0" fontId="7" fillId="0" borderId="15" xfId="0" applyFont="1" applyBorder="1"/>
    <xf numFmtId="3" fontId="6" fillId="0" borderId="0" xfId="0" applyNumberFormat="1" applyFont="1"/>
    <xf numFmtId="0" fontId="7" fillId="0" borderId="26" xfId="0" applyFont="1" applyBorder="1"/>
    <xf numFmtId="0" fontId="7" fillId="0" borderId="0" xfId="0" applyFont="1"/>
    <xf numFmtId="0" fontId="7" fillId="7" borderId="21" xfId="0" applyFont="1" applyFill="1" applyBorder="1"/>
    <xf numFmtId="0" fontId="7" fillId="7" borderId="22" xfId="0" applyFont="1" applyFill="1" applyBorder="1"/>
    <xf numFmtId="168" fontId="7" fillId="7" borderId="23" xfId="0" applyNumberFormat="1" applyFont="1" applyFill="1" applyBorder="1"/>
    <xf numFmtId="0" fontId="7" fillId="7" borderId="24" xfId="0" applyFont="1" applyFill="1" applyBorder="1"/>
    <xf numFmtId="171" fontId="76" fillId="0" borderId="0" xfId="1849" applyNumberFormat="1" applyFont="1" applyAlignment="1">
      <alignment horizontal="center"/>
    </xf>
    <xf numFmtId="171" fontId="6" fillId="0" borderId="0" xfId="1849" applyNumberFormat="1" applyFont="1"/>
    <xf numFmtId="171" fontId="77" fillId="0" borderId="0" xfId="1849" applyNumberFormat="1" applyFont="1" applyAlignment="1">
      <alignment horizontal="center"/>
    </xf>
    <xf numFmtId="171" fontId="9" fillId="0" borderId="7" xfId="1849" applyNumberFormat="1" applyFont="1" applyBorder="1" applyAlignment="1">
      <alignment horizontal="center" vertical="top" wrapText="1"/>
    </xf>
    <xf numFmtId="14" fontId="7" fillId="0" borderId="7" xfId="1849" applyNumberFormat="1" applyFont="1" applyBorder="1" applyAlignment="1">
      <alignment horizontal="center"/>
    </xf>
    <xf numFmtId="171" fontId="6" fillId="0" borderId="11" xfId="1849" applyNumberFormat="1" applyFont="1" applyBorder="1"/>
    <xf numFmtId="171" fontId="10" fillId="0" borderId="11" xfId="1849" applyNumberFormat="1" applyFont="1" applyBorder="1" applyAlignment="1">
      <alignment vertical="top" wrapText="1"/>
    </xf>
    <xf numFmtId="171" fontId="6" fillId="0" borderId="34" xfId="1849" applyNumberFormat="1" applyFont="1" applyBorder="1"/>
    <xf numFmtId="171" fontId="6" fillId="0" borderId="20" xfId="1849" applyNumberFormat="1" applyFont="1" applyBorder="1"/>
    <xf numFmtId="171" fontId="7" fillId="0" borderId="35" xfId="1849" applyNumberFormat="1" applyFont="1" applyBorder="1"/>
    <xf numFmtId="171" fontId="10" fillId="0" borderId="0" xfId="1849" applyNumberFormat="1" applyFont="1"/>
    <xf numFmtId="3" fontId="6" fillId="0" borderId="11" xfId="2830" applyNumberFormat="1" applyFont="1" applyFill="1" applyBorder="1"/>
    <xf numFmtId="171" fontId="9" fillId="0" borderId="7" xfId="1849" applyNumberFormat="1" applyFont="1" applyBorder="1" applyAlignment="1">
      <alignment horizontal="justify" vertical="top" wrapText="1"/>
    </xf>
    <xf numFmtId="171" fontId="10" fillId="0" borderId="9" xfId="1849" applyNumberFormat="1" applyFont="1" applyBorder="1" applyAlignment="1">
      <alignment vertical="top" wrapText="1"/>
    </xf>
    <xf numFmtId="171" fontId="9" fillId="0" borderId="7" xfId="1849" applyNumberFormat="1" applyFont="1" applyBorder="1" applyAlignment="1">
      <alignment vertical="top" wrapText="1"/>
    </xf>
    <xf numFmtId="171" fontId="9" fillId="0" borderId="0" xfId="1849" applyNumberFormat="1" applyFont="1"/>
    <xf numFmtId="171" fontId="9" fillId="0" borderId="5" xfId="1849" applyNumberFormat="1" applyFont="1" applyBorder="1" applyAlignment="1">
      <alignment horizontal="center" vertical="top" wrapText="1"/>
    </xf>
    <xf numFmtId="171" fontId="10" fillId="0" borderId="36" xfId="1849" applyNumberFormat="1" applyFont="1" applyBorder="1" applyAlignment="1">
      <alignment vertical="top" wrapText="1"/>
    </xf>
    <xf numFmtId="171" fontId="6" fillId="0" borderId="10" xfId="1849" applyNumberFormat="1" applyFont="1" applyBorder="1"/>
    <xf numFmtId="0" fontId="75" fillId="0" borderId="9" xfId="2830" applyFont="1" applyFill="1" applyBorder="1"/>
    <xf numFmtId="171" fontId="10" fillId="0" borderId="9" xfId="1849" applyNumberFormat="1" applyFont="1" applyBorder="1" applyAlignment="1">
      <alignment horizontal="justify" vertical="top" wrapText="1"/>
    </xf>
    <xf numFmtId="171" fontId="10" fillId="0" borderId="0" xfId="1849" applyNumberFormat="1" applyFont="1" applyAlignment="1">
      <alignment horizontal="justify" vertical="top" wrapText="1"/>
    </xf>
    <xf numFmtId="171" fontId="9" fillId="0" borderId="0" xfId="1849" applyNumberFormat="1" applyFont="1" applyAlignment="1">
      <alignment horizontal="justify" vertical="top" wrapText="1"/>
    </xf>
    <xf numFmtId="171" fontId="7" fillId="0" borderId="0" xfId="1849" applyNumberFormat="1" applyFont="1"/>
    <xf numFmtId="171" fontId="78" fillId="0" borderId="0" xfId="1849" applyNumberFormat="1" applyFont="1"/>
    <xf numFmtId="171" fontId="9" fillId="0" borderId="5" xfId="1849" applyNumberFormat="1" applyFont="1" applyBorder="1" applyAlignment="1">
      <alignment horizontal="justify" vertical="top" wrapText="1"/>
    </xf>
    <xf numFmtId="171" fontId="7" fillId="0" borderId="37" xfId="1849" applyNumberFormat="1" applyFont="1" applyBorder="1"/>
    <xf numFmtId="3" fontId="6" fillId="0" borderId="34" xfId="2830" applyNumberFormat="1" applyFont="1" applyFill="1" applyBorder="1"/>
    <xf numFmtId="3" fontId="6" fillId="0" borderId="20" xfId="2830" applyNumberFormat="1" applyFont="1" applyFill="1" applyBorder="1"/>
    <xf numFmtId="171" fontId="10" fillId="0" borderId="20" xfId="1849" applyNumberFormat="1" applyFont="1" applyBorder="1" applyAlignment="1">
      <alignment vertical="top" wrapText="1"/>
    </xf>
    <xf numFmtId="169" fontId="3" fillId="0" borderId="0" xfId="402"/>
    <xf numFmtId="170" fontId="3" fillId="0" borderId="0" xfId="402" applyNumberFormat="1"/>
    <xf numFmtId="171" fontId="76" fillId="0" borderId="0" xfId="1849" applyNumberFormat="1" applyFont="1" applyAlignment="1">
      <alignment horizontal="center" vertical="center"/>
    </xf>
    <xf numFmtId="0" fontId="5" fillId="0" borderId="0" xfId="0" applyFont="1"/>
    <xf numFmtId="0" fontId="0" fillId="0" borderId="0" xfId="0" applyAlignment="1">
      <alignment horizontal="center"/>
    </xf>
    <xf numFmtId="0" fontId="14" fillId="0" borderId="0" xfId="0" applyFont="1"/>
    <xf numFmtId="174" fontId="6" fillId="0" borderId="0" xfId="0" applyNumberFormat="1" applyFont="1"/>
    <xf numFmtId="175" fontId="6" fillId="0" borderId="0" xfId="676" applyFont="1"/>
    <xf numFmtId="175" fontId="6" fillId="0" borderId="0" xfId="676" applyFont="1" applyAlignment="1">
      <alignment horizontal="right"/>
    </xf>
    <xf numFmtId="168" fontId="6" fillId="0" borderId="10" xfId="1849" applyNumberFormat="1" applyFont="1" applyBorder="1"/>
    <xf numFmtId="168" fontId="7" fillId="0" borderId="41" xfId="1849" applyNumberFormat="1" applyFont="1" applyBorder="1"/>
    <xf numFmtId="168" fontId="7" fillId="0" borderId="13" xfId="1849" applyNumberFormat="1" applyFont="1" applyBorder="1"/>
    <xf numFmtId="170" fontId="6" fillId="0" borderId="10" xfId="402" applyNumberFormat="1" applyFont="1" applyBorder="1"/>
    <xf numFmtId="0" fontId="7" fillId="41" borderId="12" xfId="1849" applyFont="1" applyFill="1" applyBorder="1"/>
    <xf numFmtId="0" fontId="7" fillId="40" borderId="12" xfId="1849" applyFont="1" applyFill="1" applyBorder="1"/>
    <xf numFmtId="168" fontId="7" fillId="40" borderId="20" xfId="1849" applyNumberFormat="1" applyFont="1" applyFill="1" applyBorder="1"/>
    <xf numFmtId="168" fontId="7" fillId="0" borderId="20" xfId="1849" applyNumberFormat="1" applyFont="1" applyBorder="1"/>
    <xf numFmtId="0" fontId="80" fillId="0" borderId="10" xfId="1849" applyFont="1" applyBorder="1"/>
    <xf numFmtId="168" fontId="6" fillId="41" borderId="11" xfId="1849" applyNumberFormat="1" applyFont="1" applyFill="1" applyBorder="1"/>
    <xf numFmtId="170" fontId="75" fillId="0" borderId="11" xfId="402" applyNumberFormat="1" applyFont="1" applyBorder="1"/>
    <xf numFmtId="168" fontId="75" fillId="0" borderId="11" xfId="1849" applyNumberFormat="1" applyFont="1" applyBorder="1"/>
    <xf numFmtId="0" fontId="82" fillId="0" borderId="19" xfId="1849" applyFont="1" applyBorder="1"/>
    <xf numFmtId="0" fontId="6" fillId="41" borderId="9" xfId="1849" applyFont="1" applyFill="1" applyBorder="1"/>
    <xf numFmtId="0" fontId="80" fillId="41" borderId="10" xfId="1849" applyFont="1" applyFill="1" applyBorder="1"/>
    <xf numFmtId="0" fontId="82" fillId="41" borderId="13" xfId="1849" applyFont="1" applyFill="1" applyBorder="1"/>
    <xf numFmtId="0" fontId="76" fillId="0" borderId="9" xfId="1849" applyFont="1" applyBorder="1"/>
    <xf numFmtId="168" fontId="76" fillId="0" borderId="11" xfId="1849" applyNumberFormat="1" applyFont="1" applyBorder="1"/>
    <xf numFmtId="0" fontId="6" fillId="41" borderId="10" xfId="1849" applyFont="1" applyFill="1" applyBorder="1"/>
    <xf numFmtId="0" fontId="79" fillId="0" borderId="0" xfId="1849" applyFont="1"/>
    <xf numFmtId="0" fontId="7" fillId="40" borderId="5" xfId="1849" applyFont="1" applyFill="1" applyBorder="1" applyAlignment="1">
      <alignment horizontal="left"/>
    </xf>
    <xf numFmtId="0" fontId="7" fillId="40" borderId="6" xfId="1849" applyFont="1" applyFill="1" applyBorder="1" applyAlignment="1">
      <alignment horizontal="center"/>
    </xf>
    <xf numFmtId="14" fontId="7" fillId="40" borderId="7" xfId="1849" applyNumberFormat="1" applyFont="1" applyFill="1" applyBorder="1" applyAlignment="1">
      <alignment horizontal="center"/>
    </xf>
    <xf numFmtId="0" fontId="7" fillId="40" borderId="13" xfId="1849" applyFont="1" applyFill="1" applyBorder="1"/>
    <xf numFmtId="14" fontId="7" fillId="40" borderId="6" xfId="1849" applyNumberFormat="1" applyFont="1" applyFill="1" applyBorder="1" applyAlignment="1">
      <alignment horizontal="center"/>
    </xf>
    <xf numFmtId="168" fontId="75" fillId="0" borderId="10" xfId="1849" applyNumberFormat="1" applyFont="1" applyBorder="1"/>
    <xf numFmtId="168" fontId="76" fillId="0" borderId="10" xfId="1849" applyNumberFormat="1" applyFont="1" applyBorder="1"/>
    <xf numFmtId="168" fontId="7" fillId="40" borderId="6" xfId="1849" applyNumberFormat="1" applyFont="1" applyFill="1" applyBorder="1"/>
    <xf numFmtId="0" fontId="7" fillId="40" borderId="8" xfId="1849" applyFont="1" applyFill="1" applyBorder="1" applyAlignment="1">
      <alignment horizontal="left"/>
    </xf>
    <xf numFmtId="0" fontId="7" fillId="40" borderId="14" xfId="1849" applyFont="1" applyFill="1" applyBorder="1"/>
    <xf numFmtId="172" fontId="81" fillId="0" borderId="0" xfId="1849" applyNumberFormat="1" applyFont="1"/>
    <xf numFmtId="171" fontId="9" fillId="0" borderId="5" xfId="1849" applyNumberFormat="1" applyFont="1" applyBorder="1" applyAlignment="1">
      <alignment vertical="top" wrapText="1"/>
    </xf>
    <xf numFmtId="171" fontId="7" fillId="0" borderId="7" xfId="1849" applyNumberFormat="1" applyFont="1" applyBorder="1"/>
    <xf numFmtId="14" fontId="7" fillId="0" borderId="6" xfId="1849" applyNumberFormat="1" applyFont="1" applyBorder="1" applyAlignment="1">
      <alignment horizontal="center"/>
    </xf>
    <xf numFmtId="171" fontId="6" fillId="0" borderId="11" xfId="1852" applyNumberFormat="1" applyFont="1" applyBorder="1"/>
    <xf numFmtId="0" fontId="36" fillId="0" borderId="0" xfId="0" applyFont="1"/>
    <xf numFmtId="0" fontId="37" fillId="40" borderId="5" xfId="0" applyFont="1" applyFill="1" applyBorder="1" applyAlignment="1">
      <alignment horizontal="left"/>
    </xf>
    <xf numFmtId="0" fontId="37" fillId="40" borderId="6" xfId="0" applyFont="1" applyFill="1" applyBorder="1" applyAlignment="1">
      <alignment horizontal="center"/>
    </xf>
    <xf numFmtId="14" fontId="38" fillId="40" borderId="5" xfId="0" applyNumberFormat="1" applyFont="1" applyFill="1" applyBorder="1" applyAlignment="1">
      <alignment horizontal="center"/>
    </xf>
    <xf numFmtId="14" fontId="38" fillId="40" borderId="34" xfId="0" applyNumberFormat="1" applyFont="1" applyFill="1" applyBorder="1" applyAlignment="1">
      <alignment horizontal="center"/>
    </xf>
    <xf numFmtId="0" fontId="39" fillId="0" borderId="36" xfId="0" applyFont="1" applyBorder="1"/>
    <xf numFmtId="0" fontId="39" fillId="0" borderId="10" xfId="0" applyFont="1" applyBorder="1"/>
    <xf numFmtId="186" fontId="39" fillId="0" borderId="36" xfId="0" applyNumberFormat="1" applyFont="1" applyBorder="1" applyAlignment="1">
      <alignment horizontal="center"/>
    </xf>
    <xf numFmtId="186" fontId="39" fillId="0" borderId="34" xfId="0" applyNumberFormat="1" applyFont="1" applyBorder="1" applyAlignment="1">
      <alignment horizontal="center"/>
    </xf>
    <xf numFmtId="0" fontId="37" fillId="41" borderId="9" xfId="0" applyFont="1" applyFill="1" applyBorder="1"/>
    <xf numFmtId="0" fontId="37" fillId="41" borderId="10" xfId="0" applyFont="1" applyFill="1" applyBorder="1"/>
    <xf numFmtId="186" fontId="39" fillId="0" borderId="9" xfId="0" applyNumberFormat="1" applyFont="1" applyBorder="1" applyAlignment="1">
      <alignment horizontal="center"/>
    </xf>
    <xf numFmtId="186" fontId="39" fillId="0" borderId="11" xfId="0" applyNumberFormat="1" applyFont="1" applyBorder="1" applyAlignment="1">
      <alignment horizontal="center"/>
    </xf>
    <xf numFmtId="0" fontId="39" fillId="0" borderId="17" xfId="0" applyFont="1" applyBorder="1"/>
    <xf numFmtId="0" fontId="39" fillId="0" borderId="19" xfId="0" applyFont="1" applyBorder="1"/>
    <xf numFmtId="3" fontId="39" fillId="0" borderId="9" xfId="0" applyNumberFormat="1" applyFont="1" applyBorder="1" applyAlignment="1">
      <alignment horizontal="right"/>
    </xf>
    <xf numFmtId="3" fontId="39" fillId="0" borderId="11" xfId="0" applyNumberFormat="1" applyFont="1" applyBorder="1" applyAlignment="1">
      <alignment horizontal="right"/>
    </xf>
    <xf numFmtId="0" fontId="39" fillId="0" borderId="9" xfId="0" applyFont="1" applyBorder="1"/>
    <xf numFmtId="0" fontId="37" fillId="0" borderId="9" xfId="0" applyFont="1" applyBorder="1"/>
    <xf numFmtId="0" fontId="37" fillId="0" borderId="10" xfId="0" applyFont="1" applyBorder="1"/>
    <xf numFmtId="174" fontId="39" fillId="0" borderId="9" xfId="0" applyNumberFormat="1" applyFont="1" applyBorder="1" applyAlignment="1">
      <alignment horizontal="right"/>
    </xf>
    <xf numFmtId="174" fontId="39" fillId="0" borderId="11" xfId="0" applyNumberFormat="1" applyFont="1" applyBorder="1" applyAlignment="1">
      <alignment horizontal="right"/>
    </xf>
    <xf numFmtId="0" fontId="40" fillId="0" borderId="43" xfId="0" applyFont="1" applyBorder="1"/>
    <xf numFmtId="0" fontId="40" fillId="0" borderId="41" xfId="0" applyFont="1" applyBorder="1"/>
    <xf numFmtId="174" fontId="37" fillId="0" borderId="5" xfId="0" applyNumberFormat="1" applyFont="1" applyBorder="1" applyAlignment="1">
      <alignment horizontal="right"/>
    </xf>
    <xf numFmtId="174" fontId="37" fillId="0" borderId="7" xfId="0" applyNumberFormat="1" applyFont="1" applyBorder="1" applyAlignment="1">
      <alignment horizontal="right"/>
    </xf>
    <xf numFmtId="0" fontId="37" fillId="0" borderId="17" xfId="0" applyFont="1" applyBorder="1"/>
    <xf numFmtId="0" fontId="37" fillId="0" borderId="19" xfId="0" applyFont="1" applyBorder="1"/>
    <xf numFmtId="174" fontId="83" fillId="0" borderId="5" xfId="0" applyNumberFormat="1" applyFont="1" applyBorder="1" applyAlignment="1">
      <alignment horizontal="right"/>
    </xf>
    <xf numFmtId="174" fontId="83" fillId="0" borderId="7" xfId="0" applyNumberFormat="1" applyFont="1" applyBorder="1" applyAlignment="1">
      <alignment horizontal="right"/>
    </xf>
    <xf numFmtId="0" fontId="39" fillId="0" borderId="11" xfId="0" applyFont="1" applyBorder="1"/>
    <xf numFmtId="174" fontId="83" fillId="0" borderId="12" xfId="0" applyNumberFormat="1" applyFont="1" applyBorder="1" applyAlignment="1">
      <alignment horizontal="right"/>
    </xf>
    <xf numFmtId="174" fontId="83" fillId="0" borderId="20" xfId="0" applyNumberFormat="1" applyFont="1" applyBorder="1" applyAlignment="1">
      <alignment horizontal="right"/>
    </xf>
    <xf numFmtId="174" fontId="84" fillId="0" borderId="11" xfId="0" applyNumberFormat="1" applyFont="1" applyBorder="1" applyAlignment="1">
      <alignment horizontal="right"/>
    </xf>
    <xf numFmtId="174" fontId="84" fillId="0" borderId="9" xfId="0" applyNumberFormat="1" applyFont="1" applyBorder="1" applyAlignment="1">
      <alignment horizontal="right"/>
    </xf>
    <xf numFmtId="3" fontId="39" fillId="0" borderId="0" xfId="0" applyNumberFormat="1" applyFont="1"/>
    <xf numFmtId="3" fontId="39" fillId="0" borderId="11" xfId="0" applyNumberFormat="1" applyFont="1" applyBorder="1"/>
    <xf numFmtId="0" fontId="39" fillId="0" borderId="44" xfId="0" applyFont="1" applyBorder="1"/>
    <xf numFmtId="0" fontId="39" fillId="0" borderId="45" xfId="0" applyFont="1" applyBorder="1"/>
    <xf numFmtId="0" fontId="37" fillId="0" borderId="43" xfId="0" applyFont="1" applyBorder="1"/>
    <xf numFmtId="0" fontId="37" fillId="0" borderId="41" xfId="0" applyFont="1" applyBorder="1"/>
    <xf numFmtId="0" fontId="37" fillId="40" borderId="46" xfId="0" applyFont="1" applyFill="1" applyBorder="1"/>
    <xf numFmtId="0" fontId="37" fillId="40" borderId="47" xfId="0" applyFont="1" applyFill="1" applyBorder="1"/>
    <xf numFmtId="174" fontId="37" fillId="40" borderId="46" xfId="0" applyNumberFormat="1" applyFont="1" applyFill="1" applyBorder="1" applyAlignment="1">
      <alignment horizontal="right"/>
    </xf>
    <xf numFmtId="174" fontId="37" fillId="40" borderId="48" xfId="0" applyNumberFormat="1" applyFont="1" applyFill="1" applyBorder="1" applyAlignment="1">
      <alignment horizontal="right"/>
    </xf>
    <xf numFmtId="176" fontId="39" fillId="0" borderId="9" xfId="2338" applyNumberFormat="1" applyFont="1" applyBorder="1" applyAlignment="1">
      <alignment horizontal="right"/>
    </xf>
    <xf numFmtId="0" fontId="74" fillId="0" borderId="7" xfId="0" applyFont="1" applyBorder="1"/>
    <xf numFmtId="0" fontId="0" fillId="0" borderId="7" xfId="0" applyBorder="1"/>
    <xf numFmtId="0" fontId="85" fillId="0" borderId="7" xfId="0" applyFont="1" applyBorder="1"/>
    <xf numFmtId="176" fontId="39" fillId="0" borderId="34" xfId="2338" applyNumberFormat="1" applyFont="1" applyBorder="1" applyAlignment="1">
      <alignment horizontal="right"/>
    </xf>
    <xf numFmtId="174" fontId="39" fillId="0" borderId="20" xfId="0" applyNumberFormat="1" applyFont="1" applyBorder="1" applyAlignment="1">
      <alignment horizontal="right"/>
    </xf>
    <xf numFmtId="169" fontId="86" fillId="42" borderId="0" xfId="402" applyFont="1" applyFill="1"/>
    <xf numFmtId="14" fontId="38" fillId="40" borderId="38" xfId="0" applyNumberFormat="1" applyFont="1" applyFill="1" applyBorder="1" applyAlignment="1">
      <alignment horizontal="center"/>
    </xf>
    <xf numFmtId="0" fontId="6" fillId="0" borderId="39" xfId="0" applyFont="1" applyBorder="1"/>
    <xf numFmtId="0" fontId="6" fillId="0" borderId="39" xfId="0" applyFont="1" applyBorder="1" applyAlignment="1">
      <alignment horizontal="left" wrapText="1"/>
    </xf>
    <xf numFmtId="0" fontId="14" fillId="0" borderId="39" xfId="0" applyFont="1" applyBorder="1"/>
    <xf numFmtId="0" fontId="6" fillId="0" borderId="40" xfId="0" applyFont="1" applyBorder="1"/>
    <xf numFmtId="0" fontId="6" fillId="0" borderId="10" xfId="0" applyFont="1" applyBorder="1"/>
    <xf numFmtId="0" fontId="82" fillId="0" borderId="59" xfId="1849" applyFont="1" applyBorder="1"/>
    <xf numFmtId="0" fontId="75" fillId="0" borderId="11" xfId="2830" applyFont="1" applyFill="1" applyBorder="1" applyAlignment="1">
      <alignment vertical="center"/>
    </xf>
    <xf numFmtId="3" fontId="6" fillId="0" borderId="10" xfId="2830" applyNumberFormat="1" applyFont="1" applyFill="1" applyBorder="1" applyAlignment="1">
      <alignment vertical="center"/>
    </xf>
    <xf numFmtId="173" fontId="0" fillId="0" borderId="5" xfId="402" applyNumberFormat="1" applyFont="1" applyBorder="1"/>
    <xf numFmtId="173" fontId="0" fillId="43" borderId="7" xfId="402" applyNumberFormat="1" applyFont="1" applyFill="1" applyBorder="1"/>
    <xf numFmtId="0" fontId="0" fillId="43" borderId="7" xfId="0" applyFill="1" applyBorder="1"/>
    <xf numFmtId="173" fontId="0" fillId="0" borderId="0" xfId="402" applyNumberFormat="1" applyFont="1"/>
    <xf numFmtId="0" fontId="74" fillId="43" borderId="34" xfId="0" applyFont="1" applyFill="1" applyBorder="1" applyAlignment="1">
      <alignment vertical="center"/>
    </xf>
    <xf numFmtId="0" fontId="74" fillId="43" borderId="7" xfId="0" applyFont="1" applyFill="1" applyBorder="1" applyAlignment="1">
      <alignment horizontal="center"/>
    </xf>
    <xf numFmtId="173" fontId="0" fillId="0" borderId="7" xfId="402" applyNumberFormat="1" applyFont="1" applyBorder="1"/>
    <xf numFmtId="9" fontId="0" fillId="0" borderId="7" xfId="2338" applyFont="1" applyBorder="1"/>
    <xf numFmtId="173" fontId="0" fillId="0" borderId="7" xfId="402" applyNumberFormat="1" applyFont="1" applyBorder="1" applyAlignment="1">
      <alignment horizontal="right"/>
    </xf>
    <xf numFmtId="176" fontId="0" fillId="0" borderId="7" xfId="2338" applyNumberFormat="1" applyFont="1" applyBorder="1"/>
    <xf numFmtId="173" fontId="74" fillId="0" borderId="7" xfId="402" applyNumberFormat="1" applyFont="1" applyBorder="1"/>
    <xf numFmtId="0" fontId="74" fillId="43" borderId="7" xfId="0" applyFont="1" applyFill="1" applyBorder="1"/>
    <xf numFmtId="9" fontId="74" fillId="43" borderId="7" xfId="2338" applyFont="1" applyFill="1" applyBorder="1"/>
    <xf numFmtId="0" fontId="74" fillId="0" borderId="0" xfId="0" applyFont="1"/>
    <xf numFmtId="9" fontId="0" fillId="0" borderId="0" xfId="2338" applyFont="1"/>
    <xf numFmtId="0" fontId="80" fillId="0" borderId="9" xfId="0" applyFont="1" applyBorder="1"/>
    <xf numFmtId="0" fontId="80" fillId="0" borderId="10" xfId="0" applyFont="1" applyBorder="1"/>
    <xf numFmtId="176" fontId="80" fillId="0" borderId="11" xfId="2338" applyNumberFormat="1" applyFont="1" applyBorder="1"/>
    <xf numFmtId="0" fontId="80" fillId="0" borderId="39" xfId="0" applyFont="1" applyBorder="1"/>
    <xf numFmtId="0" fontId="80" fillId="0" borderId="0" xfId="0" applyFont="1"/>
    <xf numFmtId="0" fontId="11" fillId="44" borderId="0" xfId="1707" applyFont="1" applyFill="1"/>
    <xf numFmtId="0" fontId="80" fillId="0" borderId="0" xfId="1849" applyFont="1"/>
    <xf numFmtId="3" fontId="80" fillId="0" borderId="0" xfId="1849" applyNumberFormat="1" applyFont="1"/>
    <xf numFmtId="168" fontId="80" fillId="0" borderId="0" xfId="1849" applyNumberFormat="1" applyFont="1"/>
    <xf numFmtId="0" fontId="74" fillId="0" borderId="7" xfId="0" applyFont="1" applyBorder="1" applyAlignment="1">
      <alignment horizontal="center"/>
    </xf>
    <xf numFmtId="174" fontId="7" fillId="0" borderId="0" xfId="0" applyNumberFormat="1" applyFont="1"/>
    <xf numFmtId="0" fontId="88" fillId="0" borderId="0" xfId="0" applyFont="1"/>
    <xf numFmtId="9" fontId="88" fillId="0" borderId="0" xfId="2338" applyFont="1"/>
    <xf numFmtId="0" fontId="74" fillId="45" borderId="7" xfId="0" applyFont="1" applyFill="1" applyBorder="1"/>
    <xf numFmtId="169" fontId="81" fillId="0" borderId="0" xfId="402" applyFont="1"/>
    <xf numFmtId="176" fontId="6" fillId="0" borderId="0" xfId="2338" applyNumberFormat="1" applyFont="1"/>
    <xf numFmtId="171" fontId="6" fillId="0" borderId="42" xfId="1849" applyNumberFormat="1" applyFont="1" applyFill="1" applyBorder="1" applyAlignment="1">
      <alignment vertical="center"/>
    </xf>
    <xf numFmtId="171" fontId="6" fillId="0" borderId="10" xfId="1849" applyNumberFormat="1" applyFont="1" applyFill="1" applyBorder="1" applyAlignment="1">
      <alignment vertical="center"/>
    </xf>
    <xf numFmtId="171" fontId="76" fillId="0" borderId="0" xfId="1849" applyNumberFormat="1" applyFont="1" applyFill="1" applyAlignment="1">
      <alignment horizontal="center"/>
    </xf>
    <xf numFmtId="171" fontId="10" fillId="0" borderId="34" xfId="1849" applyNumberFormat="1" applyFont="1" applyFill="1" applyBorder="1" applyAlignment="1">
      <alignment vertical="center" wrapText="1"/>
    </xf>
    <xf numFmtId="171" fontId="6" fillId="0" borderId="0" xfId="1849" applyNumberFormat="1" applyFont="1" applyFill="1"/>
    <xf numFmtId="0" fontId="3" fillId="0" borderId="0" xfId="1849" applyFill="1"/>
    <xf numFmtId="171" fontId="10" fillId="0" borderId="11" xfId="1849" applyNumberFormat="1" applyFont="1" applyFill="1" applyBorder="1" applyAlignment="1">
      <alignment vertical="center" wrapText="1"/>
    </xf>
    <xf numFmtId="171" fontId="76" fillId="0" borderId="0" xfId="1849" applyNumberFormat="1" applyFont="1" applyAlignment="1">
      <alignment horizontal="center" vertical="center"/>
    </xf>
    <xf numFmtId="0" fontId="6" fillId="0" borderId="0" xfId="1707" applyFont="1"/>
    <xf numFmtId="0" fontId="6" fillId="0" borderId="0" xfId="1707" applyFont="1" applyAlignment="1">
      <alignment horizontal="left"/>
    </xf>
    <xf numFmtId="0" fontId="7" fillId="7" borderId="61" xfId="1707" applyFont="1" applyFill="1" applyBorder="1"/>
    <xf numFmtId="0" fontId="7" fillId="7" borderId="62" xfId="1707" applyFont="1" applyFill="1" applyBorder="1"/>
    <xf numFmtId="0" fontId="7" fillId="7" borderId="63" xfId="1707" applyFont="1" applyFill="1" applyBorder="1"/>
    <xf numFmtId="0" fontId="7" fillId="7" borderId="63" xfId="1707" applyFont="1" applyFill="1" applyBorder="1" applyAlignment="1">
      <alignment horizontal="center"/>
    </xf>
    <xf numFmtId="14" fontId="7" fillId="7" borderId="64" xfId="1707" applyNumberFormat="1" applyFont="1" applyFill="1" applyBorder="1" applyAlignment="1">
      <alignment horizontal="center"/>
    </xf>
    <xf numFmtId="14" fontId="7" fillId="7" borderId="65" xfId="1707" applyNumberFormat="1" applyFont="1" applyFill="1" applyBorder="1" applyAlignment="1">
      <alignment horizontal="center"/>
    </xf>
    <xf numFmtId="0" fontId="7" fillId="0" borderId="0" xfId="1707" applyFont="1"/>
    <xf numFmtId="0" fontId="7" fillId="7" borderId="66" xfId="1707" applyFont="1" applyFill="1" applyBorder="1" applyAlignment="1">
      <alignment horizontal="center"/>
    </xf>
    <xf numFmtId="0" fontId="7" fillId="7" borderId="31" xfId="1707" applyFont="1" applyFill="1" applyBorder="1"/>
    <xf numFmtId="0" fontId="7" fillId="7" borderId="67" xfId="1707" applyFont="1" applyFill="1" applyBorder="1" applyAlignment="1">
      <alignment horizontal="center"/>
    </xf>
    <xf numFmtId="0" fontId="7" fillId="7" borderId="27" xfId="1707" applyFont="1" applyFill="1" applyBorder="1" applyAlignment="1">
      <alignment horizontal="center"/>
    </xf>
    <xf numFmtId="0" fontId="7" fillId="7" borderId="68" xfId="1707" applyFont="1" applyFill="1" applyBorder="1" applyAlignment="1">
      <alignment horizontal="center"/>
    </xf>
    <xf numFmtId="0" fontId="7" fillId="7" borderId="69" xfId="1707" applyFont="1" applyFill="1" applyBorder="1"/>
    <xf numFmtId="0" fontId="7" fillId="7" borderId="70" xfId="1707" applyFont="1" applyFill="1" applyBorder="1" applyAlignment="1">
      <alignment horizontal="center"/>
    </xf>
    <xf numFmtId="0" fontId="7" fillId="7" borderId="70" xfId="1707" applyFont="1" applyFill="1" applyBorder="1"/>
    <xf numFmtId="0" fontId="7" fillId="7" borderId="71" xfId="1707" applyFont="1" applyFill="1" applyBorder="1" applyAlignment="1">
      <alignment horizontal="center"/>
    </xf>
    <xf numFmtId="0" fontId="6" fillId="0" borderId="72" xfId="1707" applyFont="1" applyBorder="1"/>
    <xf numFmtId="168" fontId="7" fillId="0" borderId="27" xfId="1707" applyNumberFormat="1" applyFont="1" applyBorder="1"/>
    <xf numFmtId="168" fontId="7" fillId="46" borderId="27" xfId="1707" applyNumberFormat="1" applyFont="1" applyFill="1" applyBorder="1"/>
    <xf numFmtId="168" fontId="7" fillId="46" borderId="68" xfId="1707" applyNumberFormat="1" applyFont="1" applyFill="1" applyBorder="1"/>
    <xf numFmtId="0" fontId="7" fillId="0" borderId="66" xfId="1707" applyFont="1" applyBorder="1"/>
    <xf numFmtId="168" fontId="6" fillId="0" borderId="27" xfId="1707" applyNumberFormat="1" applyFont="1" applyBorder="1"/>
    <xf numFmtId="168" fontId="6" fillId="46" borderId="27" xfId="1707" applyNumberFormat="1" applyFont="1" applyFill="1" applyBorder="1"/>
    <xf numFmtId="168" fontId="6" fillId="46" borderId="68" xfId="1707" applyNumberFormat="1" applyFont="1" applyFill="1" applyBorder="1"/>
    <xf numFmtId="0" fontId="6" fillId="0" borderId="66" xfId="1707" applyFont="1" applyBorder="1" applyAlignment="1">
      <alignment vertical="center" wrapText="1"/>
    </xf>
    <xf numFmtId="168" fontId="6" fillId="0" borderId="27" xfId="1707" applyNumberFormat="1" applyFont="1" applyBorder="1" applyAlignment="1">
      <alignment vertical="center"/>
    </xf>
    <xf numFmtId="168" fontId="6" fillId="46" borderId="27" xfId="1707" applyNumberFormat="1" applyFont="1" applyFill="1" applyBorder="1" applyAlignment="1">
      <alignment vertical="center"/>
    </xf>
    <xf numFmtId="168" fontId="6" fillId="46" borderId="68" xfId="1707" applyNumberFormat="1" applyFont="1" applyFill="1" applyBorder="1" applyAlignment="1">
      <alignment vertical="center"/>
    </xf>
    <xf numFmtId="168" fontId="7" fillId="0" borderId="0" xfId="1707" applyNumberFormat="1" applyFont="1"/>
    <xf numFmtId="0" fontId="6" fillId="0" borderId="66" xfId="1707" applyFont="1" applyBorder="1"/>
    <xf numFmtId="168" fontId="6" fillId="0" borderId="68" xfId="1707" applyNumberFormat="1" applyFont="1" applyBorder="1"/>
    <xf numFmtId="168" fontId="7" fillId="0" borderId="70" xfId="1707" applyNumberFormat="1" applyFont="1" applyBorder="1"/>
    <xf numFmtId="168" fontId="7" fillId="0" borderId="71" xfId="1707" applyNumberFormat="1" applyFont="1" applyBorder="1"/>
    <xf numFmtId="0" fontId="6" fillId="0" borderId="69" xfId="1707" applyFont="1" applyBorder="1" applyAlignment="1">
      <alignment vertical="center" wrapText="1"/>
    </xf>
    <xf numFmtId="168" fontId="6" fillId="0" borderId="70" xfId="1707" applyNumberFormat="1" applyFont="1" applyBorder="1" applyAlignment="1">
      <alignment vertical="center"/>
    </xf>
    <xf numFmtId="168" fontId="7" fillId="0" borderId="70" xfId="1707" applyNumberFormat="1" applyFont="1" applyBorder="1" applyAlignment="1">
      <alignment vertical="center"/>
    </xf>
    <xf numFmtId="168" fontId="6" fillId="0" borderId="71" xfId="1707" applyNumberFormat="1" applyFont="1" applyBorder="1" applyAlignment="1">
      <alignment vertical="center"/>
    </xf>
    <xf numFmtId="0" fontId="6" fillId="0" borderId="73" xfId="1707" applyFont="1" applyBorder="1" applyAlignment="1">
      <alignment vertical="center" wrapText="1"/>
    </xf>
    <xf numFmtId="168" fontId="6" fillId="0" borderId="23" xfId="1707" applyNumberFormat="1" applyFont="1" applyBorder="1" applyAlignment="1">
      <alignment vertical="center"/>
    </xf>
    <xf numFmtId="168" fontId="7" fillId="0" borderId="23" xfId="1707" applyNumberFormat="1" applyFont="1" applyBorder="1" applyAlignment="1">
      <alignment vertical="center"/>
    </xf>
    <xf numFmtId="168" fontId="6" fillId="0" borderId="74" xfId="1707" applyNumberFormat="1" applyFont="1" applyBorder="1" applyAlignment="1">
      <alignment vertical="center"/>
    </xf>
    <xf numFmtId="0" fontId="6" fillId="0" borderId="73" xfId="1707" applyFont="1" applyBorder="1"/>
    <xf numFmtId="168" fontId="6" fillId="0" borderId="23" xfId="1707" applyNumberFormat="1" applyFont="1" applyBorder="1"/>
    <xf numFmtId="168" fontId="7" fillId="0" borderId="23" xfId="1707" applyNumberFormat="1" applyFont="1" applyBorder="1"/>
    <xf numFmtId="168" fontId="6" fillId="0" borderId="74" xfId="1707" applyNumberFormat="1" applyFont="1" applyBorder="1"/>
    <xf numFmtId="168" fontId="6" fillId="0" borderId="0" xfId="1707" applyNumberFormat="1" applyFont="1"/>
    <xf numFmtId="0" fontId="7" fillId="7" borderId="75" xfId="1707" applyFont="1" applyFill="1" applyBorder="1"/>
    <xf numFmtId="168" fontId="7" fillId="7" borderId="76" xfId="1707" applyNumberFormat="1" applyFont="1" applyFill="1" applyBorder="1"/>
    <xf numFmtId="168" fontId="7" fillId="7" borderId="77" xfId="1707" applyNumberFormat="1" applyFont="1" applyFill="1" applyBorder="1"/>
    <xf numFmtId="0" fontId="7" fillId="7" borderId="23" xfId="1707" applyFont="1" applyFill="1" applyBorder="1"/>
    <xf numFmtId="196" fontId="6" fillId="0" borderId="0" xfId="2851" applyNumberFormat="1" applyFont="1"/>
    <xf numFmtId="3" fontId="6" fillId="0" borderId="0" xfId="1707" applyNumberFormat="1" applyFont="1"/>
    <xf numFmtId="0" fontId="3" fillId="0" borderId="0" xfId="1707"/>
    <xf numFmtId="37" fontId="6" fillId="0" borderId="0" xfId="1707" applyNumberFormat="1" applyFont="1"/>
    <xf numFmtId="0" fontId="90" fillId="0" borderId="0" xfId="1707" applyFont="1" applyAlignment="1">
      <alignment horizontal="center"/>
    </xf>
    <xf numFmtId="0" fontId="30" fillId="0" borderId="0" xfId="1707" applyFont="1"/>
    <xf numFmtId="0" fontId="11" fillId="0" borderId="0" xfId="1707" applyFont="1"/>
    <xf numFmtId="3" fontId="11" fillId="0" borderId="0" xfId="2852" applyNumberFormat="1" applyFont="1"/>
    <xf numFmtId="3" fontId="11" fillId="0" borderId="78" xfId="2852" applyNumberFormat="1" applyFont="1" applyBorder="1"/>
    <xf numFmtId="0" fontId="90" fillId="0" borderId="0" xfId="1707" applyFont="1"/>
    <xf numFmtId="0" fontId="12" fillId="0" borderId="23" xfId="1707" applyFont="1" applyBorder="1" applyAlignment="1">
      <alignment horizontal="center"/>
    </xf>
    <xf numFmtId="14" fontId="12" fillId="0" borderId="24" xfId="1707" applyNumberFormat="1" applyFont="1" applyBorder="1" applyAlignment="1">
      <alignment horizontal="center"/>
    </xf>
    <xf numFmtId="14" fontId="12" fillId="0" borderId="21" xfId="1707" applyNumberFormat="1" applyFont="1" applyBorder="1" applyAlignment="1">
      <alignment horizontal="center"/>
    </xf>
    <xf numFmtId="14" fontId="12" fillId="0" borderId="78" xfId="1707" applyNumberFormat="1" applyFont="1" applyBorder="1" applyAlignment="1">
      <alignment horizontal="center"/>
    </xf>
    <xf numFmtId="0" fontId="90" fillId="0" borderId="25" xfId="1707" applyFont="1" applyBorder="1"/>
    <xf numFmtId="0" fontId="11" fillId="0" borderId="25" xfId="1707" applyFont="1" applyBorder="1"/>
    <xf numFmtId="3" fontId="11" fillId="0" borderId="25" xfId="2852" applyNumberFormat="1" applyFont="1" applyBorder="1"/>
    <xf numFmtId="0" fontId="12" fillId="0" borderId="25" xfId="1707" applyFont="1" applyBorder="1"/>
    <xf numFmtId="168" fontId="0" fillId="0" borderId="25" xfId="2852" applyNumberFormat="1" applyFont="1" applyBorder="1"/>
    <xf numFmtId="168" fontId="0" fillId="0" borderId="0" xfId="2852" applyNumberFormat="1" applyFont="1"/>
    <xf numFmtId="168" fontId="3" fillId="0" borderId="0" xfId="1707" applyNumberFormat="1"/>
    <xf numFmtId="3" fontId="3" fillId="0" borderId="0" xfId="1707" applyNumberFormat="1"/>
    <xf numFmtId="0" fontId="12" fillId="0" borderId="25" xfId="1707" applyFont="1" applyBorder="1" applyAlignment="1">
      <alignment wrapText="1"/>
    </xf>
    <xf numFmtId="168" fontId="30" fillId="0" borderId="25" xfId="2852" applyNumberFormat="1" applyFont="1" applyBorder="1" applyAlignment="1">
      <alignment vertical="center"/>
    </xf>
    <xf numFmtId="168" fontId="30" fillId="0" borderId="0" xfId="2852" applyNumberFormat="1" applyFont="1" applyAlignment="1">
      <alignment vertical="center"/>
    </xf>
    <xf numFmtId="168" fontId="30" fillId="0" borderId="25" xfId="2852" applyNumberFormat="1" applyFont="1" applyBorder="1"/>
    <xf numFmtId="168" fontId="30" fillId="0" borderId="0" xfId="2852" applyNumberFormat="1" applyFont="1"/>
    <xf numFmtId="168" fontId="0" fillId="0" borderId="25" xfId="2852" applyNumberFormat="1" applyFont="1" applyBorder="1" applyAlignment="1">
      <alignment horizontal="right"/>
    </xf>
    <xf numFmtId="0" fontId="12" fillId="0" borderId="21" xfId="1707" applyFont="1" applyBorder="1"/>
    <xf numFmtId="168" fontId="30" fillId="0" borderId="21" xfId="2852" applyNumberFormat="1" applyFont="1" applyBorder="1" applyAlignment="1">
      <alignment horizontal="right"/>
    </xf>
    <xf numFmtId="168" fontId="30" fillId="0" borderId="24" xfId="2852" applyNumberFormat="1" applyFont="1" applyBorder="1" applyAlignment="1">
      <alignment horizontal="right"/>
    </xf>
    <xf numFmtId="3" fontId="90" fillId="0" borderId="25" xfId="1707" applyNumberFormat="1" applyFont="1" applyBorder="1"/>
    <xf numFmtId="168" fontId="0" fillId="0" borderId="0" xfId="2852" applyNumberFormat="1" applyFont="1" applyAlignment="1">
      <alignment horizontal="right"/>
    </xf>
    <xf numFmtId="0" fontId="12" fillId="0" borderId="0" xfId="1707" applyFont="1"/>
    <xf numFmtId="0" fontId="91" fillId="0" borderId="25" xfId="1707" applyFont="1" applyBorder="1"/>
    <xf numFmtId="0" fontId="11" fillId="0" borderId="25" xfId="1707" applyFont="1" applyBorder="1" applyAlignment="1">
      <alignment wrapText="1"/>
    </xf>
    <xf numFmtId="168" fontId="30" fillId="0" borderId="25" xfId="2852" applyNumberFormat="1" applyFont="1" applyBorder="1" applyAlignment="1">
      <alignment horizontal="right"/>
    </xf>
    <xf numFmtId="168" fontId="30" fillId="0" borderId="0" xfId="2852" applyNumberFormat="1" applyFont="1" applyAlignment="1">
      <alignment horizontal="right"/>
    </xf>
    <xf numFmtId="168" fontId="41" fillId="0" borderId="9" xfId="403" applyNumberFormat="1" applyBorder="1" applyAlignment="1">
      <alignment horizontal="right"/>
    </xf>
    <xf numFmtId="168" fontId="0" fillId="0" borderId="25" xfId="403" applyNumberFormat="1" applyFont="1" applyBorder="1" applyAlignment="1">
      <alignment horizontal="right"/>
    </xf>
    <xf numFmtId="0" fontId="11" fillId="0" borderId="79" xfId="1707" applyFont="1" applyBorder="1"/>
    <xf numFmtId="168" fontId="0" fillId="0" borderId="70" xfId="2852" applyNumberFormat="1" applyFont="1" applyBorder="1"/>
    <xf numFmtId="168" fontId="0" fillId="0" borderId="80" xfId="2852" applyNumberFormat="1" applyFont="1" applyBorder="1"/>
    <xf numFmtId="3" fontId="11" fillId="0" borderId="0" xfId="1707" applyNumberFormat="1" applyFont="1"/>
    <xf numFmtId="168" fontId="90" fillId="0" borderId="0" xfId="1707" applyNumberFormat="1" applyFont="1"/>
    <xf numFmtId="168" fontId="11" fillId="0" borderId="0" xfId="1707" applyNumberFormat="1" applyFont="1"/>
    <xf numFmtId="0" fontId="92" fillId="0" borderId="0" xfId="1707" applyFont="1"/>
    <xf numFmtId="0" fontId="6" fillId="47" borderId="0" xfId="1707" applyFont="1" applyFill="1"/>
    <xf numFmtId="0" fontId="3" fillId="47" borderId="0" xfId="1707" applyFill="1"/>
    <xf numFmtId="0" fontId="93" fillId="47" borderId="0" xfId="1707" applyFont="1" applyFill="1" applyAlignment="1">
      <alignment horizontal="center"/>
    </xf>
    <xf numFmtId="0" fontId="7" fillId="47" borderId="0" xfId="1707" applyFont="1" applyFill="1"/>
    <xf numFmtId="0" fontId="93" fillId="47" borderId="0" xfId="1707" applyFont="1" applyFill="1"/>
    <xf numFmtId="2" fontId="93" fillId="47" borderId="0" xfId="1707" applyNumberFormat="1" applyFont="1" applyFill="1" applyAlignment="1">
      <alignment horizontal="center"/>
    </xf>
    <xf numFmtId="0" fontId="13" fillId="47" borderId="0" xfId="1707" applyFont="1" applyFill="1"/>
    <xf numFmtId="0" fontId="13" fillId="47" borderId="0" xfId="1707" applyFont="1" applyFill="1" applyAlignment="1">
      <alignment horizontal="center"/>
    </xf>
    <xf numFmtId="2" fontId="13" fillId="47" borderId="0" xfId="1707" applyNumberFormat="1" applyFont="1" applyFill="1" applyAlignment="1">
      <alignment horizontal="center"/>
    </xf>
    <xf numFmtId="0" fontId="94" fillId="47" borderId="0" xfId="1707" applyFont="1" applyFill="1" applyAlignment="1">
      <alignment horizontal="right"/>
    </xf>
    <xf numFmtId="2" fontId="13" fillId="47" borderId="0" xfId="1707" applyNumberFormat="1" applyFont="1" applyFill="1"/>
    <xf numFmtId="0" fontId="13" fillId="7" borderId="61" xfId="1707" applyFont="1" applyFill="1" applyBorder="1"/>
    <xf numFmtId="0" fontId="13" fillId="7" borderId="81" xfId="1707" applyFont="1" applyFill="1" applyBorder="1"/>
    <xf numFmtId="0" fontId="93" fillId="7" borderId="66" xfId="1707" applyFont="1" applyFill="1" applyBorder="1" applyAlignment="1">
      <alignment horizontal="center"/>
    </xf>
    <xf numFmtId="0" fontId="93" fillId="7" borderId="28" xfId="1707" applyFont="1" applyFill="1" applyBorder="1" applyAlignment="1">
      <alignment horizontal="center"/>
    </xf>
    <xf numFmtId="0" fontId="93" fillId="7" borderId="31" xfId="1707" applyFont="1" applyFill="1" applyBorder="1" applyAlignment="1">
      <alignment horizontal="center"/>
    </xf>
    <xf numFmtId="2" fontId="93" fillId="7" borderId="28" xfId="1707" applyNumberFormat="1" applyFont="1" applyFill="1" applyBorder="1" applyAlignment="1">
      <alignment horizontal="center"/>
    </xf>
    <xf numFmtId="0" fontId="93" fillId="7" borderId="68" xfId="1707" applyFont="1" applyFill="1" applyBorder="1" applyAlignment="1">
      <alignment horizontal="center"/>
    </xf>
    <xf numFmtId="0" fontId="93" fillId="7" borderId="69" xfId="1707" applyFont="1" applyFill="1" applyBorder="1" applyAlignment="1">
      <alignment horizontal="center"/>
    </xf>
    <xf numFmtId="0" fontId="93" fillId="7" borderId="79" xfId="1707" applyFont="1" applyFill="1" applyBorder="1" applyAlignment="1">
      <alignment horizontal="center"/>
    </xf>
    <xf numFmtId="0" fontId="93" fillId="7" borderId="70" xfId="1707" applyFont="1" applyFill="1" applyBorder="1" applyAlignment="1">
      <alignment horizontal="center"/>
    </xf>
    <xf numFmtId="2" fontId="93" fillId="7" borderId="79" xfId="1707" applyNumberFormat="1" applyFont="1" applyFill="1" applyBorder="1" applyAlignment="1">
      <alignment horizontal="center"/>
    </xf>
    <xf numFmtId="0" fontId="93" fillId="7" borderId="71" xfId="1707" applyFont="1" applyFill="1" applyBorder="1" applyAlignment="1">
      <alignment horizontal="center"/>
    </xf>
    <xf numFmtId="0" fontId="13" fillId="0" borderId="82" xfId="1707" applyFont="1" applyBorder="1"/>
    <xf numFmtId="168" fontId="13" fillId="47" borderId="28" xfId="1707" applyNumberFormat="1" applyFont="1" applyFill="1" applyBorder="1"/>
    <xf numFmtId="168" fontId="13" fillId="0" borderId="28" xfId="1707" applyNumberFormat="1" applyFont="1" applyBorder="1"/>
    <xf numFmtId="168" fontId="13" fillId="0" borderId="27" xfId="1707" applyNumberFormat="1" applyFont="1" applyBorder="1"/>
    <xf numFmtId="168" fontId="13" fillId="0" borderId="25" xfId="1707" applyNumberFormat="1" applyFont="1" applyBorder="1"/>
    <xf numFmtId="0" fontId="6" fillId="0" borderId="83" xfId="1707" applyFont="1" applyBorder="1"/>
    <xf numFmtId="168" fontId="11" fillId="0" borderId="25" xfId="1707" applyNumberFormat="1" applyFont="1" applyBorder="1"/>
    <xf numFmtId="0" fontId="13" fillId="47" borderId="83" xfId="1707" applyFont="1" applyFill="1" applyBorder="1"/>
    <xf numFmtId="168" fontId="95" fillId="0" borderId="25" xfId="1707" applyNumberFormat="1" applyFont="1" applyBorder="1"/>
    <xf numFmtId="168" fontId="95" fillId="0" borderId="27" xfId="1707" applyNumberFormat="1" applyFont="1" applyBorder="1"/>
    <xf numFmtId="0" fontId="93" fillId="7" borderId="84" xfId="1707" applyFont="1" applyFill="1" applyBorder="1" applyAlignment="1">
      <alignment horizontal="center"/>
    </xf>
    <xf numFmtId="168" fontId="93" fillId="7" borderId="85" xfId="1707" applyNumberFormat="1" applyFont="1" applyFill="1" applyBorder="1"/>
    <xf numFmtId="168" fontId="93" fillId="7" borderId="84" xfId="1707" applyNumberFormat="1" applyFont="1" applyFill="1" applyBorder="1"/>
    <xf numFmtId="168" fontId="93" fillId="7" borderId="86" xfId="1707" applyNumberFormat="1" applyFont="1" applyFill="1" applyBorder="1"/>
    <xf numFmtId="168" fontId="93" fillId="7" borderId="87" xfId="1707" applyNumberFormat="1" applyFont="1" applyFill="1" applyBorder="1"/>
    <xf numFmtId="168" fontId="6" fillId="47" borderId="0" xfId="1707" applyNumberFormat="1" applyFont="1" applyFill="1"/>
    <xf numFmtId="168" fontId="93" fillId="47" borderId="0" xfId="1707" applyNumberFormat="1" applyFont="1" applyFill="1"/>
    <xf numFmtId="168" fontId="13" fillId="47" borderId="0" xfId="1707" applyNumberFormat="1" applyFont="1" applyFill="1"/>
    <xf numFmtId="0" fontId="7" fillId="0" borderId="0" xfId="1707" applyFont="1" applyAlignment="1">
      <alignment horizontal="center"/>
    </xf>
    <xf numFmtId="0" fontId="30" fillId="0" borderId="0" xfId="1707" applyFont="1" applyAlignment="1">
      <alignment horizontal="center"/>
    </xf>
    <xf numFmtId="0" fontId="30" fillId="0" borderId="0" xfId="1707" applyFont="1" applyAlignment="1">
      <alignment horizontal="right"/>
    </xf>
    <xf numFmtId="0" fontId="7" fillId="7" borderId="31" xfId="1707" applyFont="1" applyFill="1" applyBorder="1" applyAlignment="1">
      <alignment horizontal="center" vertical="center"/>
    </xf>
    <xf numFmtId="0" fontId="7" fillId="0" borderId="0" xfId="1707" applyFont="1" applyAlignment="1">
      <alignment horizontal="center" vertical="center"/>
    </xf>
    <xf numFmtId="0" fontId="7" fillId="7" borderId="70" xfId="1707" applyFont="1" applyFill="1" applyBorder="1" applyAlignment="1">
      <alignment horizontal="center" vertical="center"/>
    </xf>
    <xf numFmtId="0" fontId="7" fillId="0" borderId="31" xfId="1707" applyFont="1" applyBorder="1"/>
    <xf numFmtId="0" fontId="3" fillId="0" borderId="27" xfId="1707" applyBorder="1"/>
    <xf numFmtId="196" fontId="11" fillId="0" borderId="27" xfId="2851" applyNumberFormat="1" applyFont="1" applyBorder="1"/>
    <xf numFmtId="0" fontId="11" fillId="0" borderId="27" xfId="1707" applyFont="1" applyBorder="1"/>
    <xf numFmtId="196" fontId="11" fillId="0" borderId="27" xfId="1707" applyNumberFormat="1" applyFont="1" applyBorder="1"/>
    <xf numFmtId="3" fontId="11" fillId="0" borderId="27" xfId="1707" applyNumberFormat="1" applyFont="1" applyBorder="1"/>
    <xf numFmtId="0" fontId="7" fillId="0" borderId="27" xfId="1707" applyFont="1" applyBorder="1"/>
    <xf numFmtId="196" fontId="7" fillId="0" borderId="27" xfId="2851" applyNumberFormat="1" applyFont="1" applyBorder="1"/>
    <xf numFmtId="0" fontId="7" fillId="0" borderId="27" xfId="1707" applyFont="1" applyBorder="1" applyAlignment="1">
      <alignment horizontal="center"/>
    </xf>
    <xf numFmtId="196" fontId="7" fillId="0" borderId="27" xfId="2851" applyNumberFormat="1" applyFont="1" applyBorder="1" applyAlignment="1">
      <alignment horizontal="center"/>
    </xf>
    <xf numFmtId="0" fontId="7" fillId="0" borderId="23" xfId="1707" applyFont="1" applyBorder="1" applyAlignment="1">
      <alignment horizontal="center" vertical="center" wrapText="1"/>
    </xf>
    <xf numFmtId="196" fontId="7" fillId="0" borderId="23" xfId="1707" applyNumberFormat="1" applyFont="1" applyBorder="1" applyAlignment="1">
      <alignment horizontal="right" vertical="center"/>
    </xf>
    <xf numFmtId="196" fontId="7" fillId="0" borderId="22" xfId="1707" applyNumberFormat="1" applyFont="1" applyBorder="1" applyAlignment="1">
      <alignment horizontal="right" vertical="center"/>
    </xf>
    <xf numFmtId="196" fontId="7" fillId="0" borderId="23" xfId="2851" applyNumberFormat="1" applyFont="1" applyBorder="1" applyAlignment="1">
      <alignment horizontal="right" vertical="center"/>
    </xf>
    <xf numFmtId="0" fontId="97" fillId="0" borderId="31" xfId="1707" applyFont="1" applyBorder="1"/>
    <xf numFmtId="0" fontId="97" fillId="0" borderId="27" xfId="1707" applyFont="1" applyBorder="1"/>
    <xf numFmtId="0" fontId="98" fillId="0" borderId="27" xfId="1707" applyFont="1" applyBorder="1"/>
    <xf numFmtId="0" fontId="97" fillId="0" borderId="23" xfId="1707" applyFont="1" applyBorder="1"/>
    <xf numFmtId="3" fontId="97" fillId="0" borderId="23" xfId="1707" applyNumberFormat="1" applyFont="1" applyBorder="1"/>
    <xf numFmtId="0" fontId="98" fillId="0" borderId="0" xfId="1707" applyFont="1" applyAlignment="1">
      <alignment horizontal="center"/>
    </xf>
    <xf numFmtId="0" fontId="98" fillId="0" borderId="31" xfId="1707" applyFont="1" applyBorder="1"/>
    <xf numFmtId="0" fontId="98" fillId="0" borderId="30" xfId="1707" applyFont="1" applyBorder="1"/>
    <xf numFmtId="0" fontId="98" fillId="0" borderId="26" xfId="1707" applyFont="1" applyBorder="1"/>
    <xf numFmtId="3" fontId="98" fillId="0" borderId="26" xfId="1707" applyNumberFormat="1" applyFont="1" applyBorder="1"/>
    <xf numFmtId="176" fontId="98" fillId="0" borderId="26" xfId="1707" applyNumberFormat="1" applyFont="1" applyBorder="1"/>
    <xf numFmtId="9" fontId="3" fillId="0" borderId="0" xfId="2621"/>
    <xf numFmtId="9" fontId="98" fillId="0" borderId="26" xfId="1707" applyNumberFormat="1" applyFont="1" applyBorder="1"/>
    <xf numFmtId="3" fontId="97" fillId="0" borderId="21" xfId="1707" applyNumberFormat="1" applyFont="1" applyBorder="1"/>
    <xf numFmtId="3" fontId="7" fillId="0" borderId="0" xfId="1707" applyNumberFormat="1" applyFont="1"/>
    <xf numFmtId="0" fontId="7" fillId="0" borderId="25" xfId="1707" applyFont="1" applyBorder="1"/>
    <xf numFmtId="0" fontId="7" fillId="0" borderId="28" xfId="1707" applyFont="1" applyBorder="1"/>
    <xf numFmtId="0" fontId="7" fillId="0" borderId="79" xfId="1707" applyFont="1" applyBorder="1"/>
    <xf numFmtId="196" fontId="99" fillId="0" borderId="70" xfId="2851" applyNumberFormat="1" applyFont="1" applyBorder="1"/>
    <xf numFmtId="196" fontId="7" fillId="0" borderId="70" xfId="1707" applyNumberFormat="1" applyFont="1" applyBorder="1"/>
    <xf numFmtId="197" fontId="6" fillId="0" borderId="70" xfId="2851" applyNumberFormat="1" applyFont="1" applyBorder="1"/>
    <xf numFmtId="197" fontId="6" fillId="0" borderId="70" xfId="1707" applyNumberFormat="1" applyFont="1" applyBorder="1"/>
    <xf numFmtId="0" fontId="6" fillId="0" borderId="88" xfId="1707" applyFont="1" applyBorder="1"/>
    <xf numFmtId="197" fontId="6" fillId="0" borderId="89" xfId="2851" applyNumberFormat="1" applyFont="1" applyBorder="1"/>
    <xf numFmtId="197" fontId="6" fillId="0" borderId="89" xfId="1707" applyNumberFormat="1" applyFont="1" applyBorder="1"/>
    <xf numFmtId="0" fontId="6" fillId="0" borderId="90" xfId="1707" applyFont="1" applyBorder="1"/>
    <xf numFmtId="197" fontId="6" fillId="0" borderId="91" xfId="2851" applyNumberFormat="1" applyFont="1" applyBorder="1"/>
    <xf numFmtId="197" fontId="6" fillId="0" borderId="91" xfId="1707" applyNumberFormat="1" applyFont="1" applyBorder="1"/>
    <xf numFmtId="197" fontId="6" fillId="0" borderId="27" xfId="2851" applyNumberFormat="1" applyFont="1" applyBorder="1"/>
    <xf numFmtId="197" fontId="6" fillId="0" borderId="27" xfId="1707" applyNumberFormat="1" applyFont="1" applyBorder="1"/>
    <xf numFmtId="197" fontId="6" fillId="0" borderId="92" xfId="2851" applyNumberFormat="1" applyFont="1" applyBorder="1"/>
    <xf numFmtId="0" fontId="7" fillId="0" borderId="93" xfId="1707" applyFont="1" applyBorder="1"/>
    <xf numFmtId="197" fontId="6" fillId="0" borderId="92" xfId="1707" applyNumberFormat="1" applyFont="1" applyBorder="1"/>
    <xf numFmtId="0" fontId="6" fillId="0" borderId="25" xfId="1707" applyFont="1" applyBorder="1"/>
    <xf numFmtId="0" fontId="7" fillId="7" borderId="21" xfId="1707" applyFont="1" applyFill="1" applyBorder="1"/>
    <xf numFmtId="197" fontId="7" fillId="7" borderId="23" xfId="2851" applyNumberFormat="1" applyFont="1" applyFill="1" applyBorder="1"/>
    <xf numFmtId="197" fontId="7" fillId="7" borderId="23" xfId="1707" applyNumberFormat="1" applyFont="1" applyFill="1" applyBorder="1"/>
    <xf numFmtId="0" fontId="3" fillId="47" borderId="0" xfId="1707" applyFill="1" applyAlignment="1">
      <alignment horizontal="center"/>
    </xf>
    <xf numFmtId="0" fontId="35" fillId="47" borderId="0" xfId="1707" applyFont="1" applyFill="1" applyAlignment="1">
      <alignment horizontal="center"/>
    </xf>
    <xf numFmtId="0" fontId="13" fillId="47" borderId="0" xfId="1707" applyFont="1" applyFill="1" applyAlignment="1">
      <alignment horizontal="right"/>
    </xf>
    <xf numFmtId="0" fontId="7" fillId="7" borderId="29" xfId="1707" applyFont="1" applyFill="1" applyBorder="1" applyAlignment="1">
      <alignment horizontal="center"/>
    </xf>
    <xf numFmtId="0" fontId="7" fillId="7" borderId="28" xfId="1707" applyFont="1" applyFill="1" applyBorder="1" applyAlignment="1">
      <alignment horizontal="center"/>
    </xf>
    <xf numFmtId="0" fontId="3" fillId="47" borderId="25" xfId="1707" applyFill="1" applyBorder="1"/>
    <xf numFmtId="0" fontId="7" fillId="7" borderId="0" xfId="1707" applyFont="1" applyFill="1" applyAlignment="1">
      <alignment horizontal="center"/>
    </xf>
    <xf numFmtId="0" fontId="7" fillId="7" borderId="25" xfId="1707" applyFont="1" applyFill="1" applyBorder="1" applyAlignment="1">
      <alignment horizontal="center"/>
    </xf>
    <xf numFmtId="0" fontId="3" fillId="47" borderId="30" xfId="1707" applyFill="1" applyBorder="1"/>
    <xf numFmtId="195" fontId="0" fillId="47" borderId="31" xfId="2852" applyFont="1" applyFill="1" applyBorder="1"/>
    <xf numFmtId="195" fontId="0" fillId="47" borderId="28" xfId="2852" applyFont="1" applyFill="1" applyBorder="1"/>
    <xf numFmtId="195" fontId="0" fillId="47" borderId="30" xfId="2852" applyFont="1" applyFill="1" applyBorder="1"/>
    <xf numFmtId="3" fontId="6" fillId="47" borderId="0" xfId="1707" applyNumberFormat="1" applyFont="1" applyFill="1"/>
    <xf numFmtId="0" fontId="6" fillId="47" borderId="94" xfId="1707" applyFont="1" applyFill="1" applyBorder="1"/>
    <xf numFmtId="0" fontId="6" fillId="47" borderId="95" xfId="1707" applyFont="1" applyFill="1" applyBorder="1"/>
    <xf numFmtId="195" fontId="6" fillId="47" borderId="95" xfId="2852" applyFont="1" applyFill="1" applyBorder="1"/>
    <xf numFmtId="3" fontId="6" fillId="47" borderId="95" xfId="2852" applyNumberFormat="1" applyFont="1" applyFill="1" applyBorder="1"/>
    <xf numFmtId="195" fontId="6" fillId="47" borderId="94" xfId="2852" applyFont="1" applyFill="1" applyBorder="1"/>
    <xf numFmtId="195" fontId="6" fillId="47" borderId="96" xfId="2852" applyFont="1" applyFill="1" applyBorder="1"/>
    <xf numFmtId="0" fontId="6" fillId="47" borderId="25" xfId="1707" applyFont="1" applyFill="1" applyBorder="1"/>
    <xf numFmtId="0" fontId="6" fillId="47" borderId="26" xfId="1707" applyFont="1" applyFill="1" applyBorder="1"/>
    <xf numFmtId="195" fontId="6" fillId="47" borderId="27" xfId="2852" applyFont="1" applyFill="1" applyBorder="1"/>
    <xf numFmtId="3" fontId="6" fillId="47" borderId="27" xfId="2852" applyNumberFormat="1" applyFont="1" applyFill="1" applyBorder="1"/>
    <xf numFmtId="195" fontId="6" fillId="47" borderId="97" xfId="2852" applyFont="1" applyFill="1" applyBorder="1"/>
    <xf numFmtId="195" fontId="6" fillId="47" borderId="98" xfId="2852" applyFont="1" applyFill="1" applyBorder="1"/>
    <xf numFmtId="195" fontId="6" fillId="47" borderId="25" xfId="2852" applyFont="1" applyFill="1" applyBorder="1"/>
    <xf numFmtId="195" fontId="6" fillId="47" borderId="26" xfId="2852" applyFont="1" applyFill="1" applyBorder="1"/>
    <xf numFmtId="0" fontId="6" fillId="47" borderId="25" xfId="1707" applyFont="1" applyFill="1" applyBorder="1" applyAlignment="1">
      <alignment horizontal="left"/>
    </xf>
    <xf numFmtId="0" fontId="6" fillId="47" borderId="26" xfId="1707" applyFont="1" applyFill="1" applyBorder="1" applyAlignment="1">
      <alignment horizontal="left"/>
    </xf>
    <xf numFmtId="168" fontId="6" fillId="47" borderId="27" xfId="2852" applyNumberFormat="1" applyFont="1" applyFill="1" applyBorder="1" applyAlignment="1">
      <alignment horizontal="right"/>
    </xf>
    <xf numFmtId="168" fontId="6" fillId="47" borderId="27" xfId="2883" applyNumberFormat="1" applyFont="1" applyFill="1" applyBorder="1" applyAlignment="1">
      <alignment horizontal="right"/>
    </xf>
    <xf numFmtId="168" fontId="6" fillId="47" borderId="25" xfId="2852" applyNumberFormat="1" applyFont="1" applyFill="1" applyBorder="1"/>
    <xf numFmtId="168" fontId="6" fillId="47" borderId="26" xfId="2852" applyNumberFormat="1" applyFont="1" applyFill="1" applyBorder="1"/>
    <xf numFmtId="3" fontId="3" fillId="47" borderId="0" xfId="1707" applyNumberFormat="1" applyFill="1"/>
    <xf numFmtId="168" fontId="3" fillId="47" borderId="0" xfId="1707" applyNumberFormat="1" applyFill="1"/>
    <xf numFmtId="0" fontId="6" fillId="47" borderId="79" xfId="1707" applyFont="1" applyFill="1" applyBorder="1" applyAlignment="1">
      <alignment horizontal="left"/>
    </xf>
    <xf numFmtId="0" fontId="6" fillId="47" borderId="80" xfId="1707" applyFont="1" applyFill="1" applyBorder="1" applyAlignment="1">
      <alignment horizontal="left"/>
    </xf>
    <xf numFmtId="168" fontId="6" fillId="47" borderId="70" xfId="2852" applyNumberFormat="1" applyFont="1" applyFill="1" applyBorder="1" applyAlignment="1">
      <alignment horizontal="right"/>
    </xf>
    <xf numFmtId="168" fontId="6" fillId="47" borderId="79" xfId="2852" applyNumberFormat="1" applyFont="1" applyFill="1" applyBorder="1"/>
    <xf numFmtId="168" fontId="6" fillId="47" borderId="80" xfId="2852" applyNumberFormat="1" applyFont="1" applyFill="1" applyBorder="1"/>
    <xf numFmtId="0" fontId="7" fillId="7" borderId="99" xfId="1707" applyFont="1" applyFill="1" applyBorder="1" applyAlignment="1">
      <alignment horizontal="right"/>
    </xf>
    <xf numFmtId="0" fontId="7" fillId="7" borderId="100" xfId="1707" applyFont="1" applyFill="1" applyBorder="1" applyAlignment="1">
      <alignment horizontal="right"/>
    </xf>
    <xf numFmtId="168" fontId="7" fillId="7" borderId="76" xfId="2852" applyNumberFormat="1" applyFont="1" applyFill="1" applyBorder="1" applyAlignment="1">
      <alignment horizontal="right"/>
    </xf>
    <xf numFmtId="168" fontId="7" fillId="7" borderId="76" xfId="2883" applyNumberFormat="1" applyFont="1" applyFill="1" applyBorder="1" applyAlignment="1">
      <alignment horizontal="right"/>
    </xf>
    <xf numFmtId="3" fontId="13" fillId="47" borderId="0" xfId="1707" applyNumberFormat="1" applyFont="1" applyFill="1"/>
    <xf numFmtId="199" fontId="13" fillId="47" borderId="0" xfId="1707" applyNumberFormat="1" applyFont="1" applyFill="1"/>
    <xf numFmtId="3" fontId="100" fillId="47" borderId="0" xfId="1707" applyNumberFormat="1" applyFont="1" applyFill="1"/>
    <xf numFmtId="0" fontId="35" fillId="47" borderId="0" xfId="1707" applyFont="1" applyFill="1"/>
    <xf numFmtId="0" fontId="101" fillId="47" borderId="0" xfId="2884" applyFill="1"/>
    <xf numFmtId="0" fontId="30" fillId="47" borderId="0" xfId="1707" applyFont="1" applyFill="1" applyAlignment="1">
      <alignment horizontal="left"/>
    </xf>
    <xf numFmtId="0" fontId="3" fillId="47" borderId="0" xfId="1707" applyFill="1" applyAlignment="1">
      <alignment horizontal="right"/>
    </xf>
    <xf numFmtId="2" fontId="3" fillId="47" borderId="0" xfId="1707" applyNumberFormat="1" applyFill="1" applyAlignment="1">
      <alignment horizontal="center"/>
    </xf>
    <xf numFmtId="0" fontId="3" fillId="0" borderId="28" xfId="1707" applyBorder="1"/>
    <xf numFmtId="168" fontId="3" fillId="0" borderId="31" xfId="1707" applyNumberFormat="1" applyBorder="1"/>
    <xf numFmtId="0" fontId="30" fillId="0" borderId="25" xfId="1707" applyFont="1" applyBorder="1"/>
    <xf numFmtId="168" fontId="30" fillId="0" borderId="27" xfId="1707" applyNumberFormat="1" applyFont="1" applyBorder="1"/>
    <xf numFmtId="168" fontId="30" fillId="0" borderId="27" xfId="2852" applyNumberFormat="1" applyFont="1" applyBorder="1" applyAlignment="1">
      <alignment horizontal="right"/>
    </xf>
    <xf numFmtId="168" fontId="30" fillId="0" borderId="0" xfId="1707" applyNumberFormat="1" applyFont="1"/>
    <xf numFmtId="0" fontId="3" fillId="0" borderId="25" xfId="1707" applyBorder="1"/>
    <xf numFmtId="168" fontId="3" fillId="0" borderId="27" xfId="1707" applyNumberFormat="1" applyBorder="1"/>
    <xf numFmtId="0" fontId="92" fillId="0" borderId="25" xfId="1707" applyFont="1" applyBorder="1"/>
    <xf numFmtId="0" fontId="102" fillId="0" borderId="25" xfId="1707" applyFont="1" applyBorder="1"/>
    <xf numFmtId="168" fontId="0" fillId="0" borderId="27" xfId="2852" applyNumberFormat="1" applyFont="1" applyBorder="1" applyAlignment="1">
      <alignment horizontal="right"/>
    </xf>
    <xf numFmtId="0" fontId="30" fillId="0" borderId="94" xfId="1707" applyFont="1" applyBorder="1"/>
    <xf numFmtId="168" fontId="3" fillId="0" borderId="101" xfId="1707" applyNumberFormat="1" applyBorder="1"/>
    <xf numFmtId="168" fontId="30" fillId="0" borderId="101" xfId="1707" applyNumberFormat="1" applyFont="1" applyBorder="1"/>
    <xf numFmtId="0" fontId="3" fillId="0" borderId="79" xfId="1707" applyBorder="1"/>
    <xf numFmtId="168" fontId="3" fillId="0" borderId="70" xfId="1707" applyNumberFormat="1" applyBorder="1"/>
    <xf numFmtId="0" fontId="6" fillId="0" borderId="0" xfId="1707" applyFont="1" applyAlignment="1">
      <alignment horizontal="center"/>
    </xf>
    <xf numFmtId="194" fontId="6" fillId="0" borderId="0" xfId="2851" applyFont="1"/>
    <xf numFmtId="0" fontId="94" fillId="0" borderId="0" xfId="1707" applyFont="1" applyAlignment="1">
      <alignment horizontal="right"/>
    </xf>
    <xf numFmtId="0" fontId="7" fillId="0" borderId="28" xfId="1707" applyFont="1" applyBorder="1" applyAlignment="1">
      <alignment horizontal="center"/>
    </xf>
    <xf numFmtId="0" fontId="7" fillId="0" borderId="29" xfId="1707" applyFont="1" applyBorder="1" applyAlignment="1">
      <alignment horizontal="center"/>
    </xf>
    <xf numFmtId="0" fontId="7" fillId="0" borderId="79" xfId="1707" applyFont="1" applyBorder="1" applyAlignment="1">
      <alignment horizontal="center"/>
    </xf>
    <xf numFmtId="194" fontId="7" fillId="0" borderId="70" xfId="2851" applyFont="1" applyBorder="1" applyAlignment="1">
      <alignment horizontal="center"/>
    </xf>
    <xf numFmtId="0" fontId="7" fillId="0" borderId="78" xfId="1707" applyFont="1" applyBorder="1" applyAlignment="1">
      <alignment horizontal="center"/>
    </xf>
    <xf numFmtId="14" fontId="7" fillId="0" borderId="70" xfId="1707" applyNumberFormat="1" applyFont="1" applyBorder="1" applyAlignment="1">
      <alignment horizontal="center"/>
    </xf>
    <xf numFmtId="0" fontId="7" fillId="0" borderId="21" xfId="1707" applyFont="1" applyBorder="1"/>
    <xf numFmtId="168" fontId="7" fillId="0" borderId="24" xfId="1707" applyNumberFormat="1" applyFont="1" applyBorder="1" applyAlignment="1">
      <alignment horizontal="center"/>
    </xf>
    <xf numFmtId="194" fontId="7" fillId="0" borderId="24" xfId="2851" applyFont="1" applyBorder="1" applyAlignment="1">
      <alignment horizontal="center"/>
    </xf>
    <xf numFmtId="168" fontId="7" fillId="0" borderId="28" xfId="1707" applyNumberFormat="1" applyFont="1" applyBorder="1" applyAlignment="1">
      <alignment horizontal="center"/>
    </xf>
    <xf numFmtId="0" fontId="7" fillId="46" borderId="21" xfId="1707" applyFont="1" applyFill="1" applyBorder="1" applyAlignment="1">
      <alignment horizontal="center"/>
    </xf>
    <xf numFmtId="168" fontId="7" fillId="46" borderId="24" xfId="1707" applyNumberFormat="1" applyFont="1" applyFill="1" applyBorder="1" applyAlignment="1">
      <alignment horizontal="center"/>
    </xf>
    <xf numFmtId="200" fontId="7" fillId="46" borderId="24" xfId="2851" applyNumberFormat="1" applyFont="1" applyFill="1" applyBorder="1" applyAlignment="1">
      <alignment horizontal="center"/>
    </xf>
    <xf numFmtId="168" fontId="7" fillId="46" borderId="23" xfId="1707" applyNumberFormat="1" applyFont="1" applyFill="1" applyBorder="1" applyAlignment="1">
      <alignment horizontal="right"/>
    </xf>
    <xf numFmtId="2" fontId="6" fillId="0" borderId="0" xfId="1707" applyNumberFormat="1" applyFont="1"/>
    <xf numFmtId="168" fontId="6" fillId="0" borderId="102" xfId="1707" applyNumberFormat="1" applyFont="1" applyBorder="1" applyAlignment="1">
      <alignment horizontal="center"/>
    </xf>
    <xf numFmtId="200" fontId="6" fillId="0" borderId="102" xfId="2851" applyNumberFormat="1" applyFont="1" applyBorder="1"/>
    <xf numFmtId="168" fontId="6" fillId="0" borderId="103" xfId="2852" applyNumberFormat="1" applyFont="1" applyBorder="1" applyAlignment="1">
      <alignment horizontal="center"/>
    </xf>
    <xf numFmtId="168" fontId="6" fillId="0" borderId="31" xfId="2852" applyNumberFormat="1" applyFont="1" applyBorder="1"/>
    <xf numFmtId="0" fontId="6" fillId="47" borderId="104" xfId="1707" applyFont="1" applyFill="1" applyBorder="1"/>
    <xf numFmtId="168" fontId="6" fillId="0" borderId="105" xfId="1707" applyNumberFormat="1" applyFont="1" applyBorder="1" applyAlignment="1">
      <alignment horizontal="center"/>
    </xf>
    <xf numFmtId="200" fontId="6" fillId="0" borderId="105" xfId="2851" applyNumberFormat="1" applyFont="1" applyBorder="1"/>
    <xf numFmtId="168" fontId="6" fillId="0" borderId="106" xfId="2852" applyNumberFormat="1" applyFont="1" applyBorder="1" applyAlignment="1">
      <alignment horizontal="center"/>
    </xf>
    <xf numFmtId="168" fontId="6" fillId="0" borderId="27" xfId="2852" applyNumberFormat="1" applyFont="1" applyBorder="1"/>
    <xf numFmtId="0" fontId="7" fillId="48" borderId="107" xfId="1707" applyFont="1" applyFill="1" applyBorder="1"/>
    <xf numFmtId="168" fontId="6" fillId="48" borderId="108" xfId="1707" applyNumberFormat="1" applyFont="1" applyFill="1" applyBorder="1" applyAlignment="1">
      <alignment horizontal="center"/>
    </xf>
    <xf numFmtId="200" fontId="7" fillId="48" borderId="108" xfId="2851" applyNumberFormat="1" applyFont="1" applyFill="1" applyBorder="1"/>
    <xf numFmtId="168" fontId="7" fillId="48" borderId="109" xfId="2852" applyNumberFormat="1" applyFont="1" applyFill="1" applyBorder="1" applyAlignment="1">
      <alignment horizontal="center"/>
    </xf>
    <xf numFmtId="168" fontId="7" fillId="48" borderId="70" xfId="2852" applyNumberFormat="1" applyFont="1" applyFill="1" applyBorder="1"/>
    <xf numFmtId="168" fontId="8" fillId="0" borderId="106" xfId="2852" applyNumberFormat="1" applyFont="1" applyBorder="1" applyAlignment="1">
      <alignment horizontal="right"/>
    </xf>
    <xf numFmtId="4" fontId="6" fillId="0" borderId="0" xfId="1707" applyNumberFormat="1" applyFont="1"/>
    <xf numFmtId="168" fontId="6" fillId="0" borderId="106" xfId="2852" applyNumberFormat="1" applyFont="1" applyBorder="1" applyAlignment="1">
      <alignment horizontal="right"/>
    </xf>
    <xf numFmtId="0" fontId="7" fillId="48" borderId="110" xfId="1707" applyFont="1" applyFill="1" applyBorder="1"/>
    <xf numFmtId="200" fontId="7" fillId="48" borderId="70" xfId="2851" applyNumberFormat="1" applyFont="1" applyFill="1" applyBorder="1"/>
    <xf numFmtId="168" fontId="6" fillId="0" borderId="70" xfId="2852" applyNumberFormat="1" applyFont="1" applyBorder="1"/>
    <xf numFmtId="0" fontId="7" fillId="0" borderId="111" xfId="1707" applyFont="1" applyBorder="1"/>
    <xf numFmtId="168" fontId="6" fillId="0" borderId="112" xfId="1707" applyNumberFormat="1" applyFont="1" applyBorder="1" applyAlignment="1">
      <alignment horizontal="center"/>
    </xf>
    <xf numFmtId="200" fontId="7" fillId="0" borderId="112" xfId="2851" applyNumberFormat="1" applyFont="1" applyBorder="1"/>
    <xf numFmtId="168" fontId="6" fillId="0" borderId="112" xfId="2852" applyNumberFormat="1" applyFont="1" applyBorder="1" applyAlignment="1">
      <alignment horizontal="center"/>
    </xf>
    <xf numFmtId="168" fontId="7" fillId="0" borderId="113" xfId="2852" applyNumberFormat="1" applyFont="1" applyBorder="1"/>
    <xf numFmtId="0" fontId="6" fillId="0" borderId="114" xfId="1707" applyFont="1" applyBorder="1"/>
    <xf numFmtId="168" fontId="6" fillId="0" borderId="115" xfId="1707" applyNumberFormat="1" applyFont="1" applyBorder="1" applyAlignment="1">
      <alignment horizontal="center"/>
    </xf>
    <xf numFmtId="200" fontId="6" fillId="0" borderId="115" xfId="2851" applyNumberFormat="1" applyFont="1" applyBorder="1"/>
    <xf numFmtId="168" fontId="6" fillId="0" borderId="115" xfId="2852" applyNumberFormat="1" applyFont="1" applyBorder="1" applyAlignment="1">
      <alignment horizontal="center"/>
    </xf>
    <xf numFmtId="168" fontId="6" fillId="0" borderId="79" xfId="2852" applyNumberFormat="1" applyFont="1" applyBorder="1"/>
    <xf numFmtId="168" fontId="6" fillId="0" borderId="25" xfId="2852" applyNumberFormat="1" applyFont="1" applyBorder="1"/>
    <xf numFmtId="197" fontId="7" fillId="48" borderId="109" xfId="2851" applyNumberFormat="1" applyFont="1" applyFill="1" applyBorder="1"/>
    <xf numFmtId="0" fontId="7" fillId="47" borderId="110" xfId="1707" applyFont="1" applyFill="1" applyBorder="1"/>
    <xf numFmtId="168" fontId="6" fillId="0" borderId="108" xfId="1707" applyNumberFormat="1" applyFont="1" applyBorder="1" applyAlignment="1">
      <alignment horizontal="center"/>
    </xf>
    <xf numFmtId="200" fontId="7" fillId="0" borderId="108" xfId="2851" applyNumberFormat="1" applyFont="1" applyBorder="1"/>
    <xf numFmtId="168" fontId="7" fillId="0" borderId="109" xfId="2852" applyNumberFormat="1" applyFont="1" applyBorder="1" applyAlignment="1">
      <alignment horizontal="center"/>
    </xf>
    <xf numFmtId="168" fontId="7" fillId="0" borderId="79" xfId="2852" applyNumberFormat="1" applyFont="1" applyBorder="1"/>
    <xf numFmtId="168" fontId="7" fillId="0" borderId="70" xfId="2852" applyNumberFormat="1" applyFont="1" applyBorder="1"/>
    <xf numFmtId="200" fontId="6" fillId="0" borderId="108" xfId="2851" applyNumberFormat="1" applyFont="1" applyBorder="1"/>
    <xf numFmtId="168" fontId="6" fillId="0" borderId="109" xfId="2852" applyNumberFormat="1" applyFont="1" applyBorder="1" applyAlignment="1">
      <alignment horizontal="center"/>
    </xf>
    <xf numFmtId="168" fontId="7" fillId="0" borderId="111" xfId="2852" applyNumberFormat="1" applyFont="1" applyBorder="1"/>
    <xf numFmtId="168" fontId="7" fillId="0" borderId="116" xfId="2852" applyNumberFormat="1" applyFont="1" applyBorder="1"/>
    <xf numFmtId="168" fontId="6" fillId="0" borderId="29" xfId="1707" applyNumberFormat="1" applyFont="1" applyBorder="1" applyAlignment="1">
      <alignment horizontal="center"/>
    </xf>
    <xf numFmtId="200" fontId="7" fillId="0" borderId="29" xfId="2851" applyNumberFormat="1" applyFont="1" applyBorder="1"/>
    <xf numFmtId="168" fontId="6" fillId="0" borderId="29" xfId="2852" applyNumberFormat="1" applyFont="1" applyBorder="1" applyAlignment="1">
      <alignment horizontal="center"/>
    </xf>
    <xf numFmtId="168" fontId="7" fillId="0" borderId="28" xfId="2852" applyNumberFormat="1" applyFont="1" applyBorder="1"/>
    <xf numFmtId="168" fontId="7" fillId="0" borderId="31" xfId="2852" applyNumberFormat="1" applyFont="1" applyBorder="1"/>
    <xf numFmtId="168" fontId="7" fillId="46" borderId="21" xfId="1707" applyNumberFormat="1" applyFont="1" applyFill="1" applyBorder="1" applyAlignment="1">
      <alignment horizontal="right"/>
    </xf>
    <xf numFmtId="39" fontId="6" fillId="0" borderId="0" xfId="1707" applyNumberFormat="1" applyFont="1"/>
    <xf numFmtId="168" fontId="6" fillId="0" borderId="28" xfId="2852" applyNumberFormat="1" applyFont="1" applyBorder="1"/>
    <xf numFmtId="168" fontId="6" fillId="0" borderId="106" xfId="1707" applyNumberFormat="1" applyFont="1" applyBorder="1" applyAlignment="1">
      <alignment horizontal="center"/>
    </xf>
    <xf numFmtId="0" fontId="7" fillId="48" borderId="79" xfId="1707" applyFont="1" applyFill="1" applyBorder="1"/>
    <xf numFmtId="168" fontId="7" fillId="48" borderId="109" xfId="1707" applyNumberFormat="1" applyFont="1" applyFill="1" applyBorder="1" applyAlignment="1">
      <alignment horizontal="center"/>
    </xf>
    <xf numFmtId="168" fontId="6" fillId="48" borderId="109" xfId="2852" applyNumberFormat="1" applyFont="1" applyFill="1" applyBorder="1" applyAlignment="1">
      <alignment horizontal="right"/>
    </xf>
    <xf numFmtId="168" fontId="7" fillId="48" borderId="79" xfId="2852" applyNumberFormat="1" applyFont="1" applyFill="1" applyBorder="1"/>
    <xf numFmtId="168" fontId="6" fillId="0" borderId="106" xfId="2852" applyNumberFormat="1" applyFont="1" applyBorder="1"/>
    <xf numFmtId="168" fontId="7" fillId="48" borderId="109" xfId="2852" applyNumberFormat="1" applyFont="1" applyFill="1" applyBorder="1" applyAlignment="1">
      <alignment horizontal="right"/>
    </xf>
    <xf numFmtId="168" fontId="6" fillId="0" borderId="109" xfId="2852" applyNumberFormat="1" applyFont="1" applyBorder="1" applyAlignment="1">
      <alignment horizontal="right"/>
    </xf>
    <xf numFmtId="0" fontId="7" fillId="0" borderId="111" xfId="1707" applyFont="1" applyBorder="1" applyAlignment="1">
      <alignment horizontal="center"/>
    </xf>
    <xf numFmtId="194" fontId="6" fillId="0" borderId="105" xfId="2851" applyFont="1" applyBorder="1"/>
    <xf numFmtId="0" fontId="7" fillId="47" borderId="117" xfId="1707" applyFont="1" applyFill="1" applyBorder="1"/>
    <xf numFmtId="168" fontId="7" fillId="0" borderId="118" xfId="1707" applyNumberFormat="1" applyFont="1" applyBorder="1" applyAlignment="1">
      <alignment horizontal="center"/>
    </xf>
    <xf numFmtId="194" fontId="7" fillId="0" borderId="118" xfId="2851" applyFont="1" applyBorder="1"/>
    <xf numFmtId="168" fontId="7" fillId="0" borderId="119" xfId="2852" applyNumberFormat="1" applyFont="1" applyBorder="1" applyAlignment="1">
      <alignment horizontal="center"/>
    </xf>
    <xf numFmtId="168" fontId="7" fillId="0" borderId="120" xfId="2852" applyNumberFormat="1" applyFont="1" applyBorder="1"/>
    <xf numFmtId="168" fontId="7" fillId="0" borderId="92" xfId="2852" applyNumberFormat="1" applyFont="1" applyBorder="1"/>
    <xf numFmtId="0" fontId="7" fillId="47" borderId="79" xfId="1707" applyFont="1" applyFill="1" applyBorder="1"/>
    <xf numFmtId="168" fontId="7" fillId="0" borderId="108" xfId="1707" applyNumberFormat="1" applyFont="1" applyBorder="1" applyAlignment="1">
      <alignment horizontal="center"/>
    </xf>
    <xf numFmtId="194" fontId="7" fillId="0" borderId="108" xfId="2851" applyFont="1" applyBorder="1"/>
    <xf numFmtId="168" fontId="7" fillId="0" borderId="109" xfId="2852" applyNumberFormat="1" applyFont="1" applyBorder="1" applyAlignment="1">
      <alignment horizontal="right"/>
    </xf>
    <xf numFmtId="187" fontId="6" fillId="0" borderId="0" xfId="2851" applyNumberFormat="1" applyFont="1"/>
    <xf numFmtId="168" fontId="6" fillId="0" borderId="25" xfId="1707" applyNumberFormat="1" applyFont="1" applyBorder="1" applyAlignment="1">
      <alignment horizontal="right"/>
    </xf>
    <xf numFmtId="168" fontId="6" fillId="0" borderId="27" xfId="1707" applyNumberFormat="1" applyFont="1" applyBorder="1" applyAlignment="1">
      <alignment horizontal="right"/>
    </xf>
    <xf numFmtId="194" fontId="6" fillId="0" borderId="108" xfId="2851" applyFont="1" applyBorder="1"/>
    <xf numFmtId="168" fontId="7" fillId="0" borderId="112" xfId="1707" applyNumberFormat="1" applyFont="1" applyBorder="1" applyAlignment="1">
      <alignment horizontal="center"/>
    </xf>
    <xf numFmtId="168" fontId="7" fillId="0" borderId="121" xfId="2852" applyNumberFormat="1" applyFont="1" applyBorder="1"/>
    <xf numFmtId="168" fontId="7" fillId="0" borderId="112" xfId="2852" applyNumberFormat="1" applyFont="1" applyBorder="1" applyAlignment="1">
      <alignment horizontal="center"/>
    </xf>
    <xf numFmtId="0" fontId="7" fillId="0" borderId="0" xfId="2885" applyFont="1" applyAlignment="1">
      <alignment horizontal="center"/>
    </xf>
    <xf numFmtId="0" fontId="6" fillId="0" borderId="0" xfId="2885" applyFont="1" applyAlignment="1">
      <alignment horizontal="center"/>
    </xf>
    <xf numFmtId="0" fontId="6" fillId="0" borderId="0" xfId="2885" applyFont="1"/>
    <xf numFmtId="0" fontId="30" fillId="0" borderId="0" xfId="2885" applyFont="1" applyAlignment="1">
      <alignment horizontal="right"/>
    </xf>
    <xf numFmtId="0" fontId="6" fillId="0" borderId="25" xfId="2885" applyFont="1" applyBorder="1"/>
    <xf numFmtId="0" fontId="7" fillId="7" borderId="23" xfId="2885" applyFont="1" applyFill="1" applyBorder="1" applyAlignment="1">
      <alignment horizontal="center" vertical="center" wrapText="1"/>
    </xf>
    <xf numFmtId="14" fontId="7" fillId="7" borderId="31" xfId="2885" applyNumberFormat="1" applyFont="1" applyFill="1" applyBorder="1" applyAlignment="1">
      <alignment horizontal="center" vertical="center"/>
    </xf>
    <xf numFmtId="0" fontId="6" fillId="0" borderId="89" xfId="2885" applyFont="1" applyBorder="1" applyAlignment="1">
      <alignment horizontal="justify" vertical="center" wrapText="1"/>
    </xf>
    <xf numFmtId="0" fontId="6" fillId="0" borderId="88" xfId="2885" applyFont="1" applyBorder="1" applyAlignment="1">
      <alignment horizontal="justify" vertical="center" wrapText="1"/>
    </xf>
    <xf numFmtId="168" fontId="6" fillId="0" borderId="91" xfId="2885" applyNumberFormat="1" applyFont="1" applyBorder="1" applyAlignment="1">
      <alignment vertical="center"/>
    </xf>
    <xf numFmtId="168" fontId="6" fillId="0" borderId="90" xfId="2885" applyNumberFormat="1" applyFont="1" applyBorder="1" applyAlignment="1">
      <alignment vertical="center"/>
    </xf>
    <xf numFmtId="168" fontId="7" fillId="7" borderId="23" xfId="2885" applyNumberFormat="1" applyFont="1" applyFill="1" applyBorder="1" applyAlignment="1">
      <alignment vertical="center"/>
    </xf>
    <xf numFmtId="168" fontId="7" fillId="7" borderId="23" xfId="2886" applyNumberFormat="1" applyFont="1" applyFill="1" applyBorder="1" applyAlignment="1">
      <alignment vertical="center"/>
    </xf>
    <xf numFmtId="0" fontId="6" fillId="0" borderId="91" xfId="2885" applyFont="1" applyBorder="1" applyAlignment="1">
      <alignment horizontal="justify" vertical="center"/>
    </xf>
    <xf numFmtId="0" fontId="6" fillId="0" borderId="90" xfId="2885" applyFont="1" applyBorder="1" applyAlignment="1">
      <alignment horizontal="justify" vertical="center"/>
    </xf>
    <xf numFmtId="168" fontId="6" fillId="0" borderId="0" xfId="2885" applyNumberFormat="1" applyFont="1"/>
    <xf numFmtId="0" fontId="6" fillId="0" borderId="21" xfId="2885" applyFont="1" applyBorder="1" applyAlignment="1">
      <alignment horizontal="justify" vertical="center" wrapText="1"/>
    </xf>
    <xf numFmtId="0" fontId="6" fillId="0" borderId="91" xfId="2885" applyFont="1" applyBorder="1" applyAlignment="1">
      <alignment horizontal="justify" vertical="center" wrapText="1"/>
    </xf>
    <xf numFmtId="0" fontId="6" fillId="0" borderId="90" xfId="2885" applyFont="1" applyBorder="1" applyAlignment="1">
      <alignment horizontal="justify" vertical="center" wrapText="1"/>
    </xf>
    <xf numFmtId="0" fontId="6" fillId="0" borderId="27" xfId="2885" applyFont="1" applyBorder="1" applyAlignment="1">
      <alignment horizontal="justify" vertical="center"/>
    </xf>
    <xf numFmtId="0" fontId="6" fillId="0" borderId="25" xfId="2885" applyFont="1" applyBorder="1" applyAlignment="1">
      <alignment horizontal="justify" vertical="center"/>
    </xf>
    <xf numFmtId="0" fontId="7" fillId="7" borderId="23" xfId="2885" applyFont="1" applyFill="1" applyBorder="1" applyAlignment="1">
      <alignment vertical="center"/>
    </xf>
    <xf numFmtId="3" fontId="7" fillId="7" borderId="23" xfId="2885" applyNumberFormat="1" applyFont="1" applyFill="1" applyBorder="1" applyAlignment="1">
      <alignment vertical="center"/>
    </xf>
    <xf numFmtId="168" fontId="7" fillId="7" borderId="70" xfId="2885" applyNumberFormat="1" applyFont="1" applyFill="1" applyBorder="1" applyAlignment="1">
      <alignment vertical="center"/>
    </xf>
    <xf numFmtId="0" fontId="7" fillId="0" borderId="25" xfId="2885" applyFont="1" applyBorder="1" applyAlignment="1">
      <alignment vertical="center"/>
    </xf>
    <xf numFmtId="0" fontId="7" fillId="0" borderId="0" xfId="2885" applyFont="1" applyAlignment="1">
      <alignment vertical="center"/>
    </xf>
    <xf numFmtId="14" fontId="30" fillId="7" borderId="21" xfId="1707" applyNumberFormat="1" applyFont="1" applyFill="1" applyBorder="1" applyAlignment="1">
      <alignment horizontal="center"/>
    </xf>
    <xf numFmtId="14" fontId="30" fillId="7" borderId="23" xfId="1707" applyNumberFormat="1" applyFont="1" applyFill="1" applyBorder="1" applyAlignment="1">
      <alignment horizontal="center"/>
    </xf>
    <xf numFmtId="0" fontId="3" fillId="0" borderId="31" xfId="1707" applyBorder="1" applyAlignment="1">
      <alignment vertical="center"/>
    </xf>
    <xf numFmtId="0" fontId="3" fillId="0" borderId="28" xfId="1707" applyBorder="1" applyAlignment="1">
      <alignment vertical="center"/>
    </xf>
    <xf numFmtId="0" fontId="3" fillId="0" borderId="27" xfId="1707" applyBorder="1" applyAlignment="1">
      <alignment vertical="center"/>
    </xf>
    <xf numFmtId="196" fontId="0" fillId="0" borderId="25" xfId="2851" applyNumberFormat="1" applyFont="1" applyBorder="1" applyAlignment="1">
      <alignment vertical="center"/>
    </xf>
    <xf numFmtId="196" fontId="0" fillId="0" borderId="27" xfId="2851" applyNumberFormat="1" applyFont="1" applyBorder="1" applyAlignment="1">
      <alignment vertical="center"/>
    </xf>
    <xf numFmtId="194" fontId="6" fillId="47" borderId="25" xfId="2851" applyFont="1" applyFill="1" applyBorder="1"/>
    <xf numFmtId="196" fontId="6" fillId="47" borderId="0" xfId="1707" applyNumberFormat="1" applyFont="1" applyFill="1"/>
    <xf numFmtId="0" fontId="3" fillId="0" borderId="25" xfId="1707" applyBorder="1" applyAlignment="1">
      <alignment vertical="center"/>
    </xf>
    <xf numFmtId="168" fontId="3" fillId="0" borderId="27" xfId="1707" applyNumberFormat="1" applyBorder="1" applyAlignment="1">
      <alignment vertical="center"/>
    </xf>
    <xf numFmtId="168" fontId="3" fillId="0" borderId="25" xfId="1707" applyNumberFormat="1" applyBorder="1" applyAlignment="1">
      <alignment vertical="center"/>
    </xf>
    <xf numFmtId="196" fontId="6" fillId="0" borderId="0" xfId="1707" applyNumberFormat="1" applyFont="1"/>
    <xf numFmtId="168" fontId="0" fillId="0" borderId="27" xfId="2852" applyNumberFormat="1" applyFont="1" applyBorder="1" applyAlignment="1">
      <alignment vertical="center"/>
    </xf>
    <xf numFmtId="168" fontId="92" fillId="0" borderId="27" xfId="1707" applyNumberFormat="1" applyFont="1" applyBorder="1" applyAlignment="1">
      <alignment vertical="center"/>
    </xf>
    <xf numFmtId="0" fontId="3" fillId="0" borderId="70" xfId="1707" applyBorder="1"/>
    <xf numFmtId="168" fontId="3" fillId="0" borderId="79" xfId="1707" applyNumberFormat="1" applyBorder="1"/>
    <xf numFmtId="168" fontId="92" fillId="0" borderId="70" xfId="1707" applyNumberFormat="1" applyFont="1" applyBorder="1"/>
    <xf numFmtId="0" fontId="6" fillId="0" borderId="29" xfId="1707" applyFont="1" applyBorder="1"/>
    <xf numFmtId="0" fontId="8" fillId="0" borderId="29" xfId="1707" applyFont="1" applyBorder="1"/>
    <xf numFmtId="202" fontId="6" fillId="0" borderId="0" xfId="2852" applyNumberFormat="1" applyFont="1" applyAlignment="1">
      <alignment horizontal="center"/>
    </xf>
    <xf numFmtId="14" fontId="30" fillId="0" borderId="0" xfId="1707" applyNumberFormat="1" applyFont="1" applyAlignment="1">
      <alignment horizontal="center"/>
    </xf>
    <xf numFmtId="202" fontId="6" fillId="0" borderId="0" xfId="2852" applyNumberFormat="1" applyFont="1"/>
    <xf numFmtId="10" fontId="3" fillId="0" borderId="31" xfId="1707" applyNumberFormat="1" applyBorder="1" applyAlignment="1">
      <alignment horizontal="center"/>
    </xf>
    <xf numFmtId="10" fontId="0" fillId="0" borderId="30" xfId="2852" applyNumberFormat="1" applyFont="1" applyBorder="1" applyAlignment="1">
      <alignment horizontal="center"/>
    </xf>
    <xf numFmtId="4" fontId="30" fillId="0" borderId="27" xfId="1707" applyNumberFormat="1" applyFont="1" applyBorder="1" applyAlignment="1">
      <alignment horizontal="center"/>
    </xf>
    <xf numFmtId="9" fontId="30" fillId="0" borderId="27" xfId="1707" applyNumberFormat="1" applyFont="1" applyBorder="1" applyAlignment="1">
      <alignment horizontal="center"/>
    </xf>
    <xf numFmtId="9" fontId="92" fillId="0" borderId="27" xfId="2621" applyFont="1" applyBorder="1"/>
    <xf numFmtId="4" fontId="102" fillId="0" borderId="26" xfId="1707" applyNumberFormat="1" applyFont="1" applyBorder="1" applyAlignment="1">
      <alignment horizontal="center"/>
    </xf>
    <xf numFmtId="4" fontId="7" fillId="0" borderId="70" xfId="1707" applyNumberFormat="1" applyFont="1" applyBorder="1" applyAlignment="1">
      <alignment horizontal="center"/>
    </xf>
    <xf numFmtId="4" fontId="7" fillId="0" borderId="80" xfId="1707" applyNumberFormat="1" applyFont="1" applyBorder="1" applyAlignment="1">
      <alignment horizontal="center"/>
    </xf>
    <xf numFmtId="0" fontId="6" fillId="0" borderId="31" xfId="1707" applyFont="1" applyBorder="1"/>
    <xf numFmtId="0" fontId="6" fillId="0" borderId="27" xfId="1707" applyFont="1" applyBorder="1" applyAlignment="1">
      <alignment horizontal="center"/>
    </xf>
    <xf numFmtId="202" fontId="6" fillId="0" borderId="31" xfId="2852" applyNumberFormat="1" applyFont="1" applyBorder="1"/>
    <xf numFmtId="0" fontId="6" fillId="0" borderId="27" xfId="1707" applyFont="1" applyBorder="1"/>
    <xf numFmtId="202" fontId="6" fillId="0" borderId="27" xfId="2852" applyNumberFormat="1" applyFont="1" applyBorder="1"/>
    <xf numFmtId="202" fontId="6" fillId="0" borderId="27" xfId="2852" applyNumberFormat="1" applyFont="1" applyBorder="1" applyAlignment="1">
      <alignment horizontal="center"/>
    </xf>
    <xf numFmtId="202" fontId="8" fillId="0" borderId="27" xfId="2852" applyNumberFormat="1" applyFont="1" applyBorder="1" applyAlignment="1">
      <alignment horizontal="center"/>
    </xf>
    <xf numFmtId="0" fontId="6" fillId="0" borderId="70" xfId="1707" applyFont="1" applyBorder="1"/>
    <xf numFmtId="0" fontId="6" fillId="0" borderId="70" xfId="1707" applyFont="1" applyBorder="1" applyAlignment="1">
      <alignment horizontal="center"/>
    </xf>
    <xf numFmtId="202" fontId="6" fillId="0" borderId="70" xfId="2852" applyNumberFormat="1" applyFont="1" applyBorder="1"/>
    <xf numFmtId="168" fontId="13" fillId="0" borderId="122" xfId="1707" applyNumberFormat="1" applyFont="1" applyBorder="1"/>
    <xf numFmtId="168" fontId="95" fillId="0" borderId="124" xfId="1707" applyNumberFormat="1" applyFont="1" applyBorder="1"/>
    <xf numFmtId="171" fontId="6" fillId="0" borderId="11" xfId="1849" applyNumberFormat="1" applyFont="1" applyFill="1" applyBorder="1"/>
    <xf numFmtId="170" fontId="103" fillId="0" borderId="0" xfId="402" applyNumberFormat="1" applyFont="1"/>
    <xf numFmtId="171" fontId="6" fillId="0" borderId="34" xfId="1849" applyNumberFormat="1" applyFont="1" applyFill="1" applyBorder="1"/>
    <xf numFmtId="9" fontId="6" fillId="0" borderId="0" xfId="2338" applyFont="1"/>
    <xf numFmtId="10" fontId="6" fillId="0" borderId="0" xfId="2338" applyNumberFormat="1" applyFont="1"/>
    <xf numFmtId="171" fontId="76" fillId="0" borderId="0" xfId="1849" applyNumberFormat="1" applyFont="1" applyAlignment="1">
      <alignment horizontal="center" vertical="center"/>
    </xf>
    <xf numFmtId="0" fontId="6" fillId="0" borderId="120" xfId="1707" applyFont="1" applyBorder="1"/>
    <xf numFmtId="0" fontId="7" fillId="0" borderId="36" xfId="1707" applyFont="1" applyBorder="1"/>
    <xf numFmtId="0" fontId="7" fillId="0" borderId="125" xfId="1707" applyFont="1" applyBorder="1"/>
    <xf numFmtId="0" fontId="7" fillId="0" borderId="126" xfId="1707" applyFont="1" applyBorder="1"/>
    <xf numFmtId="0" fontId="7" fillId="0" borderId="9" xfId="1707" applyFont="1" applyBorder="1"/>
    <xf numFmtId="0" fontId="7" fillId="0" borderId="127" xfId="1707" applyFont="1" applyBorder="1"/>
    <xf numFmtId="0" fontId="99" fillId="0" borderId="9" xfId="1707" applyFont="1" applyBorder="1"/>
    <xf numFmtId="196" fontId="99" fillId="0" borderId="128" xfId="2851" applyNumberFormat="1" applyFont="1" applyBorder="1"/>
    <xf numFmtId="0" fontId="6" fillId="0" borderId="129" xfId="1707" applyFont="1" applyBorder="1"/>
    <xf numFmtId="197" fontId="6" fillId="0" borderId="128" xfId="1707" applyNumberFormat="1" applyFont="1" applyBorder="1"/>
    <xf numFmtId="0" fontId="6" fillId="0" borderId="130" xfId="1707" applyFont="1" applyBorder="1"/>
    <xf numFmtId="197" fontId="6" fillId="0" borderId="131" xfId="1707" applyNumberFormat="1" applyFont="1" applyBorder="1"/>
    <xf numFmtId="0" fontId="6" fillId="0" borderId="132" xfId="1707" applyFont="1" applyBorder="1"/>
    <xf numFmtId="197" fontId="6" fillId="0" borderId="133" xfId="1707" applyNumberFormat="1" applyFont="1" applyBorder="1"/>
    <xf numFmtId="0" fontId="99" fillId="0" borderId="12" xfId="1707" applyFont="1" applyBorder="1"/>
    <xf numFmtId="197" fontId="99" fillId="0" borderId="135" xfId="2851" applyNumberFormat="1" applyFont="1" applyBorder="1"/>
    <xf numFmtId="197" fontId="6" fillId="0" borderId="136" xfId="1707" applyNumberFormat="1" applyFont="1" applyBorder="1"/>
    <xf numFmtId="197" fontId="99" fillId="0" borderId="137" xfId="2851" applyNumberFormat="1" applyFont="1" applyBorder="1"/>
    <xf numFmtId="173" fontId="0" fillId="0" borderId="0" xfId="2338" applyNumberFormat="1" applyFont="1"/>
    <xf numFmtId="168" fontId="11" fillId="0" borderId="123" xfId="1707" applyNumberFormat="1" applyFont="1" applyFill="1" applyBorder="1"/>
    <xf numFmtId="171" fontId="76" fillId="0" borderId="0" xfId="1849" applyNumberFormat="1" applyFont="1" applyAlignment="1">
      <alignment horizontal="center" vertical="center"/>
    </xf>
    <xf numFmtId="0" fontId="6" fillId="0" borderId="83" xfId="1707" applyFont="1" applyFill="1" applyBorder="1"/>
    <xf numFmtId="168" fontId="11" fillId="0" borderId="25" xfId="1707" applyNumberFormat="1" applyFont="1" applyFill="1" applyBorder="1"/>
    <xf numFmtId="0" fontId="7" fillId="7" borderId="31" xfId="1707" applyFont="1" applyFill="1" applyBorder="1" applyAlignment="1">
      <alignment horizontal="center"/>
    </xf>
    <xf numFmtId="170" fontId="6" fillId="0" borderId="0" xfId="1849" applyNumberFormat="1" applyFont="1"/>
    <xf numFmtId="168" fontId="6" fillId="0" borderId="70" xfId="1707" applyNumberFormat="1" applyFont="1" applyFill="1" applyBorder="1" applyAlignment="1">
      <alignment vertical="center"/>
    </xf>
    <xf numFmtId="168" fontId="6" fillId="0" borderId="23" xfId="1707" applyNumberFormat="1" applyFont="1" applyFill="1" applyBorder="1" applyAlignment="1">
      <alignment vertical="center"/>
    </xf>
    <xf numFmtId="168" fontId="7" fillId="0" borderId="23" xfId="1707" applyNumberFormat="1" applyFont="1" applyFill="1" applyBorder="1" applyAlignment="1">
      <alignment vertical="center"/>
    </xf>
    <xf numFmtId="171" fontId="6" fillId="0" borderId="20" xfId="1849" applyNumberFormat="1" applyFont="1" applyFill="1" applyBorder="1"/>
    <xf numFmtId="171" fontId="9" fillId="0" borderId="7" xfId="1849" applyNumberFormat="1" applyFont="1" applyFill="1" applyBorder="1" applyAlignment="1">
      <alignment horizontal="center" vertical="top" wrapText="1"/>
    </xf>
    <xf numFmtId="171" fontId="7" fillId="0" borderId="35" xfId="1849" applyNumberFormat="1" applyFont="1" applyFill="1" applyBorder="1"/>
    <xf numFmtId="171" fontId="6" fillId="0" borderId="0" xfId="1849" applyNumberFormat="1" applyFont="1" applyAlignment="1">
      <alignment horizontal="justify" vertical="justify"/>
    </xf>
    <xf numFmtId="0" fontId="7" fillId="0" borderId="0" xfId="1849" applyFont="1" applyAlignment="1">
      <alignment horizontal="center"/>
    </xf>
    <xf numFmtId="0" fontId="4" fillId="0" borderId="0" xfId="0" applyFont="1" applyAlignment="1">
      <alignment horizontal="center"/>
    </xf>
    <xf numFmtId="167" fontId="4" fillId="0" borderId="0" xfId="1484" applyFont="1" applyAlignment="1">
      <alignment horizontal="center"/>
    </xf>
    <xf numFmtId="0" fontId="5" fillId="0" borderId="0" xfId="0" applyFont="1" applyAlignment="1">
      <alignment horizontal="center"/>
    </xf>
    <xf numFmtId="0" fontId="87" fillId="0" borderId="0" xfId="0" applyFont="1" applyAlignment="1">
      <alignment horizontal="center"/>
    </xf>
    <xf numFmtId="0" fontId="6" fillId="0" borderId="0" xfId="1849" applyFont="1" applyAlignment="1">
      <alignment horizontal="justify" vertical="justify" wrapText="1"/>
    </xf>
    <xf numFmtId="0" fontId="6" fillId="0" borderId="0" xfId="1849" applyFont="1" applyAlignment="1">
      <alignment horizontal="justify" vertical="justify"/>
    </xf>
    <xf numFmtId="171" fontId="6" fillId="0" borderId="0" xfId="1849" applyNumberFormat="1" applyFont="1" applyAlignment="1">
      <alignment horizontal="justify" vertical="justify" wrapText="1"/>
    </xf>
    <xf numFmtId="171" fontId="6" fillId="0" borderId="0" xfId="1849" applyNumberFormat="1" applyFont="1" applyAlignment="1">
      <alignment horizontal="justify" vertical="justify"/>
    </xf>
    <xf numFmtId="171" fontId="76" fillId="0" borderId="0" xfId="1849" applyNumberFormat="1" applyFont="1" applyAlignment="1">
      <alignment horizontal="center" vertical="center"/>
    </xf>
    <xf numFmtId="171" fontId="6" fillId="0" borderId="0" xfId="1849" applyNumberFormat="1" applyFont="1" applyBorder="1" applyAlignment="1">
      <alignment horizontal="justify" vertical="justify" wrapText="1"/>
    </xf>
    <xf numFmtId="171" fontId="6" fillId="0" borderId="0" xfId="1849" applyNumberFormat="1" applyFont="1" applyBorder="1" applyAlignment="1">
      <alignment horizontal="justify" vertical="justify"/>
    </xf>
    <xf numFmtId="0" fontId="6" fillId="0" borderId="0" xfId="0" applyFont="1" applyAlignment="1">
      <alignment horizontal="center"/>
    </xf>
    <xf numFmtId="0" fontId="0" fillId="0" borderId="0" xfId="0" applyAlignment="1">
      <alignment horizontal="center"/>
    </xf>
    <xf numFmtId="174" fontId="7" fillId="0" borderId="0" xfId="0" applyNumberFormat="1" applyFont="1" applyAlignment="1">
      <alignment horizontal="center"/>
    </xf>
    <xf numFmtId="0" fontId="7" fillId="0" borderId="0" xfId="0" applyFont="1" applyAlignment="1">
      <alignment horizontal="center"/>
    </xf>
    <xf numFmtId="0" fontId="30" fillId="0" borderId="0" xfId="1707" applyFont="1" applyAlignment="1">
      <alignment horizontal="center"/>
    </xf>
    <xf numFmtId="0" fontId="3" fillId="0" borderId="0" xfId="1707" applyAlignment="1">
      <alignment horizontal="center"/>
    </xf>
    <xf numFmtId="0" fontId="7" fillId="7" borderId="23" xfId="1707" applyFont="1" applyFill="1" applyBorder="1" applyAlignment="1">
      <alignment horizontal="center"/>
    </xf>
    <xf numFmtId="0" fontId="89" fillId="0" borderId="0" xfId="1707" applyFont="1" applyAlignment="1">
      <alignment horizontal="center"/>
    </xf>
    <xf numFmtId="0" fontId="93" fillId="7" borderId="64" xfId="1707" applyFont="1" applyFill="1" applyBorder="1" applyAlignment="1">
      <alignment horizontal="center"/>
    </xf>
    <xf numFmtId="0" fontId="93" fillId="47" borderId="0" xfId="1707" applyFont="1" applyFill="1" applyAlignment="1">
      <alignment horizontal="center"/>
    </xf>
    <xf numFmtId="0" fontId="30" fillId="47" borderId="0" xfId="1707" applyFont="1" applyFill="1" applyAlignment="1">
      <alignment horizontal="center"/>
    </xf>
    <xf numFmtId="0" fontId="94" fillId="47" borderId="0" xfId="1707" applyFont="1" applyFill="1" applyAlignment="1">
      <alignment horizontal="center"/>
    </xf>
    <xf numFmtId="0" fontId="7" fillId="7" borderId="23" xfId="1707" applyFont="1" applyFill="1" applyBorder="1" applyAlignment="1">
      <alignment horizontal="center" vertical="center" wrapText="1"/>
    </xf>
    <xf numFmtId="0" fontId="7" fillId="7" borderId="23" xfId="1707" applyFont="1" applyFill="1" applyBorder="1" applyAlignment="1">
      <alignment horizontal="center" vertical="center"/>
    </xf>
    <xf numFmtId="0" fontId="7" fillId="7" borderId="23" xfId="1707" applyFont="1" applyFill="1" applyBorder="1" applyAlignment="1">
      <alignment horizontal="left" vertical="center"/>
    </xf>
    <xf numFmtId="0" fontId="97" fillId="0" borderId="36" xfId="1707" applyFont="1" applyBorder="1" applyAlignment="1">
      <alignment horizontal="center"/>
    </xf>
    <xf numFmtId="0" fontId="97" fillId="0" borderId="60" xfId="1707" applyFont="1" applyBorder="1" applyAlignment="1">
      <alignment horizontal="center"/>
    </xf>
    <xf numFmtId="0" fontId="97" fillId="0" borderId="42" xfId="1707" applyFont="1" applyBorder="1" applyAlignment="1">
      <alignment horizontal="center"/>
    </xf>
    <xf numFmtId="0" fontId="97" fillId="0" borderId="12" xfId="1707" applyFont="1" applyBorder="1" applyAlignment="1">
      <alignment horizontal="center"/>
    </xf>
    <xf numFmtId="0" fontId="97" fillId="0" borderId="14" xfId="1707" applyFont="1" applyBorder="1" applyAlignment="1">
      <alignment horizontal="center"/>
    </xf>
    <xf numFmtId="0" fontId="97" fillId="0" borderId="13" xfId="1707" applyFont="1" applyBorder="1" applyAlignment="1">
      <alignment horizontal="center"/>
    </xf>
    <xf numFmtId="0" fontId="96" fillId="7" borderId="23" xfId="1707" applyFont="1" applyFill="1" applyBorder="1" applyAlignment="1">
      <alignment horizontal="center" vertical="center" wrapText="1"/>
    </xf>
    <xf numFmtId="0" fontId="96" fillId="7" borderId="23" xfId="1707" applyFont="1" applyFill="1" applyBorder="1" applyAlignment="1">
      <alignment horizontal="center"/>
    </xf>
    <xf numFmtId="0" fontId="96" fillId="7" borderId="31" xfId="1707" applyFont="1" applyFill="1" applyBorder="1" applyAlignment="1">
      <alignment horizontal="center" vertical="center" wrapText="1"/>
    </xf>
    <xf numFmtId="0" fontId="6" fillId="0" borderId="134" xfId="1707" applyFont="1" applyBorder="1" applyAlignment="1">
      <alignment horizontal="left" vertical="center" wrapText="1"/>
    </xf>
    <xf numFmtId="0" fontId="4" fillId="47" borderId="0" xfId="1707" applyFont="1" applyFill="1" applyAlignment="1">
      <alignment horizontal="center"/>
    </xf>
    <xf numFmtId="14" fontId="7" fillId="7" borderId="23" xfId="1707" applyNumberFormat="1" applyFont="1" applyFill="1" applyBorder="1" applyAlignment="1">
      <alignment horizontal="center" vertical="center" wrapText="1"/>
    </xf>
    <xf numFmtId="0" fontId="7" fillId="0" borderId="23" xfId="1707" applyFont="1" applyBorder="1" applyAlignment="1">
      <alignment horizontal="right" vertical="center"/>
    </xf>
    <xf numFmtId="0" fontId="7" fillId="0" borderId="31" xfId="1707" applyFont="1" applyBorder="1" applyAlignment="1">
      <alignment horizontal="right" vertical="center"/>
    </xf>
    <xf numFmtId="0" fontId="13" fillId="47" borderId="0" xfId="1707" applyFont="1" applyFill="1" applyAlignment="1">
      <alignment horizontal="center"/>
    </xf>
    <xf numFmtId="168" fontId="6" fillId="47" borderId="25" xfId="2852" applyNumberFormat="1" applyFont="1" applyFill="1" applyBorder="1" applyAlignment="1">
      <alignment horizontal="right"/>
    </xf>
    <xf numFmtId="168" fontId="6" fillId="47" borderId="26" xfId="2852" applyNumberFormat="1" applyFont="1" applyFill="1" applyBorder="1" applyAlignment="1">
      <alignment horizontal="right"/>
    </xf>
    <xf numFmtId="168" fontId="7" fillId="7" borderId="99" xfId="2852" applyNumberFormat="1" applyFont="1" applyFill="1" applyBorder="1" applyAlignment="1">
      <alignment horizontal="right"/>
    </xf>
    <xf numFmtId="168" fontId="7" fillId="7" borderId="100" xfId="2852" applyNumberFormat="1" applyFont="1" applyFill="1" applyBorder="1" applyAlignment="1">
      <alignment horizontal="right"/>
    </xf>
    <xf numFmtId="0" fontId="7" fillId="7" borderId="28" xfId="1707" applyFont="1" applyFill="1" applyBorder="1" applyAlignment="1">
      <alignment horizontal="center"/>
    </xf>
    <xf numFmtId="0" fontId="7" fillId="7" borderId="30" xfId="1707" applyFont="1" applyFill="1" applyBorder="1" applyAlignment="1">
      <alignment horizontal="center"/>
    </xf>
    <xf numFmtId="0" fontId="7" fillId="7" borderId="31" xfId="1707" applyFont="1" applyFill="1" applyBorder="1" applyAlignment="1">
      <alignment horizontal="center"/>
    </xf>
    <xf numFmtId="14" fontId="7" fillId="7" borderId="79" xfId="1707" applyNumberFormat="1" applyFont="1" applyFill="1" applyBorder="1" applyAlignment="1">
      <alignment horizontal="center"/>
    </xf>
    <xf numFmtId="14" fontId="7" fillId="7" borderId="80" xfId="1707" applyNumberFormat="1" applyFont="1" applyFill="1" applyBorder="1" applyAlignment="1">
      <alignment horizontal="center"/>
    </xf>
    <xf numFmtId="14" fontId="7" fillId="7" borderId="70" xfId="1707" applyNumberFormat="1" applyFont="1" applyFill="1" applyBorder="1" applyAlignment="1">
      <alignment horizontal="center"/>
    </xf>
    <xf numFmtId="168" fontId="6" fillId="47" borderId="79" xfId="2852" applyNumberFormat="1" applyFont="1" applyFill="1" applyBorder="1" applyAlignment="1">
      <alignment horizontal="right"/>
    </xf>
    <xf numFmtId="168" fontId="6" fillId="47" borderId="80" xfId="2852" applyNumberFormat="1" applyFont="1" applyFill="1" applyBorder="1" applyAlignment="1">
      <alignment horizontal="right"/>
    </xf>
    <xf numFmtId="168" fontId="7" fillId="7" borderId="76" xfId="2852" applyNumberFormat="1" applyFont="1" applyFill="1" applyBorder="1" applyAlignment="1">
      <alignment horizontal="right"/>
    </xf>
    <xf numFmtId="0" fontId="6" fillId="47" borderId="0" xfId="1707" applyFont="1" applyFill="1" applyAlignment="1">
      <alignment horizontal="center"/>
    </xf>
    <xf numFmtId="0" fontId="30" fillId="7" borderId="23" xfId="1707" applyFont="1" applyFill="1" applyBorder="1" applyAlignment="1">
      <alignment horizontal="center" vertical="center" wrapText="1"/>
    </xf>
    <xf numFmtId="0" fontId="30" fillId="7" borderId="31" xfId="1707" applyFont="1" applyFill="1" applyBorder="1" applyAlignment="1">
      <alignment horizontal="center"/>
    </xf>
    <xf numFmtId="14" fontId="30" fillId="7" borderId="70" xfId="1707" applyNumberFormat="1" applyFont="1" applyFill="1" applyBorder="1" applyAlignment="1">
      <alignment horizontal="center"/>
    </xf>
    <xf numFmtId="0" fontId="93" fillId="0" borderId="0" xfId="1707" applyFont="1" applyAlignment="1">
      <alignment horizontal="center"/>
    </xf>
    <xf numFmtId="14" fontId="93" fillId="0" borderId="0" xfId="1707" applyNumberFormat="1" applyFont="1" applyAlignment="1">
      <alignment horizontal="center"/>
    </xf>
    <xf numFmtId="0" fontId="7" fillId="0" borderId="0" xfId="1707" applyFont="1" applyAlignment="1">
      <alignment horizontal="center"/>
    </xf>
    <xf numFmtId="0" fontId="7" fillId="0" borderId="23" xfId="1707" applyFont="1" applyBorder="1" applyAlignment="1">
      <alignment horizontal="center"/>
    </xf>
    <xf numFmtId="0" fontId="4" fillId="0" borderId="0" xfId="1707" applyFont="1" applyAlignment="1">
      <alignment horizontal="center"/>
    </xf>
    <xf numFmtId="0" fontId="7" fillId="7" borderId="23" xfId="2885" applyFont="1" applyFill="1" applyBorder="1" applyAlignment="1">
      <alignment horizontal="left" vertical="center"/>
    </xf>
    <xf numFmtId="0" fontId="7" fillId="7" borderId="23" xfId="2885" applyFont="1" applyFill="1" applyBorder="1" applyAlignment="1">
      <alignment horizontal="center"/>
    </xf>
    <xf numFmtId="14" fontId="30" fillId="0" borderId="0" xfId="1707" applyNumberFormat="1" applyFont="1" applyAlignment="1">
      <alignment horizontal="center"/>
    </xf>
    <xf numFmtId="0" fontId="30" fillId="7" borderId="23" xfId="1707" applyFont="1" applyFill="1" applyBorder="1" applyAlignment="1">
      <alignment horizontal="left" vertical="center"/>
    </xf>
    <xf numFmtId="0" fontId="30" fillId="7" borderId="23" xfId="1707" applyFont="1" applyFill="1" applyBorder="1" applyAlignment="1">
      <alignment horizontal="center"/>
    </xf>
    <xf numFmtId="0" fontId="94" fillId="0" borderId="0" xfId="1707" applyFont="1" applyAlignment="1">
      <alignment horizontal="center"/>
    </xf>
    <xf numFmtId="0" fontId="30" fillId="7" borderId="23" xfId="1707" applyFont="1" applyFill="1" applyBorder="1" applyAlignment="1">
      <alignment horizontal="center" vertical="center"/>
    </xf>
    <xf numFmtId="14" fontId="30" fillId="7" borderId="31" xfId="1707" applyNumberFormat="1" applyFont="1" applyFill="1" applyBorder="1" applyAlignment="1">
      <alignment horizontal="center" vertical="center"/>
    </xf>
    <xf numFmtId="0" fontId="0" fillId="0" borderId="36" xfId="0" applyBorder="1" applyAlignment="1">
      <alignment horizontal="center"/>
    </xf>
    <xf numFmtId="0" fontId="0" fillId="0" borderId="60" xfId="0" applyBorder="1" applyAlignment="1">
      <alignment horizontal="center"/>
    </xf>
    <xf numFmtId="0" fontId="0" fillId="0" borderId="42"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13" xfId="0" applyBorder="1" applyAlignment="1">
      <alignment horizontal="center"/>
    </xf>
    <xf numFmtId="0" fontId="0" fillId="0" borderId="5" xfId="0" applyBorder="1" applyAlignment="1">
      <alignment horizontal="left"/>
    </xf>
    <xf numFmtId="0" fontId="0" fillId="0" borderId="8" xfId="0" applyBorder="1" applyAlignment="1">
      <alignment horizontal="left"/>
    </xf>
    <xf numFmtId="0" fontId="0" fillId="0" borderId="6" xfId="0" applyBorder="1" applyAlignment="1">
      <alignment horizontal="left"/>
    </xf>
    <xf numFmtId="0" fontId="74" fillId="0" borderId="34" xfId="0" applyFont="1" applyBorder="1" applyAlignment="1">
      <alignment horizontal="center" vertical="center"/>
    </xf>
    <xf numFmtId="0" fontId="74" fillId="0" borderId="20" xfId="0" applyFont="1" applyBorder="1" applyAlignment="1">
      <alignment horizontal="center" vertical="center"/>
    </xf>
    <xf numFmtId="0" fontId="74" fillId="0" borderId="5" xfId="0" applyFont="1" applyBorder="1" applyAlignment="1">
      <alignment horizontal="center"/>
    </xf>
    <xf numFmtId="0" fontId="74" fillId="0" borderId="6" xfId="0" applyFont="1" applyBorder="1" applyAlignment="1">
      <alignment horizontal="center"/>
    </xf>
    <xf numFmtId="173" fontId="74" fillId="0" borderId="5" xfId="402" applyNumberFormat="1" applyFont="1" applyBorder="1" applyAlignment="1">
      <alignment horizontal="center"/>
    </xf>
    <xf numFmtId="173" fontId="74" fillId="0" borderId="8" xfId="402" applyNumberFormat="1" applyFont="1" applyBorder="1" applyAlignment="1">
      <alignment horizontal="center"/>
    </xf>
    <xf numFmtId="173" fontId="74" fillId="0" borderId="6" xfId="402" applyNumberFormat="1" applyFont="1" applyBorder="1" applyAlignment="1">
      <alignment horizontal="center"/>
    </xf>
    <xf numFmtId="173" fontId="74" fillId="45" borderId="5" xfId="402" applyNumberFormat="1" applyFont="1" applyFill="1" applyBorder="1" applyAlignment="1">
      <alignment horizontal="center"/>
    </xf>
    <xf numFmtId="173" fontId="74" fillId="45" borderId="8" xfId="402" applyNumberFormat="1" applyFont="1" applyFill="1" applyBorder="1" applyAlignment="1">
      <alignment horizontal="center"/>
    </xf>
    <xf numFmtId="173" fontId="74" fillId="45" borderId="6" xfId="402" applyNumberFormat="1" applyFont="1" applyFill="1" applyBorder="1" applyAlignment="1">
      <alignment horizontal="center"/>
    </xf>
    <xf numFmtId="0" fontId="88" fillId="0" borderId="0" xfId="0" applyFont="1" applyAlignment="1">
      <alignment horizontal="center"/>
    </xf>
  </cellXfs>
  <cellStyles count="2888">
    <cellStyle name="20% - Énfasis1" xfId="1" builtinId="30" customBuiltin="1"/>
    <cellStyle name="20% - Énfasis1 10" xfId="2854"/>
    <cellStyle name="20% - Énfasis1 11" xfId="2855"/>
    <cellStyle name="20% - Énfasis1 2" xfId="2"/>
    <cellStyle name="20% - Énfasis1 2 2" xfId="3"/>
    <cellStyle name="20% - Énfasis1 2 2 2" xfId="4"/>
    <cellStyle name="20% - Énfasis1 2 3" xfId="5"/>
    <cellStyle name="20% - Énfasis1 3" xfId="6"/>
    <cellStyle name="20% - Énfasis1 3 2" xfId="7"/>
    <cellStyle name="20% - Énfasis1 3 2 2" xfId="8"/>
    <cellStyle name="20% - Énfasis1 3 3" xfId="9"/>
    <cellStyle name="20% - Énfasis1 4" xfId="10"/>
    <cellStyle name="20% - Énfasis1 4 2" xfId="11"/>
    <cellStyle name="20% - Énfasis1 4 2 2" xfId="12"/>
    <cellStyle name="20% - Énfasis1 4 3" xfId="13"/>
    <cellStyle name="20% - Énfasis1 5" xfId="14"/>
    <cellStyle name="20% - Énfasis1 5 2" xfId="15"/>
    <cellStyle name="20% - Énfasis1 5 2 2" xfId="16"/>
    <cellStyle name="20% - Énfasis1 5 3" xfId="17"/>
    <cellStyle name="20% - Énfasis1 6" xfId="18"/>
    <cellStyle name="20% - Énfasis1 6 2" xfId="19"/>
    <cellStyle name="20% - Énfasis1 6 2 2" xfId="20"/>
    <cellStyle name="20% - Énfasis1 6 3" xfId="21"/>
    <cellStyle name="20% - Énfasis1 7" xfId="22"/>
    <cellStyle name="20% - Énfasis1 7 2" xfId="23"/>
    <cellStyle name="20% - Énfasis1 7 2 2" xfId="24"/>
    <cellStyle name="20% - Énfasis1 7 3" xfId="25"/>
    <cellStyle name="20% - Énfasis1 8" xfId="26"/>
    <cellStyle name="20% - Énfasis1 9" xfId="27"/>
    <cellStyle name="20% - Énfasis2" xfId="28" builtinId="34" customBuiltin="1"/>
    <cellStyle name="20% - Énfasis2 10" xfId="2856"/>
    <cellStyle name="20% - Énfasis2 11" xfId="2857"/>
    <cellStyle name="20% - Énfasis2 2" xfId="29"/>
    <cellStyle name="20% - Énfasis2 2 2" xfId="30"/>
    <cellStyle name="20% - Énfasis2 2 2 2" xfId="31"/>
    <cellStyle name="20% - Énfasis2 2 3" xfId="32"/>
    <cellStyle name="20% - Énfasis2 3" xfId="33"/>
    <cellStyle name="20% - Énfasis2 3 2" xfId="34"/>
    <cellStyle name="20% - Énfasis2 3 2 2" xfId="35"/>
    <cellStyle name="20% - Énfasis2 3 3" xfId="36"/>
    <cellStyle name="20% - Énfasis2 4" xfId="37"/>
    <cellStyle name="20% - Énfasis2 4 2" xfId="38"/>
    <cellStyle name="20% - Énfasis2 4 2 2" xfId="39"/>
    <cellStyle name="20% - Énfasis2 4 3" xfId="40"/>
    <cellStyle name="20% - Énfasis2 5" xfId="41"/>
    <cellStyle name="20% - Énfasis2 5 2" xfId="42"/>
    <cellStyle name="20% - Énfasis2 5 2 2" xfId="43"/>
    <cellStyle name="20% - Énfasis2 5 3" xfId="44"/>
    <cellStyle name="20% - Énfasis2 6" xfId="45"/>
    <cellStyle name="20% - Énfasis2 6 2" xfId="46"/>
    <cellStyle name="20% - Énfasis2 6 2 2" xfId="47"/>
    <cellStyle name="20% - Énfasis2 6 3" xfId="48"/>
    <cellStyle name="20% - Énfasis2 7" xfId="49"/>
    <cellStyle name="20% - Énfasis2 7 2" xfId="50"/>
    <cellStyle name="20% - Énfasis2 7 2 2" xfId="51"/>
    <cellStyle name="20% - Énfasis2 7 3" xfId="52"/>
    <cellStyle name="20% - Énfasis2 8" xfId="53"/>
    <cellStyle name="20% - Énfasis2 9" xfId="54"/>
    <cellStyle name="20% - Énfasis3" xfId="55" builtinId="38" customBuiltin="1"/>
    <cellStyle name="20% - Énfasis3 10" xfId="2858"/>
    <cellStyle name="20% - Énfasis3 11" xfId="2859"/>
    <cellStyle name="20% - Énfasis3 2" xfId="56"/>
    <cellStyle name="20% - Énfasis3 2 2" xfId="57"/>
    <cellStyle name="20% - Énfasis3 2 2 2" xfId="58"/>
    <cellStyle name="20% - Énfasis3 2 3" xfId="59"/>
    <cellStyle name="20% - Énfasis3 2 4" xfId="60"/>
    <cellStyle name="20% - Énfasis3 3" xfId="61"/>
    <cellStyle name="20% - Énfasis3 3 2" xfId="62"/>
    <cellStyle name="20% - Énfasis3 3 2 2" xfId="63"/>
    <cellStyle name="20% - Énfasis3 3 3" xfId="64"/>
    <cellStyle name="20% - Énfasis3 4" xfId="65"/>
    <cellStyle name="20% - Énfasis3 4 2" xfId="66"/>
    <cellStyle name="20% - Énfasis3 4 2 2" xfId="67"/>
    <cellStyle name="20% - Énfasis3 4 3" xfId="68"/>
    <cellStyle name="20% - Énfasis3 5" xfId="69"/>
    <cellStyle name="20% - Énfasis3 5 2" xfId="70"/>
    <cellStyle name="20% - Énfasis3 5 2 2" xfId="71"/>
    <cellStyle name="20% - Énfasis3 5 3" xfId="72"/>
    <cellStyle name="20% - Énfasis3 6" xfId="73"/>
    <cellStyle name="20% - Énfasis3 6 2" xfId="74"/>
    <cellStyle name="20% - Énfasis3 6 2 2" xfId="75"/>
    <cellStyle name="20% - Énfasis3 6 3" xfId="76"/>
    <cellStyle name="20% - Énfasis3 7" xfId="77"/>
    <cellStyle name="20% - Énfasis3 7 2" xfId="78"/>
    <cellStyle name="20% - Énfasis3 7 2 2" xfId="79"/>
    <cellStyle name="20% - Énfasis3 7 3" xfId="80"/>
    <cellStyle name="20% - Énfasis3 8" xfId="81"/>
    <cellStyle name="20% - Énfasis3 9" xfId="82"/>
    <cellStyle name="20% - Énfasis4" xfId="83" builtinId="42" customBuiltin="1"/>
    <cellStyle name="20% - Énfasis4 10" xfId="2860"/>
    <cellStyle name="20% - Énfasis4 11" xfId="2861"/>
    <cellStyle name="20% - Énfasis4 2" xfId="84"/>
    <cellStyle name="20% - Énfasis4 2 2" xfId="85"/>
    <cellStyle name="20% - Énfasis4 2 2 2" xfId="86"/>
    <cellStyle name="20% - Énfasis4 2 3" xfId="87"/>
    <cellStyle name="20% - Énfasis4 3" xfId="88"/>
    <cellStyle name="20% - Énfasis4 3 2" xfId="89"/>
    <cellStyle name="20% - Énfasis4 3 2 2" xfId="90"/>
    <cellStyle name="20% - Énfasis4 3 3" xfId="91"/>
    <cellStyle name="20% - Énfasis4 4" xfId="92"/>
    <cellStyle name="20% - Énfasis4 4 2" xfId="93"/>
    <cellStyle name="20% - Énfasis4 4 2 2" xfId="94"/>
    <cellStyle name="20% - Énfasis4 4 3" xfId="95"/>
    <cellStyle name="20% - Énfasis4 5" xfId="96"/>
    <cellStyle name="20% - Énfasis4 5 2" xfId="97"/>
    <cellStyle name="20% - Énfasis4 5 2 2" xfId="98"/>
    <cellStyle name="20% - Énfasis4 5 3" xfId="99"/>
    <cellStyle name="20% - Énfasis4 6" xfId="100"/>
    <cellStyle name="20% - Énfasis4 6 2" xfId="101"/>
    <cellStyle name="20% - Énfasis4 6 2 2" xfId="102"/>
    <cellStyle name="20% - Énfasis4 6 3" xfId="103"/>
    <cellStyle name="20% - Énfasis4 7" xfId="104"/>
    <cellStyle name="20% - Énfasis4 7 2" xfId="105"/>
    <cellStyle name="20% - Énfasis4 7 2 2" xfId="106"/>
    <cellStyle name="20% - Énfasis4 7 3" xfId="107"/>
    <cellStyle name="20% - Énfasis4 8" xfId="108"/>
    <cellStyle name="20% - Énfasis4 9" xfId="109"/>
    <cellStyle name="20% - Énfasis5" xfId="110" builtinId="46" customBuiltin="1"/>
    <cellStyle name="20% - Énfasis5 10" xfId="2862"/>
    <cellStyle name="20% - Énfasis5 11" xfId="2863"/>
    <cellStyle name="20% - Énfasis5 2" xfId="111"/>
    <cellStyle name="20% - Énfasis5 2 2" xfId="112"/>
    <cellStyle name="20% - Énfasis5 2 2 2" xfId="113"/>
    <cellStyle name="20% - Énfasis5 2 3" xfId="114"/>
    <cellStyle name="20% - Énfasis5 3" xfId="115"/>
    <cellStyle name="20% - Énfasis5 3 2" xfId="116"/>
    <cellStyle name="20% - Énfasis5 3 2 2" xfId="117"/>
    <cellStyle name="20% - Énfasis5 3 3" xfId="118"/>
    <cellStyle name="20% - Énfasis5 4" xfId="119"/>
    <cellStyle name="20% - Énfasis5 4 2" xfId="120"/>
    <cellStyle name="20% - Énfasis5 4 2 2" xfId="121"/>
    <cellStyle name="20% - Énfasis5 4 3" xfId="122"/>
    <cellStyle name="20% - Énfasis5 5" xfId="123"/>
    <cellStyle name="20% - Énfasis5 5 2" xfId="124"/>
    <cellStyle name="20% - Énfasis5 5 2 2" xfId="125"/>
    <cellStyle name="20% - Énfasis5 5 3" xfId="126"/>
    <cellStyle name="20% - Énfasis5 6" xfId="127"/>
    <cellStyle name="20% - Énfasis5 6 2" xfId="128"/>
    <cellStyle name="20% - Énfasis5 6 2 2" xfId="129"/>
    <cellStyle name="20% - Énfasis5 6 3" xfId="130"/>
    <cellStyle name="20% - Énfasis5 7" xfId="131"/>
    <cellStyle name="20% - Énfasis5 7 2" xfId="132"/>
    <cellStyle name="20% - Énfasis5 7 2 2" xfId="133"/>
    <cellStyle name="20% - Énfasis5 7 3" xfId="134"/>
    <cellStyle name="20% - Énfasis5 8" xfId="135"/>
    <cellStyle name="20% - Énfasis5 9" xfId="136"/>
    <cellStyle name="20% - Énfasis6" xfId="137" builtinId="50" customBuiltin="1"/>
    <cellStyle name="20% - Énfasis6 10" xfId="2864"/>
    <cellStyle name="20% - Énfasis6 11" xfId="2865"/>
    <cellStyle name="20% - Énfasis6 2" xfId="138"/>
    <cellStyle name="20% - Énfasis6 2 2" xfId="139"/>
    <cellStyle name="20% - Énfasis6 2 2 2" xfId="140"/>
    <cellStyle name="20% - Énfasis6 2 3" xfId="141"/>
    <cellStyle name="20% - Énfasis6 3" xfId="142"/>
    <cellStyle name="20% - Énfasis6 3 2" xfId="143"/>
    <cellStyle name="20% - Énfasis6 3 2 2" xfId="144"/>
    <cellStyle name="20% - Énfasis6 3 3" xfId="145"/>
    <cellStyle name="20% - Énfasis6 4" xfId="146"/>
    <cellStyle name="20% - Énfasis6 4 2" xfId="147"/>
    <cellStyle name="20% - Énfasis6 4 2 2" xfId="148"/>
    <cellStyle name="20% - Énfasis6 4 3" xfId="149"/>
    <cellStyle name="20% - Énfasis6 5" xfId="150"/>
    <cellStyle name="20% - Énfasis6 5 2" xfId="151"/>
    <cellStyle name="20% - Énfasis6 5 2 2" xfId="152"/>
    <cellStyle name="20% - Énfasis6 5 3" xfId="153"/>
    <cellStyle name="20% - Énfasis6 6" xfId="154"/>
    <cellStyle name="20% - Énfasis6 6 2" xfId="155"/>
    <cellStyle name="20% - Énfasis6 6 2 2" xfId="156"/>
    <cellStyle name="20% - Énfasis6 6 3" xfId="157"/>
    <cellStyle name="20% - Énfasis6 7" xfId="158"/>
    <cellStyle name="20% - Énfasis6 7 2" xfId="159"/>
    <cellStyle name="20% - Énfasis6 7 2 2" xfId="160"/>
    <cellStyle name="20% - Énfasis6 7 3" xfId="161"/>
    <cellStyle name="20% - Énfasis6 8" xfId="162"/>
    <cellStyle name="20% - Énfasis6 9" xfId="163"/>
    <cellStyle name="40% - Énfasis1" xfId="164" builtinId="31" customBuiltin="1"/>
    <cellStyle name="40% - Énfasis1 10" xfId="2866"/>
    <cellStyle name="40% - Énfasis1 11" xfId="2867"/>
    <cellStyle name="40% - Énfasis1 2" xfId="165"/>
    <cellStyle name="40% - Énfasis1 2 2" xfId="166"/>
    <cellStyle name="40% - Énfasis1 2 2 2" xfId="167"/>
    <cellStyle name="40% - Énfasis1 2 3" xfId="168"/>
    <cellStyle name="40% - Énfasis1 3" xfId="169"/>
    <cellStyle name="40% - Énfasis1 3 2" xfId="170"/>
    <cellStyle name="40% - Énfasis1 3 2 2" xfId="171"/>
    <cellStyle name="40% - Énfasis1 3 3" xfId="172"/>
    <cellStyle name="40% - Énfasis1 4" xfId="173"/>
    <cellStyle name="40% - Énfasis1 4 2" xfId="174"/>
    <cellStyle name="40% - Énfasis1 4 2 2" xfId="175"/>
    <cellStyle name="40% - Énfasis1 4 3" xfId="176"/>
    <cellStyle name="40% - Énfasis1 5" xfId="177"/>
    <cellStyle name="40% - Énfasis1 5 2" xfId="178"/>
    <cellStyle name="40% - Énfasis1 5 2 2" xfId="179"/>
    <cellStyle name="40% - Énfasis1 5 3" xfId="180"/>
    <cellStyle name="40% - Énfasis1 6" xfId="181"/>
    <cellStyle name="40% - Énfasis1 6 2" xfId="182"/>
    <cellStyle name="40% - Énfasis1 6 2 2" xfId="183"/>
    <cellStyle name="40% - Énfasis1 6 3" xfId="184"/>
    <cellStyle name="40% - Énfasis1 7" xfId="185"/>
    <cellStyle name="40% - Énfasis1 7 2" xfId="186"/>
    <cellStyle name="40% - Énfasis1 7 2 2" xfId="187"/>
    <cellStyle name="40% - Énfasis1 7 3" xfId="188"/>
    <cellStyle name="40% - Énfasis1 8" xfId="189"/>
    <cellStyle name="40% - Énfasis1 9" xfId="190"/>
    <cellStyle name="40% - Énfasis2" xfId="191" builtinId="35" customBuiltin="1"/>
    <cellStyle name="40% - Énfasis2 10" xfId="2868"/>
    <cellStyle name="40% - Énfasis2 11" xfId="2869"/>
    <cellStyle name="40% - Énfasis2 2" xfId="192"/>
    <cellStyle name="40% - Énfasis2 2 2" xfId="193"/>
    <cellStyle name="40% - Énfasis2 2 2 2" xfId="194"/>
    <cellStyle name="40% - Énfasis2 2 3" xfId="195"/>
    <cellStyle name="40% - Énfasis2 3" xfId="196"/>
    <cellStyle name="40% - Énfasis2 3 2" xfId="197"/>
    <cellStyle name="40% - Énfasis2 3 2 2" xfId="198"/>
    <cellStyle name="40% - Énfasis2 3 3" xfId="199"/>
    <cellStyle name="40% - Énfasis2 4" xfId="200"/>
    <cellStyle name="40% - Énfasis2 4 2" xfId="201"/>
    <cellStyle name="40% - Énfasis2 4 2 2" xfId="202"/>
    <cellStyle name="40% - Énfasis2 4 3" xfId="203"/>
    <cellStyle name="40% - Énfasis2 5" xfId="204"/>
    <cellStyle name="40% - Énfasis2 5 2" xfId="205"/>
    <cellStyle name="40% - Énfasis2 5 2 2" xfId="206"/>
    <cellStyle name="40% - Énfasis2 5 3" xfId="207"/>
    <cellStyle name="40% - Énfasis2 6" xfId="208"/>
    <cellStyle name="40% - Énfasis2 6 2" xfId="209"/>
    <cellStyle name="40% - Énfasis2 6 2 2" xfId="210"/>
    <cellStyle name="40% - Énfasis2 6 3" xfId="211"/>
    <cellStyle name="40% - Énfasis2 7" xfId="212"/>
    <cellStyle name="40% - Énfasis2 7 2" xfId="213"/>
    <cellStyle name="40% - Énfasis2 7 2 2" xfId="214"/>
    <cellStyle name="40% - Énfasis2 7 3" xfId="215"/>
    <cellStyle name="40% - Énfasis2 8" xfId="216"/>
    <cellStyle name="40% - Énfasis2 9" xfId="217"/>
    <cellStyle name="40% - Énfasis3" xfId="218" builtinId="39" customBuiltin="1"/>
    <cellStyle name="40% - Énfasis3 10" xfId="2870"/>
    <cellStyle name="40% - Énfasis3 11" xfId="2871"/>
    <cellStyle name="40% - Énfasis3 2" xfId="219"/>
    <cellStyle name="40% - Énfasis3 2 2" xfId="220"/>
    <cellStyle name="40% - Énfasis3 2 2 2" xfId="221"/>
    <cellStyle name="40% - Énfasis3 2 3" xfId="222"/>
    <cellStyle name="40% - Énfasis3 3" xfId="223"/>
    <cellStyle name="40% - Énfasis3 3 2" xfId="224"/>
    <cellStyle name="40% - Énfasis3 3 2 2" xfId="225"/>
    <cellStyle name="40% - Énfasis3 3 3" xfId="226"/>
    <cellStyle name="40% - Énfasis3 4" xfId="227"/>
    <cellStyle name="40% - Énfasis3 4 2" xfId="228"/>
    <cellStyle name="40% - Énfasis3 4 2 2" xfId="229"/>
    <cellStyle name="40% - Énfasis3 4 3" xfId="230"/>
    <cellStyle name="40% - Énfasis3 5" xfId="231"/>
    <cellStyle name="40% - Énfasis3 5 2" xfId="232"/>
    <cellStyle name="40% - Énfasis3 5 2 2" xfId="233"/>
    <cellStyle name="40% - Énfasis3 5 3" xfId="234"/>
    <cellStyle name="40% - Énfasis3 6" xfId="235"/>
    <cellStyle name="40% - Énfasis3 6 2" xfId="236"/>
    <cellStyle name="40% - Énfasis3 6 2 2" xfId="237"/>
    <cellStyle name="40% - Énfasis3 6 3" xfId="238"/>
    <cellStyle name="40% - Énfasis3 7" xfId="239"/>
    <cellStyle name="40% - Énfasis3 7 2" xfId="240"/>
    <cellStyle name="40% - Énfasis3 7 2 2" xfId="241"/>
    <cellStyle name="40% - Énfasis3 7 3" xfId="242"/>
    <cellStyle name="40% - Énfasis3 8" xfId="243"/>
    <cellStyle name="40% - Énfasis3 9" xfId="244"/>
    <cellStyle name="40% - Énfasis4" xfId="245" builtinId="43" customBuiltin="1"/>
    <cellStyle name="40% - Énfasis4 10" xfId="2872"/>
    <cellStyle name="40% - Énfasis4 11" xfId="2873"/>
    <cellStyle name="40% - Énfasis4 2" xfId="246"/>
    <cellStyle name="40% - Énfasis4 2 2" xfId="247"/>
    <cellStyle name="40% - Énfasis4 2 2 2" xfId="248"/>
    <cellStyle name="40% - Énfasis4 2 3" xfId="249"/>
    <cellStyle name="40% - Énfasis4 3" xfId="250"/>
    <cellStyle name="40% - Énfasis4 3 2" xfId="251"/>
    <cellStyle name="40% - Énfasis4 3 2 2" xfId="252"/>
    <cellStyle name="40% - Énfasis4 3 3" xfId="253"/>
    <cellStyle name="40% - Énfasis4 4" xfId="254"/>
    <cellStyle name="40% - Énfasis4 4 2" xfId="255"/>
    <cellStyle name="40% - Énfasis4 4 2 2" xfId="256"/>
    <cellStyle name="40% - Énfasis4 4 3" xfId="257"/>
    <cellStyle name="40% - Énfasis4 5" xfId="258"/>
    <cellStyle name="40% - Énfasis4 5 2" xfId="259"/>
    <cellStyle name="40% - Énfasis4 5 2 2" xfId="260"/>
    <cellStyle name="40% - Énfasis4 5 3" xfId="261"/>
    <cellStyle name="40% - Énfasis4 6" xfId="262"/>
    <cellStyle name="40% - Énfasis4 6 2" xfId="263"/>
    <cellStyle name="40% - Énfasis4 6 2 2" xfId="264"/>
    <cellStyle name="40% - Énfasis4 6 3" xfId="265"/>
    <cellStyle name="40% - Énfasis4 7" xfId="266"/>
    <cellStyle name="40% - Énfasis4 7 2" xfId="267"/>
    <cellStyle name="40% - Énfasis4 7 2 2" xfId="268"/>
    <cellStyle name="40% - Énfasis4 7 3" xfId="269"/>
    <cellStyle name="40% - Énfasis4 8" xfId="270"/>
    <cellStyle name="40% - Énfasis4 9" xfId="271"/>
    <cellStyle name="40% - Énfasis5" xfId="272" builtinId="47" customBuiltin="1"/>
    <cellStyle name="40% - Énfasis5 10" xfId="2874"/>
    <cellStyle name="40% - Énfasis5 11" xfId="2875"/>
    <cellStyle name="40% - Énfasis5 2" xfId="273"/>
    <cellStyle name="40% - Énfasis5 2 2" xfId="274"/>
    <cellStyle name="40% - Énfasis5 2 2 2" xfId="275"/>
    <cellStyle name="40% - Énfasis5 2 3" xfId="276"/>
    <cellStyle name="40% - Énfasis5 3" xfId="277"/>
    <cellStyle name="40% - Énfasis5 3 2" xfId="278"/>
    <cellStyle name="40% - Énfasis5 3 2 2" xfId="279"/>
    <cellStyle name="40% - Énfasis5 3 3" xfId="280"/>
    <cellStyle name="40% - Énfasis5 4" xfId="281"/>
    <cellStyle name="40% - Énfasis5 4 2" xfId="282"/>
    <cellStyle name="40% - Énfasis5 4 2 2" xfId="283"/>
    <cellStyle name="40% - Énfasis5 4 3" xfId="284"/>
    <cellStyle name="40% - Énfasis5 5" xfId="285"/>
    <cellStyle name="40% - Énfasis5 5 2" xfId="286"/>
    <cellStyle name="40% - Énfasis5 5 2 2" xfId="287"/>
    <cellStyle name="40% - Énfasis5 5 3" xfId="288"/>
    <cellStyle name="40% - Énfasis5 6" xfId="289"/>
    <cellStyle name="40% - Énfasis5 6 2" xfId="290"/>
    <cellStyle name="40% - Énfasis5 6 2 2" xfId="291"/>
    <cellStyle name="40% - Énfasis5 6 3" xfId="292"/>
    <cellStyle name="40% - Énfasis5 7" xfId="293"/>
    <cellStyle name="40% - Énfasis5 7 2" xfId="294"/>
    <cellStyle name="40% - Énfasis5 7 2 2" xfId="295"/>
    <cellStyle name="40% - Énfasis5 7 3" xfId="296"/>
    <cellStyle name="40% - Énfasis5 8" xfId="297"/>
    <cellStyle name="40% - Énfasis5 9" xfId="298"/>
    <cellStyle name="40% - Énfasis6" xfId="299" builtinId="51" customBuiltin="1"/>
    <cellStyle name="40% - Énfasis6 10" xfId="2876"/>
    <cellStyle name="40% - Énfasis6 11" xfId="2877"/>
    <cellStyle name="40% - Énfasis6 2" xfId="300"/>
    <cellStyle name="40% - Énfasis6 2 2" xfId="301"/>
    <cellStyle name="40% - Énfasis6 2 2 2" xfId="302"/>
    <cellStyle name="40% - Énfasis6 2 3" xfId="303"/>
    <cellStyle name="40% - Énfasis6 3" xfId="304"/>
    <cellStyle name="40% - Énfasis6 3 2" xfId="305"/>
    <cellStyle name="40% - Énfasis6 3 2 2" xfId="306"/>
    <cellStyle name="40% - Énfasis6 3 3" xfId="307"/>
    <cellStyle name="40% - Énfasis6 4" xfId="308"/>
    <cellStyle name="40% - Énfasis6 4 2" xfId="309"/>
    <cellStyle name="40% - Énfasis6 4 2 2" xfId="310"/>
    <cellStyle name="40% - Énfasis6 4 3" xfId="311"/>
    <cellStyle name="40% - Énfasis6 5" xfId="312"/>
    <cellStyle name="40% - Énfasis6 5 2" xfId="313"/>
    <cellStyle name="40% - Énfasis6 5 2 2" xfId="314"/>
    <cellStyle name="40% - Énfasis6 5 3" xfId="315"/>
    <cellStyle name="40% - Énfasis6 6" xfId="316"/>
    <cellStyle name="40% - Énfasis6 6 2" xfId="317"/>
    <cellStyle name="40% - Énfasis6 6 2 2" xfId="318"/>
    <cellStyle name="40% - Énfasis6 6 3" xfId="319"/>
    <cellStyle name="40% - Énfasis6 7" xfId="320"/>
    <cellStyle name="40% - Énfasis6 7 2" xfId="321"/>
    <cellStyle name="40% - Énfasis6 7 2 2" xfId="322"/>
    <cellStyle name="40% - Énfasis6 7 3" xfId="323"/>
    <cellStyle name="40% - Énfasis6 8" xfId="324"/>
    <cellStyle name="40% - Énfasis6 9" xfId="325"/>
    <cellStyle name="60% - Énfasis1" xfId="326" builtinId="32" customBuiltin="1"/>
    <cellStyle name="60% - Énfasis2" xfId="327" builtinId="36" customBuiltin="1"/>
    <cellStyle name="60% - Énfasis3" xfId="328" builtinId="40" customBuiltin="1"/>
    <cellStyle name="60% - Énfasis4" xfId="329" builtinId="44" customBuiltin="1"/>
    <cellStyle name="60% - Énfasis5" xfId="330" builtinId="48" customBuiltin="1"/>
    <cellStyle name="60% - Énfasis6" xfId="331" builtinId="52" customBuiltin="1"/>
    <cellStyle name="Cálculo" xfId="332" builtinId="22" customBuiltin="1"/>
    <cellStyle name="Cálculo 2" xfId="333"/>
    <cellStyle name="Campo de la tabla dinámica" xfId="334"/>
    <cellStyle name="Campo de la tabla dinámica 2" xfId="335"/>
    <cellStyle name="Categoría de la tabla dinámica" xfId="336"/>
    <cellStyle name="Categoría de la tabla dinámica 2" xfId="337"/>
    <cellStyle name="Categoría del Piloto de Datos" xfId="338"/>
    <cellStyle name="Celda de comprobación" xfId="339" builtinId="23" customBuiltin="1"/>
    <cellStyle name="Celda vinculada" xfId="340" builtinId="24" customBuiltin="1"/>
    <cellStyle name="cf1" xfId="341"/>
    <cellStyle name="cf2" xfId="342"/>
    <cellStyle name="Check Cell" xfId="343"/>
    <cellStyle name="Encabezado 4" xfId="344" builtinId="19" customBuiltin="1"/>
    <cellStyle name="Énfasis1" xfId="345" builtinId="29" customBuiltin="1"/>
    <cellStyle name="Énfasis2" xfId="346" builtinId="33" customBuiltin="1"/>
    <cellStyle name="Énfasis3" xfId="347" builtinId="37" customBuiltin="1"/>
    <cellStyle name="Énfasis4" xfId="348" builtinId="41" customBuiltin="1"/>
    <cellStyle name="Énfasis5" xfId="349" builtinId="45" customBuiltin="1"/>
    <cellStyle name="Énfasis6" xfId="350" builtinId="49" customBuiltin="1"/>
    <cellStyle name="Entrada" xfId="351" builtinId="20" customBuiltin="1"/>
    <cellStyle name="Entrada 2" xfId="352"/>
    <cellStyle name="Esquina de la tabla dinámica" xfId="353"/>
    <cellStyle name="Euro" xfId="354"/>
    <cellStyle name="Euro 2" xfId="355"/>
    <cellStyle name="Euro 2 2" xfId="356"/>
    <cellStyle name="Euro 3" xfId="357"/>
    <cellStyle name="Euro 4" xfId="358"/>
    <cellStyle name="Euro 5" xfId="359"/>
    <cellStyle name="Excel Built-in Comma" xfId="360"/>
    <cellStyle name="Excel Built-in Comma [0]" xfId="361"/>
    <cellStyle name="Excel Built-in Comma [0] 2" xfId="362"/>
    <cellStyle name="Excel Built-in Comma [0]_COMPARATIVO RESULTADO RAPIDO ENERO A MARZO ING 2" xfId="363"/>
    <cellStyle name="Excel Built-in Comma 1" xfId="364"/>
    <cellStyle name="Excel Built-in Comma 1 2" xfId="365"/>
    <cellStyle name="Excel Built-in Comma 2" xfId="366"/>
    <cellStyle name="Excel Built-in Comma 3" xfId="367"/>
    <cellStyle name="Excel Built-in Comma 4" xfId="368"/>
    <cellStyle name="Excel Built-in Comma_COMPARATIVO RESULTADO RAPIDO ENERO A MARZO ING 2" xfId="369"/>
    <cellStyle name="Excel Built-in Excel Built-in Normal" xfId="370"/>
    <cellStyle name="Excel Built-in Hyperlink" xfId="371"/>
    <cellStyle name="Excel Built-in Normal" xfId="372"/>
    <cellStyle name="Excel Built-in Normal 1" xfId="373"/>
    <cellStyle name="Excel Built-in Normal 1 1" xfId="374"/>
    <cellStyle name="Excel Built-in Normal 1 1 2" xfId="375"/>
    <cellStyle name="Excel Built-in Normal 2" xfId="376"/>
    <cellStyle name="Excel Built-in Normal 2 2" xfId="377"/>
    <cellStyle name="Excel Built-in Normal 2 3" xfId="378"/>
    <cellStyle name="Excel Built-in Normal 2 4" xfId="379"/>
    <cellStyle name="Excel Built-in Normal 3" xfId="380"/>
    <cellStyle name="Excel Built-in Normal 3 2" xfId="381"/>
    <cellStyle name="Excel Built-in Normal 4" xfId="382"/>
    <cellStyle name="Excel Built-in Normal 5" xfId="383"/>
    <cellStyle name="Excel Built-in Normal 6" xfId="384"/>
    <cellStyle name="Excel Built-in Normal 7" xfId="385"/>
    <cellStyle name="Excel Built-in Normal_COMPARATIVO RESULTADO RAPIDO ENERO A MARZO ING 2" xfId="386"/>
    <cellStyle name="Excel Built-in Percent" xfId="387"/>
    <cellStyle name="Excel Built-in Percent 1" xfId="388"/>
    <cellStyle name="Excel Built-in Percent_COMPARATIVO RESULTADO RAPIDO ENERO A MARZO ING 2" xfId="389"/>
    <cellStyle name="Excel_BuiltIn_Comma" xfId="390"/>
    <cellStyle name="Good" xfId="391"/>
    <cellStyle name="Heading" xfId="392"/>
    <cellStyle name="Heading 2" xfId="393"/>
    <cellStyle name="Heading 4" xfId="394"/>
    <cellStyle name="Heading1" xfId="395"/>
    <cellStyle name="Heading1 2" xfId="396"/>
    <cellStyle name="Hipervínculo" xfId="2884" builtinId="8"/>
    <cellStyle name="Hipervínculo 2" xfId="397"/>
    <cellStyle name="Incorrecto" xfId="398" builtinId="27" customBuiltin="1"/>
    <cellStyle name="Input" xfId="399"/>
    <cellStyle name="Input 2" xfId="400"/>
    <cellStyle name="Linked Cell" xfId="401"/>
    <cellStyle name="Millares" xfId="402" builtinId="3"/>
    <cellStyle name="Millares [0]" xfId="403" builtinId="6"/>
    <cellStyle name="Millares [0] 10" xfId="404"/>
    <cellStyle name="Millares [0] 10 2" xfId="405"/>
    <cellStyle name="Millares [0] 10 2 2" xfId="406"/>
    <cellStyle name="Millares [0] 10 2 2 2" xfId="407"/>
    <cellStyle name="Millares [0] 10 2 3" xfId="408"/>
    <cellStyle name="Millares [0] 10 2 3 2" xfId="409"/>
    <cellStyle name="Millares [0] 10 2 4" xfId="410"/>
    <cellStyle name="Millares [0] 10 3" xfId="411"/>
    <cellStyle name="Millares [0] 10 3 2" xfId="412"/>
    <cellStyle name="Millares [0] 10 4" xfId="413"/>
    <cellStyle name="Millares [0] 10 4 2" xfId="414"/>
    <cellStyle name="Millares [0] 10 5" xfId="415"/>
    <cellStyle name="Millares [0] 11" xfId="416"/>
    <cellStyle name="Millares [0] 11 2" xfId="417"/>
    <cellStyle name="Millares [0] 11 2 2" xfId="418"/>
    <cellStyle name="Millares [0] 11 2 2 2" xfId="419"/>
    <cellStyle name="Millares [0] 11 2 3" xfId="420"/>
    <cellStyle name="Millares [0] 11 2 3 2" xfId="421"/>
    <cellStyle name="Millares [0] 11 2 4" xfId="422"/>
    <cellStyle name="Millares [0] 11 3" xfId="423"/>
    <cellStyle name="Millares [0] 11 3 2" xfId="424"/>
    <cellStyle name="Millares [0] 11 4" xfId="425"/>
    <cellStyle name="Millares [0] 11 4 2" xfId="426"/>
    <cellStyle name="Millares [0] 11 5" xfId="427"/>
    <cellStyle name="Millares [0] 12" xfId="428"/>
    <cellStyle name="Millares [0] 12 2" xfId="429"/>
    <cellStyle name="Millares [0] 12 2 2" xfId="430"/>
    <cellStyle name="Millares [0] 12 2 2 2" xfId="431"/>
    <cellStyle name="Millares [0] 12 2 3" xfId="432"/>
    <cellStyle name="Millares [0] 12 2 3 2" xfId="433"/>
    <cellStyle name="Millares [0] 12 2 4" xfId="434"/>
    <cellStyle name="Millares [0] 12 3" xfId="435"/>
    <cellStyle name="Millares [0] 12 3 2" xfId="436"/>
    <cellStyle name="Millares [0] 12 4" xfId="437"/>
    <cellStyle name="Millares [0] 12 4 2" xfId="438"/>
    <cellStyle name="Millares [0] 12 5" xfId="439"/>
    <cellStyle name="Millares [0] 13" xfId="440"/>
    <cellStyle name="Millares [0] 14" xfId="441"/>
    <cellStyle name="Millares [0] 15" xfId="2852"/>
    <cellStyle name="Millares [0] 2" xfId="442"/>
    <cellStyle name="Millares [0] 2 2" xfId="443"/>
    <cellStyle name="Millares [0] 3" xfId="444"/>
    <cellStyle name="Millares [0] 3 2" xfId="445"/>
    <cellStyle name="Millares [0] 3 2 2" xfId="446"/>
    <cellStyle name="Millares [0] 3 2 2 2" xfId="447"/>
    <cellStyle name="Millares [0] 3 2 2 2 2" xfId="448"/>
    <cellStyle name="Millares [0] 3 2 2 2 2 2" xfId="449"/>
    <cellStyle name="Millares [0] 3 2 2 2 3" xfId="450"/>
    <cellStyle name="Millares [0] 3 2 2 2 3 2" xfId="451"/>
    <cellStyle name="Millares [0] 3 2 2 2 4" xfId="452"/>
    <cellStyle name="Millares [0] 3 2 2 3" xfId="453"/>
    <cellStyle name="Millares [0] 3 2 2 3 2" xfId="454"/>
    <cellStyle name="Millares [0] 3 2 2 4" xfId="455"/>
    <cellStyle name="Millares [0] 3 2 2 4 2" xfId="456"/>
    <cellStyle name="Millares [0] 3 2 2 5" xfId="457"/>
    <cellStyle name="Millares [0] 3 2 3" xfId="458"/>
    <cellStyle name="Millares [0] 3 2 3 2" xfId="459"/>
    <cellStyle name="Millares [0] 3 2 3 2 2" xfId="460"/>
    <cellStyle name="Millares [0] 3 2 3 3" xfId="461"/>
    <cellStyle name="Millares [0] 3 2 3 3 2" xfId="462"/>
    <cellStyle name="Millares [0] 3 2 3 4" xfId="463"/>
    <cellStyle name="Millares [0] 3 2 4" xfId="464"/>
    <cellStyle name="Millares [0] 3 2 4 2" xfId="465"/>
    <cellStyle name="Millares [0] 3 2 5" xfId="466"/>
    <cellStyle name="Millares [0] 3 2 5 2" xfId="467"/>
    <cellStyle name="Millares [0] 3 2 6" xfId="468"/>
    <cellStyle name="Millares [0] 3 3" xfId="469"/>
    <cellStyle name="Millares [0] 4" xfId="470"/>
    <cellStyle name="Millares [0] 5" xfId="471"/>
    <cellStyle name="Millares [0] 5 10" xfId="472"/>
    <cellStyle name="Millares [0] 5 10 2" xfId="473"/>
    <cellStyle name="Millares [0] 5 11" xfId="474"/>
    <cellStyle name="Millares [0] 5 2" xfId="475"/>
    <cellStyle name="Millares [0] 5 2 2" xfId="476"/>
    <cellStyle name="Millares [0] 5 2 2 2" xfId="477"/>
    <cellStyle name="Millares [0] 5 2 2 2 2" xfId="478"/>
    <cellStyle name="Millares [0] 5 2 2 2 2 2" xfId="479"/>
    <cellStyle name="Millares [0] 5 2 2 2 3" xfId="480"/>
    <cellStyle name="Millares [0] 5 2 2 2 3 2" xfId="481"/>
    <cellStyle name="Millares [0] 5 2 2 2 4" xfId="482"/>
    <cellStyle name="Millares [0] 5 2 2 3" xfId="483"/>
    <cellStyle name="Millares [0] 5 2 2 3 2" xfId="484"/>
    <cellStyle name="Millares [0] 5 2 2 4" xfId="485"/>
    <cellStyle name="Millares [0] 5 2 2 4 2" xfId="486"/>
    <cellStyle name="Millares [0] 5 2 2 5" xfId="487"/>
    <cellStyle name="Millares [0] 5 2 3" xfId="488"/>
    <cellStyle name="Millares [0] 5 2 3 2" xfId="489"/>
    <cellStyle name="Millares [0] 5 2 3 2 2" xfId="490"/>
    <cellStyle name="Millares [0] 5 2 3 3" xfId="491"/>
    <cellStyle name="Millares [0] 5 2 3 3 2" xfId="492"/>
    <cellStyle name="Millares [0] 5 2 3 4" xfId="493"/>
    <cellStyle name="Millares [0] 5 2 4" xfId="494"/>
    <cellStyle name="Millares [0] 5 2 4 2" xfId="495"/>
    <cellStyle name="Millares [0] 5 2 5" xfId="496"/>
    <cellStyle name="Millares [0] 5 2 5 2" xfId="497"/>
    <cellStyle name="Millares [0] 5 2 6" xfId="498"/>
    <cellStyle name="Millares [0] 5 3" xfId="499"/>
    <cellStyle name="Millares [0] 5 3 2" xfId="500"/>
    <cellStyle name="Millares [0] 5 3 2 2" xfId="501"/>
    <cellStyle name="Millares [0] 5 3 2 2 2" xfId="502"/>
    <cellStyle name="Millares [0] 5 3 2 3" xfId="503"/>
    <cellStyle name="Millares [0] 5 3 2 3 2" xfId="504"/>
    <cellStyle name="Millares [0] 5 3 2 4" xfId="505"/>
    <cellStyle name="Millares [0] 5 3 3" xfId="506"/>
    <cellStyle name="Millares [0] 5 3 3 2" xfId="507"/>
    <cellStyle name="Millares [0] 5 3 4" xfId="508"/>
    <cellStyle name="Millares [0] 5 3 4 2" xfId="509"/>
    <cellStyle name="Millares [0] 5 3 5" xfId="510"/>
    <cellStyle name="Millares [0] 5 4" xfId="511"/>
    <cellStyle name="Millares [0] 5 4 2" xfId="512"/>
    <cellStyle name="Millares [0] 5 4 2 2" xfId="513"/>
    <cellStyle name="Millares [0] 5 4 2 2 2" xfId="514"/>
    <cellStyle name="Millares [0] 5 4 2 3" xfId="515"/>
    <cellStyle name="Millares [0] 5 4 2 3 2" xfId="516"/>
    <cellStyle name="Millares [0] 5 4 2 4" xfId="517"/>
    <cellStyle name="Millares [0] 5 4 3" xfId="518"/>
    <cellStyle name="Millares [0] 5 4 3 2" xfId="519"/>
    <cellStyle name="Millares [0] 5 4 4" xfId="520"/>
    <cellStyle name="Millares [0] 5 4 4 2" xfId="521"/>
    <cellStyle name="Millares [0] 5 4 5" xfId="522"/>
    <cellStyle name="Millares [0] 5 5" xfId="523"/>
    <cellStyle name="Millares [0] 5 5 2" xfId="524"/>
    <cellStyle name="Millares [0] 5 5 2 2" xfId="525"/>
    <cellStyle name="Millares [0] 5 5 2 2 2" xfId="526"/>
    <cellStyle name="Millares [0] 5 5 2 3" xfId="527"/>
    <cellStyle name="Millares [0] 5 5 2 3 2" xfId="528"/>
    <cellStyle name="Millares [0] 5 5 2 4" xfId="529"/>
    <cellStyle name="Millares [0] 5 5 3" xfId="530"/>
    <cellStyle name="Millares [0] 5 5 3 2" xfId="531"/>
    <cellStyle name="Millares [0] 5 5 4" xfId="532"/>
    <cellStyle name="Millares [0] 5 5 4 2" xfId="533"/>
    <cellStyle name="Millares [0] 5 5 5" xfId="534"/>
    <cellStyle name="Millares [0] 5 6" xfId="535"/>
    <cellStyle name="Millares [0] 5 6 2" xfId="536"/>
    <cellStyle name="Millares [0] 5 6 2 2" xfId="537"/>
    <cellStyle name="Millares [0] 5 6 2 2 2" xfId="538"/>
    <cellStyle name="Millares [0] 5 6 2 3" xfId="539"/>
    <cellStyle name="Millares [0] 5 6 2 3 2" xfId="540"/>
    <cellStyle name="Millares [0] 5 6 2 4" xfId="541"/>
    <cellStyle name="Millares [0] 5 6 3" xfId="542"/>
    <cellStyle name="Millares [0] 5 6 3 2" xfId="543"/>
    <cellStyle name="Millares [0] 5 6 4" xfId="544"/>
    <cellStyle name="Millares [0] 5 6 4 2" xfId="545"/>
    <cellStyle name="Millares [0] 5 6 5" xfId="546"/>
    <cellStyle name="Millares [0] 5 7" xfId="547"/>
    <cellStyle name="Millares [0] 5 7 2" xfId="548"/>
    <cellStyle name="Millares [0] 5 7 2 2" xfId="549"/>
    <cellStyle name="Millares [0] 5 7 2 2 2" xfId="550"/>
    <cellStyle name="Millares [0] 5 7 2 2 2 2" xfId="551"/>
    <cellStyle name="Millares [0] 5 7 2 2 3" xfId="552"/>
    <cellStyle name="Millares [0] 5 7 2 2 3 2" xfId="553"/>
    <cellStyle name="Millares [0] 5 7 2 2 4" xfId="554"/>
    <cellStyle name="Millares [0] 5 7 2 3" xfId="555"/>
    <cellStyle name="Millares [0] 5 7 2 3 2" xfId="556"/>
    <cellStyle name="Millares [0] 5 7 2 4" xfId="557"/>
    <cellStyle name="Millares [0] 5 7 2 4 2" xfId="558"/>
    <cellStyle name="Millares [0] 5 7 2 5" xfId="559"/>
    <cellStyle name="Millares [0] 5 7 3" xfId="560"/>
    <cellStyle name="Millares [0] 5 7 3 2" xfId="561"/>
    <cellStyle name="Millares [0] 5 7 3 2 2" xfId="562"/>
    <cellStyle name="Millares [0] 5 7 3 3" xfId="563"/>
    <cellStyle name="Millares [0] 5 7 3 3 2" xfId="564"/>
    <cellStyle name="Millares [0] 5 7 3 4" xfId="565"/>
    <cellStyle name="Millares [0] 5 7 4" xfId="566"/>
    <cellStyle name="Millares [0] 5 7 4 2" xfId="567"/>
    <cellStyle name="Millares [0] 5 7 5" xfId="568"/>
    <cellStyle name="Millares [0] 5 7 5 2" xfId="569"/>
    <cellStyle name="Millares [0] 5 7 6" xfId="570"/>
    <cellStyle name="Millares [0] 5 8" xfId="571"/>
    <cellStyle name="Millares [0] 5 8 2" xfId="572"/>
    <cellStyle name="Millares [0] 5 8 2 2" xfId="573"/>
    <cellStyle name="Millares [0] 5 8 3" xfId="574"/>
    <cellStyle name="Millares [0] 5 8 3 2" xfId="575"/>
    <cellStyle name="Millares [0] 5 8 4" xfId="576"/>
    <cellStyle name="Millares [0] 5 9" xfId="577"/>
    <cellStyle name="Millares [0] 5 9 2" xfId="578"/>
    <cellStyle name="Millares [0] 6" xfId="579"/>
    <cellStyle name="Millares [0] 6 2" xfId="580"/>
    <cellStyle name="Millares [0] 6 2 2" xfId="581"/>
    <cellStyle name="Millares [0] 6 2 2 2" xfId="582"/>
    <cellStyle name="Millares [0] 6 2 2 2 2" xfId="583"/>
    <cellStyle name="Millares [0] 6 2 2 3" xfId="584"/>
    <cellStyle name="Millares [0] 6 2 2 3 2" xfId="585"/>
    <cellStyle name="Millares [0] 6 2 2 4" xfId="586"/>
    <cellStyle name="Millares [0] 6 2 3" xfId="587"/>
    <cellStyle name="Millares [0] 6 2 3 2" xfId="588"/>
    <cellStyle name="Millares [0] 6 2 4" xfId="589"/>
    <cellStyle name="Millares [0] 6 2 4 2" xfId="590"/>
    <cellStyle name="Millares [0] 6 2 5" xfId="591"/>
    <cellStyle name="Millares [0] 7" xfId="592"/>
    <cellStyle name="Millares [0] 7 2" xfId="593"/>
    <cellStyle name="Millares [0] 7 2 2" xfId="594"/>
    <cellStyle name="Millares [0] 7 2 2 2" xfId="595"/>
    <cellStyle name="Millares [0] 7 2 2 2 2" xfId="596"/>
    <cellStyle name="Millares [0] 7 2 2 3" xfId="597"/>
    <cellStyle name="Millares [0] 7 2 2 3 2" xfId="598"/>
    <cellStyle name="Millares [0] 7 2 2 4" xfId="599"/>
    <cellStyle name="Millares [0] 7 2 3" xfId="600"/>
    <cellStyle name="Millares [0] 7 2 3 2" xfId="601"/>
    <cellStyle name="Millares [0] 7 2 4" xfId="602"/>
    <cellStyle name="Millares [0] 7 2 4 2" xfId="603"/>
    <cellStyle name="Millares [0] 7 2 5" xfId="604"/>
    <cellStyle name="Millares [0] 7 3" xfId="605"/>
    <cellStyle name="Millares [0] 7 3 2" xfId="606"/>
    <cellStyle name="Millares [0] 7 3 2 2" xfId="607"/>
    <cellStyle name="Millares [0] 7 3 2 2 2" xfId="608"/>
    <cellStyle name="Millares [0] 7 3 2 3" xfId="609"/>
    <cellStyle name="Millares [0] 7 3 2 3 2" xfId="610"/>
    <cellStyle name="Millares [0] 7 3 2 4" xfId="611"/>
    <cellStyle name="Millares [0] 7 3 3" xfId="612"/>
    <cellStyle name="Millares [0] 7 3 3 2" xfId="613"/>
    <cellStyle name="Millares [0] 7 3 4" xfId="614"/>
    <cellStyle name="Millares [0] 7 3 4 2" xfId="615"/>
    <cellStyle name="Millares [0] 7 3 5" xfId="616"/>
    <cellStyle name="Millares [0] 7 4" xfId="617"/>
    <cellStyle name="Millares [0] 7 4 2" xfId="618"/>
    <cellStyle name="Millares [0] 7 4 2 2" xfId="619"/>
    <cellStyle name="Millares [0] 7 4 2 2 2" xfId="620"/>
    <cellStyle name="Millares [0] 7 4 2 2 2 2" xfId="621"/>
    <cellStyle name="Millares [0] 7 4 2 2 3" xfId="622"/>
    <cellStyle name="Millares [0] 7 4 2 2 3 2" xfId="623"/>
    <cellStyle name="Millares [0] 7 4 2 2 4" xfId="624"/>
    <cellStyle name="Millares [0] 7 4 2 3" xfId="625"/>
    <cellStyle name="Millares [0] 7 4 2 3 2" xfId="626"/>
    <cellStyle name="Millares [0] 7 4 2 4" xfId="627"/>
    <cellStyle name="Millares [0] 7 4 2 4 2" xfId="628"/>
    <cellStyle name="Millares [0] 7 4 2 5" xfId="629"/>
    <cellStyle name="Millares [0] 7 4 3" xfId="630"/>
    <cellStyle name="Millares [0] 7 4 3 2" xfId="631"/>
    <cellStyle name="Millares [0] 7 4 3 2 2" xfId="632"/>
    <cellStyle name="Millares [0] 7 4 3 3" xfId="633"/>
    <cellStyle name="Millares [0] 7 4 3 3 2" xfId="634"/>
    <cellStyle name="Millares [0] 7 4 3 4" xfId="635"/>
    <cellStyle name="Millares [0] 7 4 4" xfId="636"/>
    <cellStyle name="Millares [0] 7 4 4 2" xfId="637"/>
    <cellStyle name="Millares [0] 7 4 5" xfId="638"/>
    <cellStyle name="Millares [0] 7 4 5 2" xfId="639"/>
    <cellStyle name="Millares [0] 7 4 6" xfId="640"/>
    <cellStyle name="Millares [0] 7 5" xfId="641"/>
    <cellStyle name="Millares [0] 7 5 2" xfId="642"/>
    <cellStyle name="Millares [0] 7 5 2 2" xfId="643"/>
    <cellStyle name="Millares [0] 7 5 3" xfId="644"/>
    <cellStyle name="Millares [0] 7 5 3 2" xfId="645"/>
    <cellStyle name="Millares [0] 7 5 4" xfId="646"/>
    <cellStyle name="Millares [0] 7 6" xfId="647"/>
    <cellStyle name="Millares [0] 7 6 2" xfId="648"/>
    <cellStyle name="Millares [0] 7 7" xfId="649"/>
    <cellStyle name="Millares [0] 7 7 2" xfId="650"/>
    <cellStyle name="Millares [0] 7 8" xfId="651"/>
    <cellStyle name="Millares [0] 8" xfId="652"/>
    <cellStyle name="Millares [0] 8 2" xfId="653"/>
    <cellStyle name="Millares [0] 8 2 2" xfId="654"/>
    <cellStyle name="Millares [0] 8 2 2 2" xfId="655"/>
    <cellStyle name="Millares [0] 8 2 3" xfId="656"/>
    <cellStyle name="Millares [0] 8 2 3 2" xfId="657"/>
    <cellStyle name="Millares [0] 8 2 4" xfId="658"/>
    <cellStyle name="Millares [0] 8 3" xfId="659"/>
    <cellStyle name="Millares [0] 8 3 2" xfId="660"/>
    <cellStyle name="Millares [0] 8 4" xfId="661"/>
    <cellStyle name="Millares [0] 8 4 2" xfId="662"/>
    <cellStyle name="Millares [0] 8 5" xfId="663"/>
    <cellStyle name="Millares [0] 9" xfId="664"/>
    <cellStyle name="Millares [0] 9 2" xfId="665"/>
    <cellStyle name="Millares [0] 9 2 2" xfId="666"/>
    <cellStyle name="Millares [0] 9 2 2 2" xfId="667"/>
    <cellStyle name="Millares [0] 9 2 3" xfId="668"/>
    <cellStyle name="Millares [0] 9 2 3 2" xfId="669"/>
    <cellStyle name="Millares [0] 9 2 4" xfId="670"/>
    <cellStyle name="Millares [0] 9 3" xfId="671"/>
    <cellStyle name="Millares [0] 9 3 2" xfId="672"/>
    <cellStyle name="Millares [0] 9 4" xfId="673"/>
    <cellStyle name="Millares [0] 9 4 2" xfId="674"/>
    <cellStyle name="Millares [0] 9 5" xfId="675"/>
    <cellStyle name="Millares [0]_ANEXOS_BOLSA 11_DIC_09_flujo efectivo 2012 definitivo" xfId="2886"/>
    <cellStyle name="Millares [0]_bolsa DICIEM 2001 SEGURIDAD" xfId="676"/>
    <cellStyle name="Millares [0]_bolsa DICIEM 2001 SEGURIDAD 2" xfId="2883"/>
    <cellStyle name="Millares 10" xfId="677"/>
    <cellStyle name="Millares 10 2" xfId="678"/>
    <cellStyle name="Millares 10 2 2" xfId="679"/>
    <cellStyle name="Millares 10 2 2 2" xfId="680"/>
    <cellStyle name="Millares 10 2 3" xfId="681"/>
    <cellStyle name="Millares 10 2 3 2" xfId="682"/>
    <cellStyle name="Millares 10 2 4" xfId="683"/>
    <cellStyle name="Millares 10 3" xfId="684"/>
    <cellStyle name="Millares 10 3 2" xfId="685"/>
    <cellStyle name="Millares 10 3 2 2" xfId="686"/>
    <cellStyle name="Millares 10 3 3" xfId="687"/>
    <cellStyle name="Millares 10 3 3 2" xfId="688"/>
    <cellStyle name="Millares 10 3 4" xfId="689"/>
    <cellStyle name="Millares 10 4" xfId="690"/>
    <cellStyle name="Millares 10 5" xfId="691"/>
    <cellStyle name="Millares 10 5 2" xfId="692"/>
    <cellStyle name="Millares 10 6" xfId="693"/>
    <cellStyle name="Millares 11" xfId="694"/>
    <cellStyle name="Millares 11 2" xfId="695"/>
    <cellStyle name="Millares 12" xfId="696"/>
    <cellStyle name="Millares 12 2" xfId="697"/>
    <cellStyle name="Millares 12 2 2" xfId="698"/>
    <cellStyle name="Millares 12 2 2 2" xfId="699"/>
    <cellStyle name="Millares 12 2 3" xfId="700"/>
    <cellStyle name="Millares 12 2 3 2" xfId="701"/>
    <cellStyle name="Millares 12 2 4" xfId="702"/>
    <cellStyle name="Millares 12 3" xfId="703"/>
    <cellStyle name="Millares 12 3 2" xfId="704"/>
    <cellStyle name="Millares 12 4" xfId="705"/>
    <cellStyle name="Millares 12 4 2" xfId="706"/>
    <cellStyle name="Millares 12 5" xfId="707"/>
    <cellStyle name="Millares 13" xfId="708"/>
    <cellStyle name="Millares 13 2" xfId="709"/>
    <cellStyle name="Millares 13 2 2" xfId="710"/>
    <cellStyle name="Millares 13 2 2 2" xfId="711"/>
    <cellStyle name="Millares 13 2 3" xfId="712"/>
    <cellStyle name="Millares 13 2 3 2" xfId="713"/>
    <cellStyle name="Millares 13 2 4" xfId="714"/>
    <cellStyle name="Millares 13 3" xfId="715"/>
    <cellStyle name="Millares 13 3 2" xfId="716"/>
    <cellStyle name="Millares 13 4" xfId="717"/>
    <cellStyle name="Millares 13 4 2" xfId="718"/>
    <cellStyle name="Millares 13 5" xfId="719"/>
    <cellStyle name="Millares 14" xfId="720"/>
    <cellStyle name="Millares 15" xfId="721"/>
    <cellStyle name="Millares 16" xfId="722"/>
    <cellStyle name="Millares 17" xfId="723"/>
    <cellStyle name="Millares 17 2" xfId="724"/>
    <cellStyle name="Millares 17 2 2" xfId="725"/>
    <cellStyle name="Millares 17 2 2 2" xfId="726"/>
    <cellStyle name="Millares 17 2 2 2 2" xfId="727"/>
    <cellStyle name="Millares 17 2 2 3" xfId="728"/>
    <cellStyle name="Millares 17 2 2 3 2" xfId="729"/>
    <cellStyle name="Millares 17 2 2 4" xfId="730"/>
    <cellStyle name="Millares 17 2 3" xfId="731"/>
    <cellStyle name="Millares 17 2 3 2" xfId="732"/>
    <cellStyle name="Millares 17 2 4" xfId="733"/>
    <cellStyle name="Millares 17 2 4 2" xfId="734"/>
    <cellStyle name="Millares 17 2 5" xfId="735"/>
    <cellStyle name="Millares 17 3" xfId="736"/>
    <cellStyle name="Millares 17 3 2" xfId="737"/>
    <cellStyle name="Millares 17 3 2 2" xfId="738"/>
    <cellStyle name="Millares 17 3 2 2 2" xfId="739"/>
    <cellStyle name="Millares 17 3 2 3" xfId="740"/>
    <cellStyle name="Millares 17 3 2 3 2" xfId="741"/>
    <cellStyle name="Millares 17 3 2 4" xfId="742"/>
    <cellStyle name="Millares 17 3 3" xfId="743"/>
    <cellStyle name="Millares 17 3 3 2" xfId="744"/>
    <cellStyle name="Millares 17 3 4" xfId="745"/>
    <cellStyle name="Millares 17 3 4 2" xfId="746"/>
    <cellStyle name="Millares 17 3 5" xfId="747"/>
    <cellStyle name="Millares 17 4" xfId="748"/>
    <cellStyle name="Millares 17 4 2" xfId="749"/>
    <cellStyle name="Millares 17 4 2 2" xfId="750"/>
    <cellStyle name="Millares 17 4 2 2 2" xfId="751"/>
    <cellStyle name="Millares 17 4 2 3" xfId="752"/>
    <cellStyle name="Millares 17 4 2 3 2" xfId="753"/>
    <cellStyle name="Millares 17 4 2 4" xfId="754"/>
    <cellStyle name="Millares 17 4 3" xfId="755"/>
    <cellStyle name="Millares 17 4 3 2" xfId="756"/>
    <cellStyle name="Millares 17 4 4" xfId="757"/>
    <cellStyle name="Millares 17 4 4 2" xfId="758"/>
    <cellStyle name="Millares 17 4 5" xfId="759"/>
    <cellStyle name="Millares 17 5" xfId="760"/>
    <cellStyle name="Millares 17 5 2" xfId="761"/>
    <cellStyle name="Millares 17 5 2 2" xfId="762"/>
    <cellStyle name="Millares 17 5 3" xfId="763"/>
    <cellStyle name="Millares 17 5 3 2" xfId="764"/>
    <cellStyle name="Millares 17 5 4" xfId="765"/>
    <cellStyle name="Millares 17 6" xfId="766"/>
    <cellStyle name="Millares 17 6 2" xfId="767"/>
    <cellStyle name="Millares 17 7" xfId="768"/>
    <cellStyle name="Millares 17 7 2" xfId="769"/>
    <cellStyle name="Millares 17 8" xfId="770"/>
    <cellStyle name="Millares 18" xfId="771"/>
    <cellStyle name="Millares 18 2" xfId="772"/>
    <cellStyle name="Millares 18 2 2" xfId="773"/>
    <cellStyle name="Millares 18 2 2 2" xfId="774"/>
    <cellStyle name="Millares 18 2 2 2 2" xfId="775"/>
    <cellStyle name="Millares 18 2 2 3" xfId="776"/>
    <cellStyle name="Millares 18 2 2 3 2" xfId="777"/>
    <cellStyle name="Millares 18 2 2 4" xfId="778"/>
    <cellStyle name="Millares 18 2 3" xfId="779"/>
    <cellStyle name="Millares 18 2 3 2" xfId="780"/>
    <cellStyle name="Millares 18 2 4" xfId="781"/>
    <cellStyle name="Millares 18 2 4 2" xfId="782"/>
    <cellStyle name="Millares 18 2 5" xfId="783"/>
    <cellStyle name="Millares 18 3" xfId="784"/>
    <cellStyle name="Millares 18 3 2" xfId="785"/>
    <cellStyle name="Millares 18 3 2 2" xfId="786"/>
    <cellStyle name="Millares 18 3 2 2 2" xfId="787"/>
    <cellStyle name="Millares 18 3 2 3" xfId="788"/>
    <cellStyle name="Millares 18 3 2 3 2" xfId="789"/>
    <cellStyle name="Millares 18 3 2 4" xfId="790"/>
    <cellStyle name="Millares 18 3 3" xfId="791"/>
    <cellStyle name="Millares 18 3 3 2" xfId="792"/>
    <cellStyle name="Millares 18 3 4" xfId="793"/>
    <cellStyle name="Millares 18 3 4 2" xfId="794"/>
    <cellStyle name="Millares 18 3 5" xfId="795"/>
    <cellStyle name="Millares 18 4" xfId="796"/>
    <cellStyle name="Millares 18 4 2" xfId="797"/>
    <cellStyle name="Millares 18 4 2 2" xfId="798"/>
    <cellStyle name="Millares 18 4 3" xfId="799"/>
    <cellStyle name="Millares 18 4 3 2" xfId="800"/>
    <cellStyle name="Millares 18 4 4" xfId="801"/>
    <cellStyle name="Millares 18 5" xfId="802"/>
    <cellStyle name="Millares 18 5 2" xfId="803"/>
    <cellStyle name="Millares 18 6" xfId="804"/>
    <cellStyle name="Millares 18 6 2" xfId="805"/>
    <cellStyle name="Millares 18 7" xfId="806"/>
    <cellStyle name="Millares 19" xfId="807"/>
    <cellStyle name="Millares 19 2" xfId="808"/>
    <cellStyle name="Millares 19 2 2" xfId="809"/>
    <cellStyle name="Millares 19 2 2 2" xfId="810"/>
    <cellStyle name="Millares 19 2 2 2 2" xfId="811"/>
    <cellStyle name="Millares 19 2 2 3" xfId="812"/>
    <cellStyle name="Millares 19 2 2 3 2" xfId="813"/>
    <cellStyle name="Millares 19 2 2 4" xfId="814"/>
    <cellStyle name="Millares 19 2 3" xfId="815"/>
    <cellStyle name="Millares 19 2 3 2" xfId="816"/>
    <cellStyle name="Millares 19 2 4" xfId="817"/>
    <cellStyle name="Millares 19 2 4 2" xfId="818"/>
    <cellStyle name="Millares 19 2 5" xfId="819"/>
    <cellStyle name="Millares 19 3" xfId="820"/>
    <cellStyle name="Millares 19 3 2" xfId="821"/>
    <cellStyle name="Millares 19 3 2 2" xfId="822"/>
    <cellStyle name="Millares 19 3 3" xfId="823"/>
    <cellStyle name="Millares 19 3 3 2" xfId="824"/>
    <cellStyle name="Millares 19 3 4" xfId="825"/>
    <cellStyle name="Millares 19 4" xfId="826"/>
    <cellStyle name="Millares 19 4 2" xfId="827"/>
    <cellStyle name="Millares 19 5" xfId="828"/>
    <cellStyle name="Millares 19 5 2" xfId="829"/>
    <cellStyle name="Millares 19 6" xfId="830"/>
    <cellStyle name="Millares 2" xfId="831"/>
    <cellStyle name="Millares 2 10" xfId="832"/>
    <cellStyle name="Millares 2 11" xfId="833"/>
    <cellStyle name="Millares 2 11 2" xfId="834"/>
    <cellStyle name="Millares 2 12" xfId="835"/>
    <cellStyle name="Millares 2 13" xfId="836"/>
    <cellStyle name="Millares 2 2" xfId="837"/>
    <cellStyle name="Millares 2 2 2" xfId="838"/>
    <cellStyle name="Millares 2 2 3" xfId="839"/>
    <cellStyle name="Millares 2 3" xfId="840"/>
    <cellStyle name="Millares 2 3 2" xfId="841"/>
    <cellStyle name="Millares 2 4" xfId="842"/>
    <cellStyle name="Millares 2 5" xfId="843"/>
    <cellStyle name="Millares 2 6" xfId="844"/>
    <cellStyle name="Millares 2 6 2" xfId="845"/>
    <cellStyle name="Millares 2 6 2 2" xfId="846"/>
    <cellStyle name="Millares 2 6 2 2 2" xfId="847"/>
    <cellStyle name="Millares 2 6 2 3" xfId="848"/>
    <cellStyle name="Millares 2 6 2 3 2" xfId="849"/>
    <cellStyle name="Millares 2 6 2 4" xfId="850"/>
    <cellStyle name="Millares 2 6 3" xfId="851"/>
    <cellStyle name="Millares 2 6 3 2" xfId="852"/>
    <cellStyle name="Millares 2 6 4" xfId="853"/>
    <cellStyle name="Millares 2 6 4 2" xfId="854"/>
    <cellStyle name="Millares 2 6 5" xfId="855"/>
    <cellStyle name="Millares 2 7" xfId="856"/>
    <cellStyle name="Millares 2 8" xfId="857"/>
    <cellStyle name="Millares 2 9" xfId="858"/>
    <cellStyle name="Millares 20" xfId="859"/>
    <cellStyle name="Millares 20 2" xfId="860"/>
    <cellStyle name="Millares 20 2 2" xfId="861"/>
    <cellStyle name="Millares 20 2 2 2" xfId="862"/>
    <cellStyle name="Millares 20 2 2 2 2" xfId="863"/>
    <cellStyle name="Millares 20 2 2 3" xfId="864"/>
    <cellStyle name="Millares 20 2 2 3 2" xfId="865"/>
    <cellStyle name="Millares 20 2 2 4" xfId="866"/>
    <cellStyle name="Millares 20 2 3" xfId="867"/>
    <cellStyle name="Millares 20 2 3 2" xfId="868"/>
    <cellStyle name="Millares 20 2 4" xfId="869"/>
    <cellStyle name="Millares 20 2 4 2" xfId="870"/>
    <cellStyle name="Millares 20 2 5" xfId="871"/>
    <cellStyle name="Millares 20 3" xfId="872"/>
    <cellStyle name="Millares 20 3 2" xfId="873"/>
    <cellStyle name="Millares 20 3 2 2" xfId="874"/>
    <cellStyle name="Millares 20 3 3" xfId="875"/>
    <cellStyle name="Millares 20 3 3 2" xfId="876"/>
    <cellStyle name="Millares 20 3 4" xfId="877"/>
    <cellStyle name="Millares 20 4" xfId="878"/>
    <cellStyle name="Millares 20 4 2" xfId="879"/>
    <cellStyle name="Millares 20 5" xfId="880"/>
    <cellStyle name="Millares 20 5 2" xfId="881"/>
    <cellStyle name="Millares 20 6" xfId="882"/>
    <cellStyle name="Millares 21" xfId="883"/>
    <cellStyle name="Millares 21 2" xfId="884"/>
    <cellStyle name="Millares 21 2 2" xfId="885"/>
    <cellStyle name="Millares 21 2 2 2" xfId="886"/>
    <cellStyle name="Millares 21 2 2 2 2" xfId="887"/>
    <cellStyle name="Millares 21 2 2 3" xfId="888"/>
    <cellStyle name="Millares 21 2 2 3 2" xfId="889"/>
    <cellStyle name="Millares 21 2 2 4" xfId="890"/>
    <cellStyle name="Millares 21 2 3" xfId="891"/>
    <cellStyle name="Millares 21 2 3 2" xfId="892"/>
    <cellStyle name="Millares 21 2 4" xfId="893"/>
    <cellStyle name="Millares 21 2 4 2" xfId="894"/>
    <cellStyle name="Millares 21 2 5" xfId="895"/>
    <cellStyle name="Millares 21 3" xfId="896"/>
    <cellStyle name="Millares 21 3 2" xfId="897"/>
    <cellStyle name="Millares 21 3 2 2" xfId="898"/>
    <cellStyle name="Millares 21 3 3" xfId="899"/>
    <cellStyle name="Millares 21 3 3 2" xfId="900"/>
    <cellStyle name="Millares 21 3 4" xfId="901"/>
    <cellStyle name="Millares 21 4" xfId="902"/>
    <cellStyle name="Millares 21 4 2" xfId="903"/>
    <cellStyle name="Millares 21 5" xfId="904"/>
    <cellStyle name="Millares 21 5 2" xfId="905"/>
    <cellStyle name="Millares 21 6" xfId="906"/>
    <cellStyle name="Millares 22" xfId="907"/>
    <cellStyle name="Millares 22 2" xfId="908"/>
    <cellStyle name="Millares 22 2 2" xfId="909"/>
    <cellStyle name="Millares 22 2 2 2" xfId="910"/>
    <cellStyle name="Millares 22 2 2 2 2" xfId="911"/>
    <cellStyle name="Millares 22 2 2 3" xfId="912"/>
    <cellStyle name="Millares 22 2 2 3 2" xfId="913"/>
    <cellStyle name="Millares 22 2 2 4" xfId="914"/>
    <cellStyle name="Millares 22 2 3" xfId="915"/>
    <cellStyle name="Millares 22 2 3 2" xfId="916"/>
    <cellStyle name="Millares 22 2 4" xfId="917"/>
    <cellStyle name="Millares 22 2 4 2" xfId="918"/>
    <cellStyle name="Millares 22 2 5" xfId="919"/>
    <cellStyle name="Millares 22 3" xfId="920"/>
    <cellStyle name="Millares 22 3 2" xfId="921"/>
    <cellStyle name="Millares 22 3 2 2" xfId="922"/>
    <cellStyle name="Millares 22 3 3" xfId="923"/>
    <cellStyle name="Millares 22 3 3 2" xfId="924"/>
    <cellStyle name="Millares 22 3 4" xfId="925"/>
    <cellStyle name="Millares 22 4" xfId="926"/>
    <cellStyle name="Millares 22 4 2" xfId="927"/>
    <cellStyle name="Millares 22 5" xfId="928"/>
    <cellStyle name="Millares 22 5 2" xfId="929"/>
    <cellStyle name="Millares 22 6" xfId="930"/>
    <cellStyle name="Millares 23" xfId="931"/>
    <cellStyle name="Millares 24" xfId="932"/>
    <cellStyle name="Millares 25" xfId="933"/>
    <cellStyle name="Millares 25 2" xfId="934"/>
    <cellStyle name="Millares 25 2 2" xfId="935"/>
    <cellStyle name="Millares 25 2 2 2" xfId="936"/>
    <cellStyle name="Millares 25 2 2 2 2" xfId="937"/>
    <cellStyle name="Millares 25 2 2 3" xfId="938"/>
    <cellStyle name="Millares 25 2 2 3 2" xfId="939"/>
    <cellStyle name="Millares 25 2 2 4" xfId="940"/>
    <cellStyle name="Millares 25 2 3" xfId="941"/>
    <cellStyle name="Millares 25 2 3 2" xfId="942"/>
    <cellStyle name="Millares 25 2 4" xfId="943"/>
    <cellStyle name="Millares 25 2 4 2" xfId="944"/>
    <cellStyle name="Millares 25 2 5" xfId="945"/>
    <cellStyle name="Millares 25 3" xfId="946"/>
    <cellStyle name="Millares 25 3 2" xfId="947"/>
    <cellStyle name="Millares 25 3 2 2" xfId="948"/>
    <cellStyle name="Millares 25 3 3" xfId="949"/>
    <cellStyle name="Millares 25 3 3 2" xfId="950"/>
    <cellStyle name="Millares 25 3 4" xfId="951"/>
    <cellStyle name="Millares 25 4" xfId="952"/>
    <cellStyle name="Millares 25 4 2" xfId="953"/>
    <cellStyle name="Millares 25 5" xfId="954"/>
    <cellStyle name="Millares 25 5 2" xfId="955"/>
    <cellStyle name="Millares 25 6" xfId="956"/>
    <cellStyle name="Millares 26" xfId="957"/>
    <cellStyle name="Millares 27" xfId="958"/>
    <cellStyle name="Millares 27 2" xfId="959"/>
    <cellStyle name="Millares 27 2 2" xfId="960"/>
    <cellStyle name="Millares 27 2 2 2" xfId="961"/>
    <cellStyle name="Millares 27 2 3" xfId="962"/>
    <cellStyle name="Millares 27 2 3 2" xfId="963"/>
    <cellStyle name="Millares 27 2 4" xfId="964"/>
    <cellStyle name="Millares 27 3" xfId="965"/>
    <cellStyle name="Millares 27 3 2" xfId="966"/>
    <cellStyle name="Millares 27 4" xfId="967"/>
    <cellStyle name="Millares 27 4 2" xfId="968"/>
    <cellStyle name="Millares 27 5" xfId="969"/>
    <cellStyle name="Millares 28" xfId="970"/>
    <cellStyle name="Millares 29" xfId="971"/>
    <cellStyle name="Millares 3" xfId="972"/>
    <cellStyle name="Millares 3 10" xfId="973"/>
    <cellStyle name="Millares 3 11" xfId="974"/>
    <cellStyle name="Millares 3 2" xfId="975"/>
    <cellStyle name="Millares 3 2 2" xfId="976"/>
    <cellStyle name="Millares 3 2 2 2" xfId="977"/>
    <cellStyle name="Millares 3 2 2 2 2" xfId="978"/>
    <cellStyle name="Millares 3 2 2 2 2 2" xfId="979"/>
    <cellStyle name="Millares 3 2 2 2 2 2 2" xfId="980"/>
    <cellStyle name="Millares 3 2 2 2 2 3" xfId="981"/>
    <cellStyle name="Millares 3 2 2 2 2 3 2" xfId="982"/>
    <cellStyle name="Millares 3 2 2 2 2 4" xfId="983"/>
    <cellStyle name="Millares 3 2 2 2 3" xfId="984"/>
    <cellStyle name="Millares 3 2 2 2 3 2" xfId="985"/>
    <cellStyle name="Millares 3 2 2 2 4" xfId="986"/>
    <cellStyle name="Millares 3 2 2 2 4 2" xfId="987"/>
    <cellStyle name="Millares 3 2 2 2 5" xfId="988"/>
    <cellStyle name="Millares 3 2 2 3" xfId="989"/>
    <cellStyle name="Millares 3 2 2 3 2" xfId="990"/>
    <cellStyle name="Millares 3 2 2 3 2 2" xfId="991"/>
    <cellStyle name="Millares 3 2 2 3 3" xfId="992"/>
    <cellStyle name="Millares 3 2 2 3 3 2" xfId="993"/>
    <cellStyle name="Millares 3 2 2 3 4" xfId="994"/>
    <cellStyle name="Millares 3 2 2 4" xfId="995"/>
    <cellStyle name="Millares 3 2 2 4 2" xfId="996"/>
    <cellStyle name="Millares 3 2 2 5" xfId="997"/>
    <cellStyle name="Millares 3 2 2 5 2" xfId="998"/>
    <cellStyle name="Millares 3 2 2 6" xfId="999"/>
    <cellStyle name="Millares 3 2 3" xfId="1000"/>
    <cellStyle name="Millares 3 3" xfId="1001"/>
    <cellStyle name="Millares 3 3 2" xfId="1002"/>
    <cellStyle name="Millares 3 4" xfId="1003"/>
    <cellStyle name="Millares 3 4 2" xfId="1004"/>
    <cellStyle name="Millares 3 4 2 2" xfId="1005"/>
    <cellStyle name="Millares 3 4 2 2 2" xfId="1006"/>
    <cellStyle name="Millares 3 4 2 2 2 2" xfId="1007"/>
    <cellStyle name="Millares 3 4 2 2 3" xfId="1008"/>
    <cellStyle name="Millares 3 4 2 2 3 2" xfId="1009"/>
    <cellStyle name="Millares 3 4 2 2 4" xfId="1010"/>
    <cellStyle name="Millares 3 4 2 3" xfId="1011"/>
    <cellStyle name="Millares 3 4 2 3 2" xfId="1012"/>
    <cellStyle name="Millares 3 4 2 4" xfId="1013"/>
    <cellStyle name="Millares 3 4 2 4 2" xfId="1014"/>
    <cellStyle name="Millares 3 4 2 5" xfId="1015"/>
    <cellStyle name="Millares 3 4 3" xfId="1016"/>
    <cellStyle name="Millares 3 4 3 2" xfId="1017"/>
    <cellStyle name="Millares 3 4 3 2 2" xfId="1018"/>
    <cellStyle name="Millares 3 4 3 3" xfId="1019"/>
    <cellStyle name="Millares 3 4 3 3 2" xfId="1020"/>
    <cellStyle name="Millares 3 4 3 4" xfId="1021"/>
    <cellStyle name="Millares 3 4 4" xfId="1022"/>
    <cellStyle name="Millares 3 4 4 2" xfId="1023"/>
    <cellStyle name="Millares 3 4 5" xfId="1024"/>
    <cellStyle name="Millares 3 4 5 2" xfId="1025"/>
    <cellStyle name="Millares 3 4 6" xfId="1026"/>
    <cellStyle name="Millares 3 5" xfId="1027"/>
    <cellStyle name="Millares 3 5 2" xfId="1028"/>
    <cellStyle name="Millares 3 5 2 2" xfId="1029"/>
    <cellStyle name="Millares 3 5 2 2 2" xfId="1030"/>
    <cellStyle name="Millares 3 5 2 2 2 2" xfId="1031"/>
    <cellStyle name="Millares 3 5 2 2 3" xfId="1032"/>
    <cellStyle name="Millares 3 5 2 2 3 2" xfId="1033"/>
    <cellStyle name="Millares 3 5 2 2 4" xfId="1034"/>
    <cellStyle name="Millares 3 5 2 3" xfId="1035"/>
    <cellStyle name="Millares 3 5 2 3 2" xfId="1036"/>
    <cellStyle name="Millares 3 5 2 4" xfId="1037"/>
    <cellStyle name="Millares 3 5 2 4 2" xfId="1038"/>
    <cellStyle name="Millares 3 5 2 5" xfId="1039"/>
    <cellStyle name="Millares 3 5 3" xfId="1040"/>
    <cellStyle name="Millares 3 5 3 2" xfId="1041"/>
    <cellStyle name="Millares 3 5 3 2 2" xfId="1042"/>
    <cellStyle name="Millares 3 5 3 3" xfId="1043"/>
    <cellStyle name="Millares 3 5 3 3 2" xfId="1044"/>
    <cellStyle name="Millares 3 5 3 4" xfId="1045"/>
    <cellStyle name="Millares 3 5 4" xfId="1046"/>
    <cellStyle name="Millares 3 5 4 2" xfId="1047"/>
    <cellStyle name="Millares 3 5 5" xfId="1048"/>
    <cellStyle name="Millares 3 5 5 2" xfId="1049"/>
    <cellStyle name="Millares 3 5 6" xfId="1050"/>
    <cellStyle name="Millares 3 6" xfId="1051"/>
    <cellStyle name="Millares 3 6 2" xfId="1052"/>
    <cellStyle name="Millares 3 6 2 2" xfId="1053"/>
    <cellStyle name="Millares 3 6 2 2 2" xfId="1054"/>
    <cellStyle name="Millares 3 6 2 2 2 2" xfId="1055"/>
    <cellStyle name="Millares 3 6 2 2 3" xfId="1056"/>
    <cellStyle name="Millares 3 6 2 2 3 2" xfId="1057"/>
    <cellStyle name="Millares 3 6 2 2 4" xfId="1058"/>
    <cellStyle name="Millares 3 6 2 3" xfId="1059"/>
    <cellStyle name="Millares 3 6 2 3 2" xfId="1060"/>
    <cellStyle name="Millares 3 6 2 4" xfId="1061"/>
    <cellStyle name="Millares 3 6 2 4 2" xfId="1062"/>
    <cellStyle name="Millares 3 6 2 5" xfId="1063"/>
    <cellStyle name="Millares 3 6 3" xfId="1064"/>
    <cellStyle name="Millares 3 6 3 2" xfId="1065"/>
    <cellStyle name="Millares 3 6 3 2 2" xfId="1066"/>
    <cellStyle name="Millares 3 6 3 2 2 2" xfId="1067"/>
    <cellStyle name="Millares 3 6 3 2 3" xfId="1068"/>
    <cellStyle name="Millares 3 6 3 2 3 2" xfId="1069"/>
    <cellStyle name="Millares 3 6 3 2 4" xfId="1070"/>
    <cellStyle name="Millares 3 6 3 3" xfId="1071"/>
    <cellStyle name="Millares 3 6 3 3 2" xfId="1072"/>
    <cellStyle name="Millares 3 6 3 4" xfId="1073"/>
    <cellStyle name="Millares 3 6 3 4 2" xfId="1074"/>
    <cellStyle name="Millares 3 6 3 5" xfId="1075"/>
    <cellStyle name="Millares 3 6 4" xfId="1076"/>
    <cellStyle name="Millares 3 6 4 2" xfId="1077"/>
    <cellStyle name="Millares 3 6 4 2 2" xfId="1078"/>
    <cellStyle name="Millares 3 6 4 3" xfId="1079"/>
    <cellStyle name="Millares 3 6 4 3 2" xfId="1080"/>
    <cellStyle name="Millares 3 6 4 4" xfId="1081"/>
    <cellStyle name="Millares 3 6 5" xfId="1082"/>
    <cellStyle name="Millares 3 6 5 2" xfId="1083"/>
    <cellStyle name="Millares 3 6 6" xfId="1084"/>
    <cellStyle name="Millares 3 6 6 2" xfId="1085"/>
    <cellStyle name="Millares 3 6 7" xfId="1086"/>
    <cellStyle name="Millares 3 7" xfId="1087"/>
    <cellStyle name="Millares 3 8" xfId="1088"/>
    <cellStyle name="Millares 3 8 2" xfId="1089"/>
    <cellStyle name="Millares 3 8 2 2" xfId="1090"/>
    <cellStyle name="Millares 3 8 2 2 2" xfId="1091"/>
    <cellStyle name="Millares 3 8 2 2 2 2" xfId="1092"/>
    <cellStyle name="Millares 3 8 2 2 2 2 2" xfId="1093"/>
    <cellStyle name="Millares 3 8 2 2 2 3" xfId="1094"/>
    <cellStyle name="Millares 3 8 2 2 2 3 2" xfId="1095"/>
    <cellStyle name="Millares 3 8 2 2 2 4" xfId="1096"/>
    <cellStyle name="Millares 3 8 2 2 3" xfId="1097"/>
    <cellStyle name="Millares 3 8 2 2 3 2" xfId="1098"/>
    <cellStyle name="Millares 3 8 2 2 4" xfId="1099"/>
    <cellStyle name="Millares 3 8 2 2 4 2" xfId="1100"/>
    <cellStyle name="Millares 3 8 2 2 5" xfId="1101"/>
    <cellStyle name="Millares 3 8 2 3" xfId="1102"/>
    <cellStyle name="Millares 3 8 2 3 2" xfId="1103"/>
    <cellStyle name="Millares 3 8 2 3 2 2" xfId="1104"/>
    <cellStyle name="Millares 3 8 2 3 3" xfId="1105"/>
    <cellStyle name="Millares 3 8 2 3 3 2" xfId="1106"/>
    <cellStyle name="Millares 3 8 2 3 4" xfId="1107"/>
    <cellStyle name="Millares 3 8 2 4" xfId="1108"/>
    <cellStyle name="Millares 3 8 2 4 2" xfId="1109"/>
    <cellStyle name="Millares 3 8 2 5" xfId="1110"/>
    <cellStyle name="Millares 3 8 2 5 2" xfId="1111"/>
    <cellStyle name="Millares 3 8 2 6" xfId="1112"/>
    <cellStyle name="Millares 3 8 3" xfId="1113"/>
    <cellStyle name="Millares 3 8 3 2" xfId="1114"/>
    <cellStyle name="Millares 3 8 3 2 2" xfId="1115"/>
    <cellStyle name="Millares 3 8 3 3" xfId="1116"/>
    <cellStyle name="Millares 3 8 3 3 2" xfId="1117"/>
    <cellStyle name="Millares 3 8 3 4" xfId="1118"/>
    <cellStyle name="Millares 3 8 4" xfId="1119"/>
    <cellStyle name="Millares 3 8 4 2" xfId="1120"/>
    <cellStyle name="Millares 3 8 5" xfId="1121"/>
    <cellStyle name="Millares 3 8 5 2" xfId="1122"/>
    <cellStyle name="Millares 3 8 6" xfId="1123"/>
    <cellStyle name="Millares 3 9" xfId="1124"/>
    <cellStyle name="Millares 30" xfId="1125"/>
    <cellStyle name="Millares 31" xfId="1126"/>
    <cellStyle name="Millares 32" xfId="1127"/>
    <cellStyle name="Millares 32 2" xfId="1128"/>
    <cellStyle name="Millares 32 2 2" xfId="1129"/>
    <cellStyle name="Millares 32 2 2 2" xfId="1130"/>
    <cellStyle name="Millares 32 2 3" xfId="1131"/>
    <cellStyle name="Millares 32 2 3 2" xfId="1132"/>
    <cellStyle name="Millares 32 2 4" xfId="1133"/>
    <cellStyle name="Millares 32 3" xfId="1134"/>
    <cellStyle name="Millares 32 3 2" xfId="1135"/>
    <cellStyle name="Millares 32 4" xfId="1136"/>
    <cellStyle name="Millares 32 4 2" xfId="1137"/>
    <cellStyle name="Millares 32 5" xfId="1138"/>
    <cellStyle name="Millares 33" xfId="1139"/>
    <cellStyle name="Millares 33 2" xfId="1140"/>
    <cellStyle name="Millares 33 2 2" xfId="1141"/>
    <cellStyle name="Millares 33 2 2 2" xfId="1142"/>
    <cellStyle name="Millares 33 2 2 2 2" xfId="1143"/>
    <cellStyle name="Millares 33 2 2 2 2 2" xfId="1144"/>
    <cellStyle name="Millares 33 2 2 2 3" xfId="1145"/>
    <cellStyle name="Millares 33 2 2 2 3 2" xfId="1146"/>
    <cellStyle name="Millares 33 2 2 2 4" xfId="1147"/>
    <cellStyle name="Millares 33 2 2 3" xfId="1148"/>
    <cellStyle name="Millares 33 2 2 3 2" xfId="1149"/>
    <cellStyle name="Millares 33 2 2 3 2 2" xfId="1150"/>
    <cellStyle name="Millares 33 2 2 3 3" xfId="1151"/>
    <cellStyle name="Millares 33 2 2 3 3 2" xfId="1152"/>
    <cellStyle name="Millares 33 2 2 3 4" xfId="1153"/>
    <cellStyle name="Millares 33 2 2 4" xfId="1154"/>
    <cellStyle name="Millares 33 2 2 4 2" xfId="1155"/>
    <cellStyle name="Millares 33 2 2 5" xfId="1156"/>
    <cellStyle name="Millares 33 2 2 5 2" xfId="1157"/>
    <cellStyle name="Millares 33 2 2 6" xfId="1158"/>
    <cellStyle name="Millares 33 2 3" xfId="1159"/>
    <cellStyle name="Millares 33 2 3 2" xfId="1160"/>
    <cellStyle name="Millares 33 2 3 2 2" xfId="1161"/>
    <cellStyle name="Millares 33 2 3 3" xfId="1162"/>
    <cellStyle name="Millares 33 2 3 3 2" xfId="1163"/>
    <cellStyle name="Millares 33 2 3 4" xfId="1164"/>
    <cellStyle name="Millares 33 2 4" xfId="1165"/>
    <cellStyle name="Millares 33 2 4 2" xfId="1166"/>
    <cellStyle name="Millares 33 2 5" xfId="1167"/>
    <cellStyle name="Millares 33 2 5 2" xfId="1168"/>
    <cellStyle name="Millares 33 2 6" xfId="1169"/>
    <cellStyle name="Millares 33 3" xfId="1170"/>
    <cellStyle name="Millares 33 3 2" xfId="1171"/>
    <cellStyle name="Millares 33 3 2 2" xfId="1172"/>
    <cellStyle name="Millares 33 3 2 2 2" xfId="1173"/>
    <cellStyle name="Millares 33 3 2 3" xfId="1174"/>
    <cellStyle name="Millares 33 3 2 3 2" xfId="1175"/>
    <cellStyle name="Millares 33 3 2 4" xfId="1176"/>
    <cellStyle name="Millares 33 3 3" xfId="1177"/>
    <cellStyle name="Millares 33 3 3 2" xfId="1178"/>
    <cellStyle name="Millares 33 3 4" xfId="1179"/>
    <cellStyle name="Millares 33 3 4 2" xfId="1180"/>
    <cellStyle name="Millares 33 3 5" xfId="1181"/>
    <cellStyle name="Millares 33 4" xfId="1182"/>
    <cellStyle name="Millares 33 4 2" xfId="1183"/>
    <cellStyle name="Millares 33 4 2 2" xfId="1184"/>
    <cellStyle name="Millares 33 4 3" xfId="1185"/>
    <cellStyle name="Millares 33 4 3 2" xfId="1186"/>
    <cellStyle name="Millares 33 4 4" xfId="1187"/>
    <cellStyle name="Millares 33 5" xfId="1188"/>
    <cellStyle name="Millares 33 5 2" xfId="1189"/>
    <cellStyle name="Millares 33 6" xfId="1190"/>
    <cellStyle name="Millares 33 6 2" xfId="1191"/>
    <cellStyle name="Millares 33 7" xfId="1192"/>
    <cellStyle name="Millares 34" xfId="1193"/>
    <cellStyle name="Millares 35" xfId="1194"/>
    <cellStyle name="Millares 35 2" xfId="1195"/>
    <cellStyle name="Millares 35 3" xfId="1196"/>
    <cellStyle name="Millares 35 3 2" xfId="1197"/>
    <cellStyle name="Millares 35 3 2 2" xfId="1198"/>
    <cellStyle name="Millares 35 3 3" xfId="1199"/>
    <cellStyle name="Millares 35 3 3 2" xfId="1200"/>
    <cellStyle name="Millares 35 3 4" xfId="1201"/>
    <cellStyle name="Millares 35 4" xfId="1202"/>
    <cellStyle name="Millares 35 4 2" xfId="1203"/>
    <cellStyle name="Millares 35 5" xfId="1204"/>
    <cellStyle name="Millares 35 5 2" xfId="1205"/>
    <cellStyle name="Millares 35 6" xfId="1206"/>
    <cellStyle name="Millares 36" xfId="1207"/>
    <cellStyle name="Millares 36 2" xfId="1208"/>
    <cellStyle name="Millares 36 2 2" xfId="1209"/>
    <cellStyle name="Millares 36 2 2 2" xfId="1210"/>
    <cellStyle name="Millares 36 2 3" xfId="1211"/>
    <cellStyle name="Millares 36 2 3 2" xfId="1212"/>
    <cellStyle name="Millares 36 2 4" xfId="1213"/>
    <cellStyle name="Millares 36 3" xfId="1214"/>
    <cellStyle name="Millares 36 3 2" xfId="1215"/>
    <cellStyle name="Millares 36 4" xfId="1216"/>
    <cellStyle name="Millares 36 4 2" xfId="1217"/>
    <cellStyle name="Millares 36 5" xfId="1218"/>
    <cellStyle name="Millares 37" xfId="1219"/>
    <cellStyle name="Millares 37 2" xfId="1220"/>
    <cellStyle name="Millares 37 3" xfId="1221"/>
    <cellStyle name="Millares 37 3 2" xfId="1222"/>
    <cellStyle name="Millares 37 3 2 2" xfId="1223"/>
    <cellStyle name="Millares 37 3 2 2 2" xfId="1224"/>
    <cellStyle name="Millares 37 3 2 3" xfId="1225"/>
    <cellStyle name="Millares 37 3 2 3 2" xfId="1226"/>
    <cellStyle name="Millares 37 3 2 4" xfId="1227"/>
    <cellStyle name="Millares 37 3 3" xfId="1228"/>
    <cellStyle name="Millares 37 3 3 2" xfId="1229"/>
    <cellStyle name="Millares 37 3 4" xfId="1230"/>
    <cellStyle name="Millares 37 3 4 2" xfId="1231"/>
    <cellStyle name="Millares 37 3 5" xfId="1232"/>
    <cellStyle name="Millares 37 4" xfId="1233"/>
    <cellStyle name="Millares 37 4 2" xfId="1234"/>
    <cellStyle name="Millares 37 4 2 2" xfId="1235"/>
    <cellStyle name="Millares 37 4 3" xfId="1236"/>
    <cellStyle name="Millares 37 4 3 2" xfId="1237"/>
    <cellStyle name="Millares 37 4 4" xfId="1238"/>
    <cellStyle name="Millares 37 5" xfId="1239"/>
    <cellStyle name="Millares 37 5 2" xfId="1240"/>
    <cellStyle name="Millares 37 6" xfId="1241"/>
    <cellStyle name="Millares 37 6 2" xfId="1242"/>
    <cellStyle name="Millares 37 7" xfId="1243"/>
    <cellStyle name="Millares 38" xfId="1244"/>
    <cellStyle name="Millares 38 2" xfId="1245"/>
    <cellStyle name="Millares 38 2 2" xfId="1246"/>
    <cellStyle name="Millares 38 2 2 2" xfId="1247"/>
    <cellStyle name="Millares 38 2 3" xfId="1248"/>
    <cellStyle name="Millares 38 2 3 2" xfId="1249"/>
    <cellStyle name="Millares 38 2 4" xfId="1250"/>
    <cellStyle name="Millares 38 3" xfId="1251"/>
    <cellStyle name="Millares 38 3 2" xfId="1252"/>
    <cellStyle name="Millares 38 4" xfId="1253"/>
    <cellStyle name="Millares 38 4 2" xfId="1254"/>
    <cellStyle name="Millares 38 5" xfId="1255"/>
    <cellStyle name="Millares 39" xfId="1256"/>
    <cellStyle name="Millares 39 2" xfId="1257"/>
    <cellStyle name="Millares 39 2 2" xfId="1258"/>
    <cellStyle name="Millares 39 2 2 2" xfId="1259"/>
    <cellStyle name="Millares 39 2 3" xfId="1260"/>
    <cellStyle name="Millares 39 2 3 2" xfId="1261"/>
    <cellStyle name="Millares 39 2 4" xfId="1262"/>
    <cellStyle name="Millares 39 3" xfId="1263"/>
    <cellStyle name="Millares 39 3 2" xfId="1264"/>
    <cellStyle name="Millares 39 4" xfId="1265"/>
    <cellStyle name="Millares 39 4 2" xfId="1266"/>
    <cellStyle name="Millares 39 5" xfId="1267"/>
    <cellStyle name="Millares 4" xfId="1268"/>
    <cellStyle name="Millares 4 2" xfId="1269"/>
    <cellStyle name="Millares 4 2 2" xfId="1270"/>
    <cellStyle name="Millares 4 2 2 2" xfId="1271"/>
    <cellStyle name="Millares 4 2 2 2 2" xfId="1272"/>
    <cellStyle name="Millares 4 2 2 2 2 2" xfId="1273"/>
    <cellStyle name="Millares 4 2 2 2 2 2 2" xfId="1274"/>
    <cellStyle name="Millares 4 2 2 2 2 3" xfId="1275"/>
    <cellStyle name="Millares 4 2 2 2 2 3 2" xfId="1276"/>
    <cellStyle name="Millares 4 2 2 2 2 4" xfId="1277"/>
    <cellStyle name="Millares 4 2 2 2 3" xfId="1278"/>
    <cellStyle name="Millares 4 2 2 2 3 2" xfId="1279"/>
    <cellStyle name="Millares 4 2 2 2 4" xfId="1280"/>
    <cellStyle name="Millares 4 2 2 2 4 2" xfId="1281"/>
    <cellStyle name="Millares 4 2 2 2 5" xfId="1282"/>
    <cellStyle name="Millares 4 2 2 3" xfId="1283"/>
    <cellStyle name="Millares 4 2 2 3 2" xfId="1284"/>
    <cellStyle name="Millares 4 2 2 3 2 2" xfId="1285"/>
    <cellStyle name="Millares 4 2 2 3 3" xfId="1286"/>
    <cellStyle name="Millares 4 2 2 3 3 2" xfId="1287"/>
    <cellStyle name="Millares 4 2 2 3 4" xfId="1288"/>
    <cellStyle name="Millares 4 2 2 4" xfId="1289"/>
    <cellStyle name="Millares 4 2 2 4 2" xfId="1290"/>
    <cellStyle name="Millares 4 2 2 5" xfId="1291"/>
    <cellStyle name="Millares 4 2 2 5 2" xfId="1292"/>
    <cellStyle name="Millares 4 2 2 6" xfId="1293"/>
    <cellStyle name="Millares 4 3" xfId="1294"/>
    <cellStyle name="Millares 4 4" xfId="1295"/>
    <cellStyle name="Millares 4 4 2" xfId="1296"/>
    <cellStyle name="Millares 4 4 2 2" xfId="1297"/>
    <cellStyle name="Millares 4 4 2 2 2" xfId="1298"/>
    <cellStyle name="Millares 4 4 2 2 2 2" xfId="1299"/>
    <cellStyle name="Millares 4 4 2 2 3" xfId="1300"/>
    <cellStyle name="Millares 4 4 2 2 3 2" xfId="1301"/>
    <cellStyle name="Millares 4 4 2 2 4" xfId="1302"/>
    <cellStyle name="Millares 4 4 2 3" xfId="1303"/>
    <cellStyle name="Millares 4 4 2 3 2" xfId="1304"/>
    <cellStyle name="Millares 4 4 2 4" xfId="1305"/>
    <cellStyle name="Millares 4 4 2 4 2" xfId="1306"/>
    <cellStyle name="Millares 4 4 2 5" xfId="1307"/>
    <cellStyle name="Millares 4 4 3" xfId="1308"/>
    <cellStyle name="Millares 4 4 3 2" xfId="1309"/>
    <cellStyle name="Millares 4 4 3 2 2" xfId="1310"/>
    <cellStyle name="Millares 4 4 3 3" xfId="1311"/>
    <cellStyle name="Millares 4 4 3 3 2" xfId="1312"/>
    <cellStyle name="Millares 4 4 3 4" xfId="1313"/>
    <cellStyle name="Millares 4 4 4" xfId="1314"/>
    <cellStyle name="Millares 4 4 4 2" xfId="1315"/>
    <cellStyle name="Millares 4 4 5" xfId="1316"/>
    <cellStyle name="Millares 4 4 5 2" xfId="1317"/>
    <cellStyle name="Millares 4 4 6" xfId="1318"/>
    <cellStyle name="Millares 4 5" xfId="1319"/>
    <cellStyle name="Millares 4 5 2" xfId="1320"/>
    <cellStyle name="Millares 4 6" xfId="1321"/>
    <cellStyle name="Millares 40" xfId="1322"/>
    <cellStyle name="Millares 41" xfId="1323"/>
    <cellStyle name="Millares 41 2" xfId="1324"/>
    <cellStyle name="Millares 41 2 2" xfId="1325"/>
    <cellStyle name="Millares 41 2 2 2" xfId="1326"/>
    <cellStyle name="Millares 41 2 3" xfId="1327"/>
    <cellStyle name="Millares 41 2 3 2" xfId="1328"/>
    <cellStyle name="Millares 41 2 4" xfId="1329"/>
    <cellStyle name="Millares 41 3" xfId="1330"/>
    <cellStyle name="Millares 41 3 2" xfId="1331"/>
    <cellStyle name="Millares 41 4" xfId="1332"/>
    <cellStyle name="Millares 41 4 2" xfId="1333"/>
    <cellStyle name="Millares 41 5" xfId="1334"/>
    <cellStyle name="Millares 42" xfId="1335"/>
    <cellStyle name="Millares 42 2" xfId="1336"/>
    <cellStyle name="Millares 43" xfId="1337"/>
    <cellStyle name="Millares 43 2" xfId="1338"/>
    <cellStyle name="Millares 44" xfId="1339"/>
    <cellStyle name="Millares 45" xfId="1340"/>
    <cellStyle name="Millares 46" xfId="1341"/>
    <cellStyle name="Millares 47" xfId="1342"/>
    <cellStyle name="Millares 48" xfId="1343"/>
    <cellStyle name="Millares 49" xfId="1344"/>
    <cellStyle name="Millares 5" xfId="1345"/>
    <cellStyle name="Millares 5 2" xfId="1346"/>
    <cellStyle name="Millares 5 3" xfId="1347"/>
    <cellStyle name="Millares 5 4" xfId="1348"/>
    <cellStyle name="Millares 5 4 2" xfId="1349"/>
    <cellStyle name="Millares 5 5" xfId="1350"/>
    <cellStyle name="Millares 5 5 2" xfId="1351"/>
    <cellStyle name="Millares 5 6" xfId="1352"/>
    <cellStyle name="Millares 50" xfId="1353"/>
    <cellStyle name="Millares 51" xfId="1354"/>
    <cellStyle name="Millares 52" xfId="1355"/>
    <cellStyle name="Millares 53" xfId="2851"/>
    <cellStyle name="Millares 54" xfId="2878"/>
    <cellStyle name="Millares 6" xfId="1356"/>
    <cellStyle name="Millares 6 2" xfId="1357"/>
    <cellStyle name="Millares 6 2 2" xfId="1358"/>
    <cellStyle name="Millares 6 2 2 2" xfId="1359"/>
    <cellStyle name="Millares 6 2 2 2 2" xfId="1360"/>
    <cellStyle name="Millares 6 2 2 2 2 2" xfId="1361"/>
    <cellStyle name="Millares 6 2 2 2 3" xfId="1362"/>
    <cellStyle name="Millares 6 2 2 2 3 2" xfId="1363"/>
    <cellStyle name="Millares 6 2 2 2 4" xfId="1364"/>
    <cellStyle name="Millares 6 2 2 3" xfId="1365"/>
    <cellStyle name="Millares 6 2 2 3 2" xfId="1366"/>
    <cellStyle name="Millares 6 2 2 4" xfId="1367"/>
    <cellStyle name="Millares 6 2 2 4 2" xfId="1368"/>
    <cellStyle name="Millares 6 2 2 5" xfId="1369"/>
    <cellStyle name="Millares 6 2 2 6" xfId="1370"/>
    <cellStyle name="Millares 6 2 3" xfId="1371"/>
    <cellStyle name="Millares 6 2 3 2" xfId="1372"/>
    <cellStyle name="Millares 6 2 3 2 2" xfId="1373"/>
    <cellStyle name="Millares 6 2 3 3" xfId="1374"/>
    <cellStyle name="Millares 6 2 3 3 2" xfId="1375"/>
    <cellStyle name="Millares 6 2 3 4" xfId="1376"/>
    <cellStyle name="Millares 6 2 4" xfId="1377"/>
    <cellStyle name="Millares 6 2 4 2" xfId="1378"/>
    <cellStyle name="Millares 6 2 5" xfId="1379"/>
    <cellStyle name="Millares 6 2 5 2" xfId="1380"/>
    <cellStyle name="Millares 6 2 6" xfId="1381"/>
    <cellStyle name="Millares 6 2 7" xfId="1382"/>
    <cellStyle name="Millares 6 3" xfId="1383"/>
    <cellStyle name="Millares 6 3 2" xfId="1384"/>
    <cellStyle name="Millares 6 4" xfId="1385"/>
    <cellStyle name="Millares 6 5" xfId="1386"/>
    <cellStyle name="Millares 7" xfId="1387"/>
    <cellStyle name="Millares 7 2" xfId="1388"/>
    <cellStyle name="Millares 7 2 2" xfId="1389"/>
    <cellStyle name="Millares 7 2 2 2" xfId="1390"/>
    <cellStyle name="Millares 7 2 2 2 2" xfId="1391"/>
    <cellStyle name="Millares 7 2 2 2 2 2" xfId="1392"/>
    <cellStyle name="Millares 7 2 2 2 3" xfId="1393"/>
    <cellStyle name="Millares 7 2 2 2 3 2" xfId="1394"/>
    <cellStyle name="Millares 7 2 2 2 4" xfId="1395"/>
    <cellStyle name="Millares 7 2 2 3" xfId="1396"/>
    <cellStyle name="Millares 7 2 2 3 2" xfId="1397"/>
    <cellStyle name="Millares 7 2 2 4" xfId="1398"/>
    <cellStyle name="Millares 7 2 2 4 2" xfId="1399"/>
    <cellStyle name="Millares 7 2 2 5" xfId="1400"/>
    <cellStyle name="Millares 7 2 3" xfId="1401"/>
    <cellStyle name="Millares 7 2 3 2" xfId="1402"/>
    <cellStyle name="Millares 7 2 3 2 2" xfId="1403"/>
    <cellStyle name="Millares 7 2 3 3" xfId="1404"/>
    <cellStyle name="Millares 7 2 3 3 2" xfId="1405"/>
    <cellStyle name="Millares 7 2 3 4" xfId="1406"/>
    <cellStyle name="Millares 7 2 4" xfId="1407"/>
    <cellStyle name="Millares 7 2 4 2" xfId="1408"/>
    <cellStyle name="Millares 7 2 5" xfId="1409"/>
    <cellStyle name="Millares 7 2 5 2" xfId="1410"/>
    <cellStyle name="Millares 7 2 6" xfId="1411"/>
    <cellStyle name="Millares 7 3" xfId="1412"/>
    <cellStyle name="Millares 7 3 2" xfId="1413"/>
    <cellStyle name="Millares 7 3 2 2" xfId="1414"/>
    <cellStyle name="Millares 7 3 2 2 2" xfId="1415"/>
    <cellStyle name="Millares 7 3 2 3" xfId="1416"/>
    <cellStyle name="Millares 7 3 2 3 2" xfId="1417"/>
    <cellStyle name="Millares 7 3 2 4" xfId="1418"/>
    <cellStyle name="Millares 7 3 3" xfId="1419"/>
    <cellStyle name="Millares 7 3 3 2" xfId="1420"/>
    <cellStyle name="Millares 7 3 4" xfId="1421"/>
    <cellStyle name="Millares 7 3 4 2" xfId="1422"/>
    <cellStyle name="Millares 7 3 5" xfId="1423"/>
    <cellStyle name="Millares 7 4" xfId="1424"/>
    <cellStyle name="Millares 7 4 2" xfId="1425"/>
    <cellStyle name="Millares 7 4 2 2" xfId="1426"/>
    <cellStyle name="Millares 7 4 3" xfId="1427"/>
    <cellStyle name="Millares 7 4 3 2" xfId="1428"/>
    <cellStyle name="Millares 7 4 4" xfId="1429"/>
    <cellStyle name="Millares 7 5" xfId="1430"/>
    <cellStyle name="Millares 7 5 2" xfId="1431"/>
    <cellStyle name="Millares 7 6" xfId="1432"/>
    <cellStyle name="Millares 7 6 2" xfId="1433"/>
    <cellStyle name="Millares 7 7" xfId="1434"/>
    <cellStyle name="Millares 8" xfId="1435"/>
    <cellStyle name="Millares 8 2" xfId="1436"/>
    <cellStyle name="Millares 8 2 2" xfId="1437"/>
    <cellStyle name="Millares 8 2 2 2" xfId="1438"/>
    <cellStyle name="Millares 8 2 2 2 2" xfId="1439"/>
    <cellStyle name="Millares 8 2 2 2 2 2" xfId="1440"/>
    <cellStyle name="Millares 8 2 2 2 3" xfId="1441"/>
    <cellStyle name="Millares 8 2 2 2 3 2" xfId="1442"/>
    <cellStyle name="Millares 8 2 2 2 4" xfId="1443"/>
    <cellStyle name="Millares 8 2 2 3" xfId="1444"/>
    <cellStyle name="Millares 8 2 2 3 2" xfId="1445"/>
    <cellStyle name="Millares 8 2 2 4" xfId="1446"/>
    <cellStyle name="Millares 8 2 2 4 2" xfId="1447"/>
    <cellStyle name="Millares 8 2 2 5" xfId="1448"/>
    <cellStyle name="Millares 8 2 3" xfId="1449"/>
    <cellStyle name="Millares 8 2 3 2" xfId="1450"/>
    <cellStyle name="Millares 8 2 3 2 2" xfId="1451"/>
    <cellStyle name="Millares 8 2 3 3" xfId="1452"/>
    <cellStyle name="Millares 8 2 3 3 2" xfId="1453"/>
    <cellStyle name="Millares 8 2 3 4" xfId="1454"/>
    <cellStyle name="Millares 8 2 4" xfId="1455"/>
    <cellStyle name="Millares 8 2 4 2" xfId="1456"/>
    <cellStyle name="Millares 8 2 5" xfId="1457"/>
    <cellStyle name="Millares 8 2 5 2" xfId="1458"/>
    <cellStyle name="Millares 8 2 6" xfId="1459"/>
    <cellStyle name="Millares 8 3" xfId="1460"/>
    <cellStyle name="Millares 8 3 2" xfId="1461"/>
    <cellStyle name="Millares 8 3 2 2" xfId="1462"/>
    <cellStyle name="Millares 8 3 3" xfId="1463"/>
    <cellStyle name="Millares 8 3 3 2" xfId="1464"/>
    <cellStyle name="Millares 8 3 4" xfId="1465"/>
    <cellStyle name="Millares 8 4" xfId="1466"/>
    <cellStyle name="Millares 8 4 2" xfId="1467"/>
    <cellStyle name="Millares 8 5" xfId="1468"/>
    <cellStyle name="Millares 8 5 2" xfId="1469"/>
    <cellStyle name="Millares 8 6" xfId="1470"/>
    <cellStyle name="Millares 9" xfId="1471"/>
    <cellStyle name="Millares 9 2" xfId="1472"/>
    <cellStyle name="Millares 9 2 2" xfId="1473"/>
    <cellStyle name="Millares 9 2 2 2" xfId="1474"/>
    <cellStyle name="Millares 9 2 3" xfId="1475"/>
    <cellStyle name="Millares 9 2 3 2" xfId="1476"/>
    <cellStyle name="Millares 9 2 4" xfId="1477"/>
    <cellStyle name="Millares 9 3" xfId="1478"/>
    <cellStyle name="Millares 9 3 2" xfId="1479"/>
    <cellStyle name="Millares 9 4" xfId="1480"/>
    <cellStyle name="Millares 9 4 2" xfId="1481"/>
    <cellStyle name="Millares 9 5" xfId="1482"/>
    <cellStyle name="Moeda" xfId="1483"/>
    <cellStyle name="Moneda" xfId="1484" builtinId="4"/>
    <cellStyle name="Moneda 2" xfId="1485"/>
    <cellStyle name="Moneda 3" xfId="1486"/>
    <cellStyle name="Moneda 4" xfId="1487"/>
    <cellStyle name="Neutral" xfId="1488" builtinId="28" customBuiltin="1"/>
    <cellStyle name="Normal" xfId="0" builtinId="0"/>
    <cellStyle name="Normal 10" xfId="1489"/>
    <cellStyle name="Normal 10 2" xfId="1490"/>
    <cellStyle name="Normal 10 3" xfId="1491"/>
    <cellStyle name="Normal 11" xfId="1492"/>
    <cellStyle name="Normal 11 2" xfId="1493"/>
    <cellStyle name="Normal 11 2 2" xfId="1494"/>
    <cellStyle name="Normal 11 3" xfId="1495"/>
    <cellStyle name="Normal 11 4" xfId="1496"/>
    <cellStyle name="Normal 12" xfId="1497"/>
    <cellStyle name="Normal 12 2" xfId="1498"/>
    <cellStyle name="Normal 12 2 2" xfId="1499"/>
    <cellStyle name="Normal 12 2 2 2" xfId="1500"/>
    <cellStyle name="Normal 12 2 2 2 2" xfId="1501"/>
    <cellStyle name="Normal 12 2 2 2 2 2" xfId="1502"/>
    <cellStyle name="Normal 12 2 2 2 3" xfId="1503"/>
    <cellStyle name="Normal 12 2 2 2 3 2" xfId="1504"/>
    <cellStyle name="Normal 12 2 2 2 4" xfId="1505"/>
    <cellStyle name="Normal 12 2 2 3" xfId="1506"/>
    <cellStyle name="Normal 12 2 2 3 2" xfId="1507"/>
    <cellStyle name="Normal 12 2 2 4" xfId="1508"/>
    <cellStyle name="Normal 12 2 2 4 2" xfId="1509"/>
    <cellStyle name="Normal 12 2 2 5" xfId="1510"/>
    <cellStyle name="Normal 12 2 3" xfId="1511"/>
    <cellStyle name="Normal 12 2 3 2" xfId="1512"/>
    <cellStyle name="Normal 12 2 3 2 2" xfId="1513"/>
    <cellStyle name="Normal 12 2 3 3" xfId="1514"/>
    <cellStyle name="Normal 12 2 3 3 2" xfId="1515"/>
    <cellStyle name="Normal 12 2 3 4" xfId="1516"/>
    <cellStyle name="Normal 12 2 4" xfId="1517"/>
    <cellStyle name="Normal 12 2 4 2" xfId="1518"/>
    <cellStyle name="Normal 12 2 5" xfId="1519"/>
    <cellStyle name="Normal 12 2 5 2" xfId="1520"/>
    <cellStyle name="Normal 12 2 6" xfId="1521"/>
    <cellStyle name="Normal 12 3" xfId="1522"/>
    <cellStyle name="Normal 12 3 2" xfId="1523"/>
    <cellStyle name="Normal 12 3 2 2" xfId="1524"/>
    <cellStyle name="Normal 12 3 2 2 2" xfId="1525"/>
    <cellStyle name="Normal 12 3 2 3" xfId="1526"/>
    <cellStyle name="Normal 12 3 2 3 2" xfId="1527"/>
    <cellStyle name="Normal 12 3 2 4" xfId="1528"/>
    <cellStyle name="Normal 12 3 3" xfId="1529"/>
    <cellStyle name="Normal 12 3 3 2" xfId="1530"/>
    <cellStyle name="Normal 12 3 4" xfId="1531"/>
    <cellStyle name="Normal 12 3 4 2" xfId="1532"/>
    <cellStyle name="Normal 12 3 5" xfId="1533"/>
    <cellStyle name="Normal 12 4" xfId="1534"/>
    <cellStyle name="Normal 12 4 2" xfId="1535"/>
    <cellStyle name="Normal 12 4 2 2" xfId="1536"/>
    <cellStyle name="Normal 12 4 2 2 2" xfId="1537"/>
    <cellStyle name="Normal 12 4 2 3" xfId="1538"/>
    <cellStyle name="Normal 12 4 2 3 2" xfId="1539"/>
    <cellStyle name="Normal 12 4 2 4" xfId="1540"/>
    <cellStyle name="Normal 12 4 3" xfId="1541"/>
    <cellStyle name="Normal 12 4 3 2" xfId="1542"/>
    <cellStyle name="Normal 12 4 4" xfId="1543"/>
    <cellStyle name="Normal 12 4 4 2" xfId="1544"/>
    <cellStyle name="Normal 12 4 5" xfId="1545"/>
    <cellStyle name="Normal 12 5" xfId="1546"/>
    <cellStyle name="Normal 12 5 2" xfId="1547"/>
    <cellStyle name="Normal 12 5 2 2" xfId="1548"/>
    <cellStyle name="Normal 12 5 2 2 2" xfId="1549"/>
    <cellStyle name="Normal 12 5 2 3" xfId="1550"/>
    <cellStyle name="Normal 12 5 2 3 2" xfId="1551"/>
    <cellStyle name="Normal 12 5 2 4" xfId="1552"/>
    <cellStyle name="Normal 12 5 3" xfId="1553"/>
    <cellStyle name="Normal 12 5 3 2" xfId="1554"/>
    <cellStyle name="Normal 12 5 4" xfId="1555"/>
    <cellStyle name="Normal 12 5 4 2" xfId="1556"/>
    <cellStyle name="Normal 12 5 5" xfId="1557"/>
    <cellStyle name="Normal 12 6" xfId="1558"/>
    <cellStyle name="Normal 12 6 2" xfId="1559"/>
    <cellStyle name="Normal 12 6 2 2" xfId="1560"/>
    <cellStyle name="Normal 12 6 3" xfId="1561"/>
    <cellStyle name="Normal 12 6 3 2" xfId="1562"/>
    <cellStyle name="Normal 12 6 4" xfId="1563"/>
    <cellStyle name="Normal 12 7" xfId="1564"/>
    <cellStyle name="Normal 12 8" xfId="1565"/>
    <cellStyle name="Normal 12 8 2" xfId="1566"/>
    <cellStyle name="Normal 13" xfId="1567"/>
    <cellStyle name="Normal 13 2" xfId="1568"/>
    <cellStyle name="Normal 13 2 2" xfId="1569"/>
    <cellStyle name="Normal 13 2 2 2" xfId="1570"/>
    <cellStyle name="Normal 13 2 2 2 2" xfId="1571"/>
    <cellStyle name="Normal 13 2 2 3" xfId="1572"/>
    <cellStyle name="Normal 13 2 2 3 2" xfId="1573"/>
    <cellStyle name="Normal 13 2 2 4" xfId="1574"/>
    <cellStyle name="Normal 13 2 3" xfId="1575"/>
    <cellStyle name="Normal 13 2 3 2" xfId="1576"/>
    <cellStyle name="Normal 13 2 4" xfId="1577"/>
    <cellStyle name="Normal 13 2 4 2" xfId="1578"/>
    <cellStyle name="Normal 13 2 5" xfId="1579"/>
    <cellStyle name="Normal 13 3" xfId="1580"/>
    <cellStyle name="Normal 13 4" xfId="1581"/>
    <cellStyle name="Normal 13 4 2" xfId="1582"/>
    <cellStyle name="Normal 13 4 2 2" xfId="1583"/>
    <cellStyle name="Normal 13 4 2 2 2" xfId="1584"/>
    <cellStyle name="Normal 13 4 2 3" xfId="1585"/>
    <cellStyle name="Normal 13 4 2 3 2" xfId="1586"/>
    <cellStyle name="Normal 13 4 2 4" xfId="1587"/>
    <cellStyle name="Normal 13 4 3" xfId="1588"/>
    <cellStyle name="Normal 13 4 3 2" xfId="1589"/>
    <cellStyle name="Normal 13 4 4" xfId="1590"/>
    <cellStyle name="Normal 13 4 4 2" xfId="1591"/>
    <cellStyle name="Normal 13 4 5" xfId="1592"/>
    <cellStyle name="Normal 13 5" xfId="1593"/>
    <cellStyle name="Normal 13 5 2" xfId="1594"/>
    <cellStyle name="Normal 13 5 2 2" xfId="1595"/>
    <cellStyle name="Normal 13 5 3" xfId="1596"/>
    <cellStyle name="Normal 13 5 3 2" xfId="1597"/>
    <cellStyle name="Normal 13 5 4" xfId="1598"/>
    <cellStyle name="Normal 13 6" xfId="1599"/>
    <cellStyle name="Normal 13 6 2" xfId="1600"/>
    <cellStyle name="Normal 13 7" xfId="1601"/>
    <cellStyle name="Normal 13 7 2" xfId="1602"/>
    <cellStyle name="Normal 13 8" xfId="1603"/>
    <cellStyle name="Normal 14" xfId="1604"/>
    <cellStyle name="Normal 14 2" xfId="1605"/>
    <cellStyle name="Normal 14 2 2" xfId="1606"/>
    <cellStyle name="Normal 14 2 2 2" xfId="1607"/>
    <cellStyle name="Normal 14 2 2 2 2" xfId="1608"/>
    <cellStyle name="Normal 14 2 2 3" xfId="1609"/>
    <cellStyle name="Normal 14 2 2 3 2" xfId="1610"/>
    <cellStyle name="Normal 14 2 2 4" xfId="1611"/>
    <cellStyle name="Normal 14 2 3" xfId="1612"/>
    <cellStyle name="Normal 14 2 3 2" xfId="1613"/>
    <cellStyle name="Normal 14 2 4" xfId="1614"/>
    <cellStyle name="Normal 14 2 4 2" xfId="1615"/>
    <cellStyle name="Normal 14 2 5" xfId="1616"/>
    <cellStyle name="Normal 14 3" xfId="1617"/>
    <cellStyle name="Normal 14 3 2" xfId="1618"/>
    <cellStyle name="Normal 15" xfId="1619"/>
    <cellStyle name="Normal 15 2" xfId="1620"/>
    <cellStyle name="Normal 15 2 2" xfId="1621"/>
    <cellStyle name="Normal 15 2 2 2" xfId="1622"/>
    <cellStyle name="Normal 15 2 2 2 2" xfId="1623"/>
    <cellStyle name="Normal 15 2 2 3" xfId="1624"/>
    <cellStyle name="Normal 15 2 2 3 2" xfId="1625"/>
    <cellStyle name="Normal 15 2 2 4" xfId="1626"/>
    <cellStyle name="Normal 15 2 3" xfId="1627"/>
    <cellStyle name="Normal 15 2 3 2" xfId="1628"/>
    <cellStyle name="Normal 15 2 4" xfId="1629"/>
    <cellStyle name="Normal 15 2 4 2" xfId="1630"/>
    <cellStyle name="Normal 15 2 5" xfId="1631"/>
    <cellStyle name="Normal 15 3" xfId="1632"/>
    <cellStyle name="Normal 15 3 2" xfId="1633"/>
    <cellStyle name="Normal 15 3 2 2" xfId="1634"/>
    <cellStyle name="Normal 15 3 3" xfId="1635"/>
    <cellStyle name="Normal 15 3 3 2" xfId="1636"/>
    <cellStyle name="Normal 15 3 4" xfId="1637"/>
    <cellStyle name="Normal 15 4" xfId="1638"/>
    <cellStyle name="Normal 15 4 2" xfId="1639"/>
    <cellStyle name="Normal 15 5" xfId="1640"/>
    <cellStyle name="Normal 15 5 2" xfId="1641"/>
    <cellStyle name="Normal 15 6" xfId="1642"/>
    <cellStyle name="Normal 16" xfId="1643"/>
    <cellStyle name="Normal 16 2" xfId="1644"/>
    <cellStyle name="Normal 16 2 2" xfId="1645"/>
    <cellStyle name="Normal 16 2 2 2" xfId="1646"/>
    <cellStyle name="Normal 16 2 2 2 2" xfId="1647"/>
    <cellStyle name="Normal 16 2 2 3" xfId="1648"/>
    <cellStyle name="Normal 16 2 2 3 2" xfId="1649"/>
    <cellStyle name="Normal 16 2 2 4" xfId="1650"/>
    <cellStyle name="Normal 16 2 3" xfId="1651"/>
    <cellStyle name="Normal 16 2 3 2" xfId="1652"/>
    <cellStyle name="Normal 16 2 4" xfId="1653"/>
    <cellStyle name="Normal 16 2 4 2" xfId="1654"/>
    <cellStyle name="Normal 16 2 5" xfId="1655"/>
    <cellStyle name="Normal 16 3" xfId="1656"/>
    <cellStyle name="Normal 16 3 2" xfId="1657"/>
    <cellStyle name="Normal 16 3 2 2" xfId="1658"/>
    <cellStyle name="Normal 16 3 3" xfId="1659"/>
    <cellStyle name="Normal 16 3 3 2" xfId="1660"/>
    <cellStyle name="Normal 16 3 4" xfId="1661"/>
    <cellStyle name="Normal 16 4" xfId="1662"/>
    <cellStyle name="Normal 16 4 2" xfId="1663"/>
    <cellStyle name="Normal 16 5" xfId="1664"/>
    <cellStyle name="Normal 16 5 2" xfId="1665"/>
    <cellStyle name="Normal 16 6" xfId="1666"/>
    <cellStyle name="Normal 17" xfId="1667"/>
    <cellStyle name="Normal 17 2" xfId="1668"/>
    <cellStyle name="Normal 17 2 2" xfId="1669"/>
    <cellStyle name="Normal 17 2 2 2" xfId="1670"/>
    <cellStyle name="Normal 17 2 2 2 2" xfId="1671"/>
    <cellStyle name="Normal 17 2 2 3" xfId="1672"/>
    <cellStyle name="Normal 17 2 2 3 2" xfId="1673"/>
    <cellStyle name="Normal 17 2 2 4" xfId="1674"/>
    <cellStyle name="Normal 17 2 3" xfId="1675"/>
    <cellStyle name="Normal 17 2 3 2" xfId="1676"/>
    <cellStyle name="Normal 17 2 4" xfId="1677"/>
    <cellStyle name="Normal 17 2 4 2" xfId="1678"/>
    <cellStyle name="Normal 17 2 5" xfId="1679"/>
    <cellStyle name="Normal 17 3" xfId="1680"/>
    <cellStyle name="Normal 17 3 2" xfId="1681"/>
    <cellStyle name="Normal 17 3 2 2" xfId="1682"/>
    <cellStyle name="Normal 17 3 2 2 2" xfId="1683"/>
    <cellStyle name="Normal 17 3 2 3" xfId="1684"/>
    <cellStyle name="Normal 17 3 2 3 2" xfId="1685"/>
    <cellStyle name="Normal 17 3 2 4" xfId="1686"/>
    <cellStyle name="Normal 17 3 3" xfId="1687"/>
    <cellStyle name="Normal 17 3 3 2" xfId="1688"/>
    <cellStyle name="Normal 17 3 4" xfId="1689"/>
    <cellStyle name="Normal 17 3 4 2" xfId="1690"/>
    <cellStyle name="Normal 17 3 5" xfId="1691"/>
    <cellStyle name="Normal 17 4" xfId="1692"/>
    <cellStyle name="Normal 17 4 2" xfId="1693"/>
    <cellStyle name="Normal 17 4 2 2" xfId="1694"/>
    <cellStyle name="Normal 17 4 3" xfId="1695"/>
    <cellStyle name="Normal 17 4 3 2" xfId="1696"/>
    <cellStyle name="Normal 17 4 4" xfId="1697"/>
    <cellStyle name="Normal 17 5" xfId="1698"/>
    <cellStyle name="Normal 17 5 2" xfId="1699"/>
    <cellStyle name="Normal 17 6" xfId="1700"/>
    <cellStyle name="Normal 17 6 2" xfId="1701"/>
    <cellStyle name="Normal 17 7" xfId="1702"/>
    <cellStyle name="Normal 18" xfId="1703"/>
    <cellStyle name="Normal 19" xfId="1704"/>
    <cellStyle name="Normal 19 2" xfId="1705"/>
    <cellStyle name="Normal 2" xfId="1706"/>
    <cellStyle name="Normal 2 2" xfId="1707"/>
    <cellStyle name="Normal 2 2 2" xfId="1708"/>
    <cellStyle name="Normal 2 2 2 2" xfId="1709"/>
    <cellStyle name="Normal 2 2 2 2 2" xfId="1710"/>
    <cellStyle name="Normal 2 2 2 2 2 2" xfId="1711"/>
    <cellStyle name="Normal 2 2 2 2 2 2 2" xfId="1712"/>
    <cellStyle name="Normal 2 2 2 2 2 3" xfId="1713"/>
    <cellStyle name="Normal 2 2 2 2 2 3 2" xfId="1714"/>
    <cellStyle name="Normal 2 2 2 2 2 4" xfId="1715"/>
    <cellStyle name="Normal 2 2 2 2 3" xfId="1716"/>
    <cellStyle name="Normal 2 2 2 2 3 2" xfId="1717"/>
    <cellStyle name="Normal 2 2 2 2 4" xfId="1718"/>
    <cellStyle name="Normal 2 2 2 2 4 2" xfId="1719"/>
    <cellStyle name="Normal 2 2 2 2 5" xfId="1720"/>
    <cellStyle name="Normal 2 2 2 3" xfId="1721"/>
    <cellStyle name="Normal 2 2 2 3 2" xfId="1722"/>
    <cellStyle name="Normal 2 2 2 3 2 2" xfId="1723"/>
    <cellStyle name="Normal 2 2 2 3 3" xfId="1724"/>
    <cellStyle name="Normal 2 2 2 3 3 2" xfId="1725"/>
    <cellStyle name="Normal 2 2 2 3 4" xfId="1726"/>
    <cellStyle name="Normal 2 2 2 4" xfId="1727"/>
    <cellStyle name="Normal 2 2 2 4 2" xfId="1728"/>
    <cellStyle name="Normal 2 2 2 5" xfId="1729"/>
    <cellStyle name="Normal 2 2 2 5 2" xfId="1730"/>
    <cellStyle name="Normal 2 2 2 6" xfId="1731"/>
    <cellStyle name="Normal 2 3" xfId="1732"/>
    <cellStyle name="Normal 2 3 2" xfId="1733"/>
    <cellStyle name="Normal 2 4" xfId="1734"/>
    <cellStyle name="Normal 2 4 2" xfId="1735"/>
    <cellStyle name="Normal 2 4 2 2" xfId="1736"/>
    <cellStyle name="Normal 2 4 2 2 2" xfId="1737"/>
    <cellStyle name="Normal 2 4 2 2 2 2" xfId="1738"/>
    <cellStyle name="Normal 2 4 2 2 3" xfId="1739"/>
    <cellStyle name="Normal 2 4 2 2 3 2" xfId="1740"/>
    <cellStyle name="Normal 2 4 2 2 4" xfId="1741"/>
    <cellStyle name="Normal 2 4 2 3" xfId="1742"/>
    <cellStyle name="Normal 2 4 2 3 2" xfId="1743"/>
    <cellStyle name="Normal 2 4 2 4" xfId="1744"/>
    <cellStyle name="Normal 2 4 2 4 2" xfId="1745"/>
    <cellStyle name="Normal 2 4 2 5" xfId="1746"/>
    <cellStyle name="Normal 2 4 3" xfId="1747"/>
    <cellStyle name="Normal 2 4 3 2" xfId="1748"/>
    <cellStyle name="Normal 2 4 3 2 2" xfId="1749"/>
    <cellStyle name="Normal 2 4 3 3" xfId="1750"/>
    <cellStyle name="Normal 2 4 3 3 2" xfId="1751"/>
    <cellStyle name="Normal 2 4 3 4" xfId="1752"/>
    <cellStyle name="Normal 2 4 4" xfId="1753"/>
    <cellStyle name="Normal 2 4 4 2" xfId="1754"/>
    <cellStyle name="Normal 2 4 5" xfId="1755"/>
    <cellStyle name="Normal 2 4 5 2" xfId="1756"/>
    <cellStyle name="Normal 2 4 6" xfId="1757"/>
    <cellStyle name="Normal 2 5" xfId="1758"/>
    <cellStyle name="Normal 2 6" xfId="1759"/>
    <cellStyle name="Normal 2 7" xfId="1760"/>
    <cellStyle name="Normal 2 8" xfId="1761"/>
    <cellStyle name="Normal 20" xfId="1762"/>
    <cellStyle name="Normal 20 2" xfId="1763"/>
    <cellStyle name="Normal 20 2 2" xfId="1764"/>
    <cellStyle name="Normal 20 2 2 2" xfId="1765"/>
    <cellStyle name="Normal 20 2 3" xfId="1766"/>
    <cellStyle name="Normal 20 2 3 2" xfId="1767"/>
    <cellStyle name="Normal 20 2 4" xfId="1768"/>
    <cellStyle name="Normal 20 3" xfId="1769"/>
    <cellStyle name="Normal 20 3 2" xfId="1770"/>
    <cellStyle name="Normal 20 4" xfId="1771"/>
    <cellStyle name="Normal 20 4 2" xfId="1772"/>
    <cellStyle name="Normal 20 5" xfId="1773"/>
    <cellStyle name="Normal 21" xfId="1774"/>
    <cellStyle name="Normal 21 2" xfId="1775"/>
    <cellStyle name="Normal 21 2 2" xfId="1776"/>
    <cellStyle name="Normal 21 2 2 2" xfId="1777"/>
    <cellStyle name="Normal 21 2 3" xfId="1778"/>
    <cellStyle name="Normal 21 2 3 2" xfId="1779"/>
    <cellStyle name="Normal 21 2 4" xfId="1780"/>
    <cellStyle name="Normal 21 3" xfId="1781"/>
    <cellStyle name="Normal 21 3 2" xfId="1782"/>
    <cellStyle name="Normal 21 4" xfId="1783"/>
    <cellStyle name="Normal 21 4 2" xfId="1784"/>
    <cellStyle name="Normal 21 5" xfId="1785"/>
    <cellStyle name="Normal 22" xfId="1786"/>
    <cellStyle name="Normal 22 2" xfId="1787"/>
    <cellStyle name="Normal 22 2 2" xfId="1788"/>
    <cellStyle name="Normal 22 2 2 2" xfId="1789"/>
    <cellStyle name="Normal 22 2 3" xfId="1790"/>
    <cellStyle name="Normal 22 2 3 2" xfId="1791"/>
    <cellStyle name="Normal 22 2 4" xfId="1792"/>
    <cellStyle name="Normal 22 3" xfId="1793"/>
    <cellStyle name="Normal 22 3 2" xfId="1794"/>
    <cellStyle name="Normal 22 4" xfId="1795"/>
    <cellStyle name="Normal 22 4 2" xfId="1796"/>
    <cellStyle name="Normal 22 5" xfId="1797"/>
    <cellStyle name="Normal 23" xfId="1798"/>
    <cellStyle name="Normal 23 2" xfId="1799"/>
    <cellStyle name="Normal 23 2 2" xfId="1800"/>
    <cellStyle name="Normal 23 2 2 2" xfId="1801"/>
    <cellStyle name="Normal 23 2 3" xfId="1802"/>
    <cellStyle name="Normal 23 2 3 2" xfId="1803"/>
    <cellStyle name="Normal 23 2 4" xfId="1804"/>
    <cellStyle name="Normal 23 3" xfId="1805"/>
    <cellStyle name="Normal 23 3 2" xfId="1806"/>
    <cellStyle name="Normal 23 4" xfId="1807"/>
    <cellStyle name="Normal 23 4 2" xfId="1808"/>
    <cellStyle name="Normal 23 5" xfId="1809"/>
    <cellStyle name="Normal 24" xfId="1810"/>
    <cellStyle name="Normal 24 2" xfId="1811"/>
    <cellStyle name="Normal 24 2 2" xfId="1812"/>
    <cellStyle name="Normal 24 2 2 2" xfId="1813"/>
    <cellStyle name="Normal 24 2 3" xfId="1814"/>
    <cellStyle name="Normal 24 2 3 2" xfId="1815"/>
    <cellStyle name="Normal 24 2 4" xfId="1816"/>
    <cellStyle name="Normal 24 3" xfId="1817"/>
    <cellStyle name="Normal 24 3 2" xfId="1818"/>
    <cellStyle name="Normal 24 4" xfId="1819"/>
    <cellStyle name="Normal 24 4 2" xfId="1820"/>
    <cellStyle name="Normal 24 5" xfId="1821"/>
    <cellStyle name="Normal 25" xfId="1822"/>
    <cellStyle name="Normal 25 2" xfId="1823"/>
    <cellStyle name="Normal 25 2 2" xfId="1824"/>
    <cellStyle name="Normal 25 2 2 2" xfId="1825"/>
    <cellStyle name="Normal 25 2 3" xfId="1826"/>
    <cellStyle name="Normal 25 2 3 2" xfId="1827"/>
    <cellStyle name="Normal 25 2 4" xfId="1828"/>
    <cellStyle name="Normal 25 3" xfId="1829"/>
    <cellStyle name="Normal 25 3 2" xfId="1830"/>
    <cellStyle name="Normal 25 4" xfId="1831"/>
    <cellStyle name="Normal 25 4 2" xfId="1832"/>
    <cellStyle name="Normal 25 5" xfId="1833"/>
    <cellStyle name="Normal 26" xfId="1834"/>
    <cellStyle name="Normal 27" xfId="1835"/>
    <cellStyle name="Normal 28" xfId="1836"/>
    <cellStyle name="Normal 28 2" xfId="1837"/>
    <cellStyle name="Normal 28 2 2" xfId="1838"/>
    <cellStyle name="Normal 28 2 2 2" xfId="1839"/>
    <cellStyle name="Normal 28 2 3" xfId="1840"/>
    <cellStyle name="Normal 28 2 3 2" xfId="1841"/>
    <cellStyle name="Normal 28 2 4" xfId="1842"/>
    <cellStyle name="Normal 28 3" xfId="1843"/>
    <cellStyle name="Normal 28 3 2" xfId="1844"/>
    <cellStyle name="Normal 28 4" xfId="1845"/>
    <cellStyle name="Normal 28 4 2" xfId="1846"/>
    <cellStyle name="Normal 28 5" xfId="1847"/>
    <cellStyle name="Normal 29" xfId="1848"/>
    <cellStyle name="Normal 3" xfId="1849"/>
    <cellStyle name="Normal 3 2" xfId="1850"/>
    <cellStyle name="Normal 3 2 2" xfId="1851"/>
    <cellStyle name="Normal 3 2 3" xfId="1852"/>
    <cellStyle name="Normal 3 3" xfId="1853"/>
    <cellStyle name="Normal 3 4" xfId="1854"/>
    <cellStyle name="Normal 3 5" xfId="1855"/>
    <cellStyle name="Normal 3 6" xfId="1856"/>
    <cellStyle name="Normal 30" xfId="1857"/>
    <cellStyle name="Normal 30 2" xfId="1858"/>
    <cellStyle name="Normal 30 2 2" xfId="1859"/>
    <cellStyle name="Normal 30 2 2 2" xfId="1860"/>
    <cellStyle name="Normal 30 2 3" xfId="1861"/>
    <cellStyle name="Normal 30 2 3 2" xfId="1862"/>
    <cellStyle name="Normal 30 2 4" xfId="1863"/>
    <cellStyle name="Normal 30 3" xfId="1864"/>
    <cellStyle name="Normal 30 3 2" xfId="1865"/>
    <cellStyle name="Normal 30 4" xfId="1866"/>
    <cellStyle name="Normal 30 4 2" xfId="1867"/>
    <cellStyle name="Normal 30 5" xfId="1868"/>
    <cellStyle name="Normal 31" xfId="1869"/>
    <cellStyle name="Normal 31 2" xfId="1870"/>
    <cellStyle name="Normal 31 2 2" xfId="1871"/>
    <cellStyle name="Normal 31 2 2 2" xfId="1872"/>
    <cellStyle name="Normal 31 2 2 2 2" xfId="1873"/>
    <cellStyle name="Normal 31 2 2 3" xfId="1874"/>
    <cellStyle name="Normal 31 2 2 3 2" xfId="1875"/>
    <cellStyle name="Normal 31 2 2 4" xfId="1876"/>
    <cellStyle name="Normal 31 2 3" xfId="1877"/>
    <cellStyle name="Normal 31 2 3 2" xfId="1878"/>
    <cellStyle name="Normal 31 2 3 2 2" xfId="1879"/>
    <cellStyle name="Normal 31 2 3 3" xfId="1880"/>
    <cellStyle name="Normal 31 2 3 3 2" xfId="1881"/>
    <cellStyle name="Normal 31 2 3 4" xfId="1882"/>
    <cellStyle name="Normal 31 2 4" xfId="1883"/>
    <cellStyle name="Normal 31 2 4 2" xfId="1884"/>
    <cellStyle name="Normal 31 2 5" xfId="1885"/>
    <cellStyle name="Normal 31 2 5 2" xfId="1886"/>
    <cellStyle name="Normal 31 2 6" xfId="1887"/>
    <cellStyle name="Normal 31 3" xfId="1888"/>
    <cellStyle name="Normal 31 3 2" xfId="1889"/>
    <cellStyle name="Normal 31 3 2 2" xfId="1890"/>
    <cellStyle name="Normal 31 3 2 2 2" xfId="1891"/>
    <cellStyle name="Normal 31 3 2 2 2 2" xfId="1892"/>
    <cellStyle name="Normal 31 3 2 2 3" xfId="1893"/>
    <cellStyle name="Normal 31 3 2 2 3 2" xfId="1894"/>
    <cellStyle name="Normal 31 3 2 2 4" xfId="1895"/>
    <cellStyle name="Normal 31 3 2 3" xfId="1896"/>
    <cellStyle name="Normal 31 3 2 3 2" xfId="1897"/>
    <cellStyle name="Normal 31 3 2 4" xfId="1898"/>
    <cellStyle name="Normal 31 3 2 4 2" xfId="1899"/>
    <cellStyle name="Normal 31 3 2 5" xfId="1900"/>
    <cellStyle name="Normal 31 3 3" xfId="1901"/>
    <cellStyle name="Normal 31 3 3 2" xfId="1902"/>
    <cellStyle name="Normal 31 3 3 2 2" xfId="1903"/>
    <cellStyle name="Normal 31 3 3 3" xfId="1904"/>
    <cellStyle name="Normal 31 3 3 3 2" xfId="1905"/>
    <cellStyle name="Normal 31 3 3 4" xfId="1906"/>
    <cellStyle name="Normal 31 3 4" xfId="1907"/>
    <cellStyle name="Normal 31 3 4 2" xfId="1908"/>
    <cellStyle name="Normal 31 3 5" xfId="1909"/>
    <cellStyle name="Normal 31 3 5 2" xfId="1910"/>
    <cellStyle name="Normal 31 3 6" xfId="1911"/>
    <cellStyle name="Normal 31 4" xfId="1912"/>
    <cellStyle name="Normal 31 4 2" xfId="1913"/>
    <cellStyle name="Normal 31 4 2 2" xfId="1914"/>
    <cellStyle name="Normal 31 4 2 2 2" xfId="1915"/>
    <cellStyle name="Normal 31 4 2 2 2 2" xfId="1916"/>
    <cellStyle name="Normal 31 4 2 2 3" xfId="1917"/>
    <cellStyle name="Normal 31 4 2 2 3 2" xfId="1918"/>
    <cellStyle name="Normal 31 4 2 2 4" xfId="1919"/>
    <cellStyle name="Normal 31 4 2 3" xfId="1920"/>
    <cellStyle name="Normal 31 4 2 3 2" xfId="1921"/>
    <cellStyle name="Normal 31 4 2 4" xfId="1922"/>
    <cellStyle name="Normal 31 4 2 4 2" xfId="1923"/>
    <cellStyle name="Normal 31 4 2 5" xfId="1924"/>
    <cellStyle name="Normal 31 4 3" xfId="1925"/>
    <cellStyle name="Normal 31 4 3 2" xfId="1926"/>
    <cellStyle name="Normal 31 4 3 2 2" xfId="1927"/>
    <cellStyle name="Normal 31 4 3 3" xfId="1928"/>
    <cellStyle name="Normal 31 4 3 3 2" xfId="1929"/>
    <cellStyle name="Normal 31 4 3 4" xfId="1930"/>
    <cellStyle name="Normal 31 4 4" xfId="1931"/>
    <cellStyle name="Normal 31 4 4 2" xfId="1932"/>
    <cellStyle name="Normal 31 4 5" xfId="1933"/>
    <cellStyle name="Normal 31 4 5 2" xfId="1934"/>
    <cellStyle name="Normal 31 4 6" xfId="1935"/>
    <cellStyle name="Normal 31 5" xfId="1936"/>
    <cellStyle name="Normal 31 5 2" xfId="1937"/>
    <cellStyle name="Normal 31 5 2 2" xfId="1938"/>
    <cellStyle name="Normal 31 5 2 2 2" xfId="1939"/>
    <cellStyle name="Normal 31 5 2 3" xfId="1940"/>
    <cellStyle name="Normal 31 5 2 3 2" xfId="1941"/>
    <cellStyle name="Normal 31 5 2 4" xfId="1942"/>
    <cellStyle name="Normal 31 5 3" xfId="1943"/>
    <cellStyle name="Normal 31 5 3 2" xfId="1944"/>
    <cellStyle name="Normal 31 5 4" xfId="1945"/>
    <cellStyle name="Normal 31 5 4 2" xfId="1946"/>
    <cellStyle name="Normal 31 5 5" xfId="1947"/>
    <cellStyle name="Normal 31 6" xfId="1948"/>
    <cellStyle name="Normal 31 6 2" xfId="1949"/>
    <cellStyle name="Normal 31 6 2 2" xfId="1950"/>
    <cellStyle name="Normal 31 6 3" xfId="1951"/>
    <cellStyle name="Normal 31 6 3 2" xfId="1952"/>
    <cellStyle name="Normal 31 6 4" xfId="1953"/>
    <cellStyle name="Normal 31 7" xfId="1954"/>
    <cellStyle name="Normal 31 7 2" xfId="1955"/>
    <cellStyle name="Normal 31 8" xfId="1956"/>
    <cellStyle name="Normal 31 8 2" xfId="1957"/>
    <cellStyle name="Normal 31 9" xfId="1958"/>
    <cellStyle name="Normal 32" xfId="1959"/>
    <cellStyle name="Normal 33" xfId="1960"/>
    <cellStyle name="Normal 33 2" xfId="1961"/>
    <cellStyle name="Normal 33 3" xfId="1962"/>
    <cellStyle name="Normal 33 3 2" xfId="1963"/>
    <cellStyle name="Normal 33 3 2 2" xfId="1964"/>
    <cellStyle name="Normal 33 3 3" xfId="1965"/>
    <cellStyle name="Normal 33 3 3 2" xfId="1966"/>
    <cellStyle name="Normal 33 3 4" xfId="1967"/>
    <cellStyle name="Normal 33 4" xfId="1968"/>
    <cellStyle name="Normal 33 4 2" xfId="1969"/>
    <cellStyle name="Normal 33 5" xfId="1970"/>
    <cellStyle name="Normal 33 5 2" xfId="1971"/>
    <cellStyle name="Normal 33 6" xfId="1972"/>
    <cellStyle name="Normal 34" xfId="1973"/>
    <cellStyle name="Normal 34 2" xfId="1974"/>
    <cellStyle name="Normal 34 2 2" xfId="1975"/>
    <cellStyle name="Normal 34 2 2 2" xfId="1976"/>
    <cellStyle name="Normal 34 2 2 2 2" xfId="1977"/>
    <cellStyle name="Normal 34 2 2 3" xfId="1978"/>
    <cellStyle name="Normal 34 2 2 3 2" xfId="1979"/>
    <cellStyle name="Normal 34 2 2 4" xfId="1980"/>
    <cellStyle name="Normal 34 2 3" xfId="1981"/>
    <cellStyle name="Normal 34 2 3 2" xfId="1982"/>
    <cellStyle name="Normal 34 2 4" xfId="1983"/>
    <cellStyle name="Normal 34 2 4 2" xfId="1984"/>
    <cellStyle name="Normal 34 2 5" xfId="1985"/>
    <cellStyle name="Normal 34 3" xfId="1986"/>
    <cellStyle name="Normal 34 3 2" xfId="1987"/>
    <cellStyle name="Normal 34 3 2 2" xfId="1988"/>
    <cellStyle name="Normal 34 3 3" xfId="1989"/>
    <cellStyle name="Normal 34 3 3 2" xfId="1990"/>
    <cellStyle name="Normal 34 3 4" xfId="1991"/>
    <cellStyle name="Normal 34 4" xfId="1992"/>
    <cellStyle name="Normal 34 4 2" xfId="1993"/>
    <cellStyle name="Normal 34 5" xfId="1994"/>
    <cellStyle name="Normal 34 5 2" xfId="1995"/>
    <cellStyle name="Normal 34 6" xfId="1996"/>
    <cellStyle name="Normal 35" xfId="1997"/>
    <cellStyle name="Normal 35 2" xfId="1998"/>
    <cellStyle name="Normal 35 2 2" xfId="1999"/>
    <cellStyle name="Normal 35 2 2 2" xfId="2000"/>
    <cellStyle name="Normal 35 2 3" xfId="2001"/>
    <cellStyle name="Normal 35 2 3 2" xfId="2002"/>
    <cellStyle name="Normal 35 2 4" xfId="2003"/>
    <cellStyle name="Normal 35 3" xfId="2004"/>
    <cellStyle name="Normal 35 3 2" xfId="2005"/>
    <cellStyle name="Normal 35 4" xfId="2006"/>
    <cellStyle name="Normal 35 4 2" xfId="2007"/>
    <cellStyle name="Normal 35 5" xfId="2008"/>
    <cellStyle name="Normal 36" xfId="2009"/>
    <cellStyle name="Normal 36 2" xfId="2010"/>
    <cellStyle name="Normal 36 2 2" xfId="2011"/>
    <cellStyle name="Normal 36 2 2 2" xfId="2012"/>
    <cellStyle name="Normal 36 2 2 2 2" xfId="2013"/>
    <cellStyle name="Normal 36 2 2 3" xfId="2014"/>
    <cellStyle name="Normal 36 2 2 3 2" xfId="2015"/>
    <cellStyle name="Normal 36 2 2 4" xfId="2016"/>
    <cellStyle name="Normal 36 2 3" xfId="2017"/>
    <cellStyle name="Normal 36 2 3 2" xfId="2018"/>
    <cellStyle name="Normal 36 2 4" xfId="2019"/>
    <cellStyle name="Normal 36 2 4 2" xfId="2020"/>
    <cellStyle name="Normal 36 2 5" xfId="2021"/>
    <cellStyle name="Normal 36 3" xfId="2022"/>
    <cellStyle name="Normal 36 3 2" xfId="2023"/>
    <cellStyle name="Normal 36 3 2 2" xfId="2024"/>
    <cellStyle name="Normal 36 3 3" xfId="2025"/>
    <cellStyle name="Normal 36 3 3 2" xfId="2026"/>
    <cellStyle name="Normal 36 3 4" xfId="2027"/>
    <cellStyle name="Normal 36 4" xfId="2028"/>
    <cellStyle name="Normal 36 4 2" xfId="2029"/>
    <cellStyle name="Normal 36 5" xfId="2030"/>
    <cellStyle name="Normal 36 5 2" xfId="2031"/>
    <cellStyle name="Normal 36 6" xfId="2032"/>
    <cellStyle name="Normal 37" xfId="2033"/>
    <cellStyle name="Normal 37 2" xfId="2034"/>
    <cellStyle name="Normal 37 2 2" xfId="2035"/>
    <cellStyle name="Normal 37 2 2 2" xfId="2036"/>
    <cellStyle name="Normal 37 2 2 2 2" xfId="2037"/>
    <cellStyle name="Normal 37 2 2 3" xfId="2038"/>
    <cellStyle name="Normal 37 2 2 3 2" xfId="2039"/>
    <cellStyle name="Normal 37 2 2 4" xfId="2040"/>
    <cellStyle name="Normal 37 2 3" xfId="2041"/>
    <cellStyle name="Normal 37 2 3 2" xfId="2042"/>
    <cellStyle name="Normal 37 2 4" xfId="2043"/>
    <cellStyle name="Normal 37 2 4 2" xfId="2044"/>
    <cellStyle name="Normal 37 2 5" xfId="2045"/>
    <cellStyle name="Normal 37 3" xfId="2046"/>
    <cellStyle name="Normal 37 3 2" xfId="2047"/>
    <cellStyle name="Normal 37 3 2 2" xfId="2048"/>
    <cellStyle name="Normal 37 3 3" xfId="2049"/>
    <cellStyle name="Normal 37 3 3 2" xfId="2050"/>
    <cellStyle name="Normal 37 3 4" xfId="2051"/>
    <cellStyle name="Normal 37 4" xfId="2052"/>
    <cellStyle name="Normal 37 4 2" xfId="2053"/>
    <cellStyle name="Normal 37 5" xfId="2054"/>
    <cellStyle name="Normal 37 5 2" xfId="2055"/>
    <cellStyle name="Normal 37 6" xfId="2056"/>
    <cellStyle name="Normal 38" xfId="2057"/>
    <cellStyle name="Normal 39" xfId="2058"/>
    <cellStyle name="Normal 39 2" xfId="2059"/>
    <cellStyle name="Normal 39 2 2" xfId="2060"/>
    <cellStyle name="Normal 39 2 2 2" xfId="2061"/>
    <cellStyle name="Normal 39 2 3" xfId="2062"/>
    <cellStyle name="Normal 39 2 3 2" xfId="2063"/>
    <cellStyle name="Normal 39 2 4" xfId="2064"/>
    <cellStyle name="Normal 39 3" xfId="2065"/>
    <cellStyle name="Normal 39 3 2" xfId="2066"/>
    <cellStyle name="Normal 39 4" xfId="2067"/>
    <cellStyle name="Normal 39 4 2" xfId="2068"/>
    <cellStyle name="Normal 39 5" xfId="2069"/>
    <cellStyle name="Normal 4" xfId="2070"/>
    <cellStyle name="Normal 4 2" xfId="2071"/>
    <cellStyle name="Normal 4 2 2" xfId="2072"/>
    <cellStyle name="Normal 4 2 2 2" xfId="2073"/>
    <cellStyle name="Normal 4 3" xfId="2074"/>
    <cellStyle name="Normal 4 3 2" xfId="2075"/>
    <cellStyle name="Normal 4 3 2 2" xfId="2076"/>
    <cellStyle name="Normal 4 3 2 2 2" xfId="2077"/>
    <cellStyle name="Normal 4 3 2 3" xfId="2078"/>
    <cellStyle name="Normal 4 3 2 3 2" xfId="2079"/>
    <cellStyle name="Normal 4 3 2 4" xfId="2080"/>
    <cellStyle name="Normal 4 3 3" xfId="2081"/>
    <cellStyle name="Normal 4 3 3 2" xfId="2082"/>
    <cellStyle name="Normal 4 3 4" xfId="2083"/>
    <cellStyle name="Normal 4 3 4 2" xfId="2084"/>
    <cellStyle name="Normal 4 3 5" xfId="2085"/>
    <cellStyle name="Normal 4 4" xfId="2086"/>
    <cellStyle name="Normal 4 4 2" xfId="2087"/>
    <cellStyle name="Normal 4 5" xfId="2088"/>
    <cellStyle name="Normal 40" xfId="2089"/>
    <cellStyle name="Normal 40 2" xfId="2090"/>
    <cellStyle name="Normal 40 2 2" xfId="2091"/>
    <cellStyle name="Normal 40 2 2 2" xfId="2092"/>
    <cellStyle name="Normal 40 2 3" xfId="2093"/>
    <cellStyle name="Normal 40 2 3 2" xfId="2094"/>
    <cellStyle name="Normal 40 2 4" xfId="2095"/>
    <cellStyle name="Normal 40 3" xfId="2096"/>
    <cellStyle name="Normal 40 3 2" xfId="2097"/>
    <cellStyle name="Normal 40 4" xfId="2098"/>
    <cellStyle name="Normal 40 4 2" xfId="2099"/>
    <cellStyle name="Normal 40 5" xfId="2100"/>
    <cellStyle name="Normal 41" xfId="2101"/>
    <cellStyle name="Normal 41 2" xfId="2102"/>
    <cellStyle name="Normal 41 2 2" xfId="2103"/>
    <cellStyle name="Normal 41 2 2 2" xfId="2104"/>
    <cellStyle name="Normal 41 2 3" xfId="2105"/>
    <cellStyle name="Normal 41 2 3 2" xfId="2106"/>
    <cellStyle name="Normal 41 2 4" xfId="2107"/>
    <cellStyle name="Normal 41 3" xfId="2108"/>
    <cellStyle name="Normal 41 3 2" xfId="2109"/>
    <cellStyle name="Normal 41 4" xfId="2110"/>
    <cellStyle name="Normal 41 4 2" xfId="2111"/>
    <cellStyle name="Normal 41 5" xfId="2112"/>
    <cellStyle name="Normal 42" xfId="2113"/>
    <cellStyle name="Normal 42 2" xfId="2114"/>
    <cellStyle name="Normal 42 2 2" xfId="2115"/>
    <cellStyle name="Normal 42 3" xfId="2116"/>
    <cellStyle name="Normal 42 3 2" xfId="2117"/>
    <cellStyle name="Normal 42 4" xfId="2118"/>
    <cellStyle name="Normal 43" xfId="2119"/>
    <cellStyle name="Normal 43 2" xfId="2120"/>
    <cellStyle name="Normal 43 3" xfId="2121"/>
    <cellStyle name="Normal 44" xfId="2122"/>
    <cellStyle name="Normal 44 2" xfId="2123"/>
    <cellStyle name="Normal 45" xfId="2124"/>
    <cellStyle name="Normal 45 2" xfId="2125"/>
    <cellStyle name="Normal 46" xfId="2126"/>
    <cellStyle name="Normal 47" xfId="2127"/>
    <cellStyle name="Normal 48" xfId="2128"/>
    <cellStyle name="Normal 49" xfId="2879"/>
    <cellStyle name="Normal 5" xfId="2129"/>
    <cellStyle name="Normal 5 2" xfId="2130"/>
    <cellStyle name="Normal 5 2 2" xfId="2131"/>
    <cellStyle name="Normal 5 2 2 2" xfId="2132"/>
    <cellStyle name="Normal 5 3" xfId="2133"/>
    <cellStyle name="Normal 5 4" xfId="2134"/>
    <cellStyle name="Normal 5 5" xfId="2135"/>
    <cellStyle name="Normal 5 5 2" xfId="2136"/>
    <cellStyle name="Normal 5 5 2 2" xfId="2137"/>
    <cellStyle name="Normal 5 5 2 2 2" xfId="2138"/>
    <cellStyle name="Normal 5 5 2 2 2 2" xfId="2139"/>
    <cellStyle name="Normal 5 5 2 2 2 2 2" xfId="2140"/>
    <cellStyle name="Normal 5 5 2 2 2 3" xfId="2141"/>
    <cellStyle name="Normal 5 5 2 2 2 3 2" xfId="2142"/>
    <cellStyle name="Normal 5 5 2 2 2 4" xfId="2143"/>
    <cellStyle name="Normal 5 5 2 2 3" xfId="2144"/>
    <cellStyle name="Normal 5 5 2 2 3 2" xfId="2145"/>
    <cellStyle name="Normal 5 5 2 2 4" xfId="2146"/>
    <cellStyle name="Normal 5 5 2 2 4 2" xfId="2147"/>
    <cellStyle name="Normal 5 5 2 2 5" xfId="2148"/>
    <cellStyle name="Normal 5 5 2 3" xfId="2149"/>
    <cellStyle name="Normal 5 5 2 3 2" xfId="2150"/>
    <cellStyle name="Normal 5 5 2 3 2 2" xfId="2151"/>
    <cellStyle name="Normal 5 5 2 3 3" xfId="2152"/>
    <cellStyle name="Normal 5 5 2 3 3 2" xfId="2153"/>
    <cellStyle name="Normal 5 5 2 3 4" xfId="2154"/>
    <cellStyle name="Normal 5 5 2 4" xfId="2155"/>
    <cellStyle name="Normal 5 5 2 4 2" xfId="2156"/>
    <cellStyle name="Normal 5 5 2 5" xfId="2157"/>
    <cellStyle name="Normal 5 5 2 5 2" xfId="2158"/>
    <cellStyle name="Normal 5 5 2 6" xfId="2159"/>
    <cellStyle name="Normal 5 5 3" xfId="2160"/>
    <cellStyle name="Normal 5 5 3 2" xfId="2161"/>
    <cellStyle name="Normal 5 5 3 2 2" xfId="2162"/>
    <cellStyle name="Normal 5 5 3 3" xfId="2163"/>
    <cellStyle name="Normal 5 5 3 3 2" xfId="2164"/>
    <cellStyle name="Normal 5 5 3 4" xfId="2165"/>
    <cellStyle name="Normal 5 5 4" xfId="2166"/>
    <cellStyle name="Normal 5 5 4 2" xfId="2167"/>
    <cellStyle name="Normal 5 5 5" xfId="2168"/>
    <cellStyle name="Normal 5 5 5 2" xfId="2169"/>
    <cellStyle name="Normal 5 5 6" xfId="2170"/>
    <cellStyle name="Normal 5 6" xfId="2171"/>
    <cellStyle name="Normal 5 6 2" xfId="2172"/>
    <cellStyle name="Normal 5 7" xfId="2173"/>
    <cellStyle name="Normal 50" xfId="2880"/>
    <cellStyle name="Normal 6" xfId="2174"/>
    <cellStyle name="Normal 6 2" xfId="2175"/>
    <cellStyle name="Normal 6 3" xfId="2176"/>
    <cellStyle name="Normal 6 3 2" xfId="2177"/>
    <cellStyle name="Normal 6 4" xfId="2178"/>
    <cellStyle name="Normal 6 5" xfId="2179"/>
    <cellStyle name="Normal 7" xfId="2180"/>
    <cellStyle name="Normal 7 2" xfId="2181"/>
    <cellStyle name="Normal 7 2 2" xfId="2182"/>
    <cellStyle name="Normal 7 3" xfId="2183"/>
    <cellStyle name="Normal 7 3 2" xfId="2184"/>
    <cellStyle name="Normal 7 4" xfId="2185"/>
    <cellStyle name="Normal 8" xfId="2186"/>
    <cellStyle name="Normal 8 2" xfId="2187"/>
    <cellStyle name="Normal 8 2 2" xfId="2188"/>
    <cellStyle name="Normal 8 2 2 2" xfId="2189"/>
    <cellStyle name="Normal 8 2 2 2 2" xfId="2190"/>
    <cellStyle name="Normal 8 2 2 2 2 2" xfId="2191"/>
    <cellStyle name="Normal 8 2 2 2 2 2 2" xfId="2192"/>
    <cellStyle name="Normal 8 2 2 2 2 3" xfId="2193"/>
    <cellStyle name="Normal 8 2 2 2 2 3 2" xfId="2194"/>
    <cellStyle name="Normal 8 2 2 2 2 4" xfId="2195"/>
    <cellStyle name="Normal 8 2 2 2 3" xfId="2196"/>
    <cellStyle name="Normal 8 2 2 2 3 2" xfId="2197"/>
    <cellStyle name="Normal 8 2 2 2 4" xfId="2198"/>
    <cellStyle name="Normal 8 2 2 2 4 2" xfId="2199"/>
    <cellStyle name="Normal 8 2 2 2 5" xfId="2200"/>
    <cellStyle name="Normal 8 2 2 3" xfId="2201"/>
    <cellStyle name="Normal 8 2 2 3 2" xfId="2202"/>
    <cellStyle name="Normal 8 2 2 3 2 2" xfId="2203"/>
    <cellStyle name="Normal 8 2 2 3 3" xfId="2204"/>
    <cellStyle name="Normal 8 2 2 3 3 2" xfId="2205"/>
    <cellStyle name="Normal 8 2 2 3 4" xfId="2206"/>
    <cellStyle name="Normal 8 2 2 4" xfId="2207"/>
    <cellStyle name="Normal 8 2 2 4 2" xfId="2208"/>
    <cellStyle name="Normal 8 2 2 5" xfId="2209"/>
    <cellStyle name="Normal 8 2 2 5 2" xfId="2210"/>
    <cellStyle name="Normal 8 2 2 6" xfId="2211"/>
    <cellStyle name="Normal 8 3" xfId="2212"/>
    <cellStyle name="Normal 8 4" xfId="2213"/>
    <cellStyle name="Normal 8 4 2" xfId="2214"/>
    <cellStyle name="Normal 8 4 2 2" xfId="2215"/>
    <cellStyle name="Normal 8 4 2 2 2" xfId="2216"/>
    <cellStyle name="Normal 8 4 2 2 2 2" xfId="2217"/>
    <cellStyle name="Normal 8 4 2 2 3" xfId="2218"/>
    <cellStyle name="Normal 8 4 2 2 3 2" xfId="2219"/>
    <cellStyle name="Normal 8 4 2 2 4" xfId="2220"/>
    <cellStyle name="Normal 8 4 2 3" xfId="2221"/>
    <cellStyle name="Normal 8 4 2 3 2" xfId="2222"/>
    <cellStyle name="Normal 8 4 2 4" xfId="2223"/>
    <cellStyle name="Normal 8 4 2 4 2" xfId="2224"/>
    <cellStyle name="Normal 8 4 2 5" xfId="2225"/>
    <cellStyle name="Normal 8 4 3" xfId="2226"/>
    <cellStyle name="Normal 8 4 3 2" xfId="2227"/>
    <cellStyle name="Normal 8 4 3 2 2" xfId="2228"/>
    <cellStyle name="Normal 8 4 3 3" xfId="2229"/>
    <cellStyle name="Normal 8 4 3 3 2" xfId="2230"/>
    <cellStyle name="Normal 8 4 3 4" xfId="2231"/>
    <cellStyle name="Normal 8 4 4" xfId="2232"/>
    <cellStyle name="Normal 8 4 4 2" xfId="2233"/>
    <cellStyle name="Normal 8 4 5" xfId="2234"/>
    <cellStyle name="Normal 8 4 5 2" xfId="2235"/>
    <cellStyle name="Normal 8 4 6" xfId="2236"/>
    <cellStyle name="Normal 8 5" xfId="2237"/>
    <cellStyle name="Normal 8 5 2" xfId="2238"/>
    <cellStyle name="Normal 8 6" xfId="2239"/>
    <cellStyle name="Normal 9" xfId="2240"/>
    <cellStyle name="Normal 9 2" xfId="2241"/>
    <cellStyle name="Normal 9 2 2" xfId="2242"/>
    <cellStyle name="Normal 9 2 2 2" xfId="2243"/>
    <cellStyle name="Normal 9 2 2 2 2" xfId="2244"/>
    <cellStyle name="Normal 9 2 2 3" xfId="2245"/>
    <cellStyle name="Normal 9 2 2 3 2" xfId="2246"/>
    <cellStyle name="Normal 9 2 2 4" xfId="2247"/>
    <cellStyle name="Normal 9 2 3" xfId="2248"/>
    <cellStyle name="Normal 9 2 3 2" xfId="2249"/>
    <cellStyle name="Normal 9 2 4" xfId="2250"/>
    <cellStyle name="Normal 9 2 4 2" xfId="2251"/>
    <cellStyle name="Normal 9 2 5" xfId="2252"/>
    <cellStyle name="Normal 9 3" xfId="2253"/>
    <cellStyle name="Normal 9 3 2" xfId="2254"/>
    <cellStyle name="Normal 9 3 2 2" xfId="2255"/>
    <cellStyle name="Normal 9 3 2 2 2" xfId="2256"/>
    <cellStyle name="Normal 9 3 2 2 2 2" xfId="2257"/>
    <cellStyle name="Normal 9 3 2 2 3" xfId="2258"/>
    <cellStyle name="Normal 9 3 2 2 3 2" xfId="2259"/>
    <cellStyle name="Normal 9 3 2 2 4" xfId="2260"/>
    <cellStyle name="Normal 9 3 2 3" xfId="2261"/>
    <cellStyle name="Normal 9 3 2 3 2" xfId="2262"/>
    <cellStyle name="Normal 9 3 2 4" xfId="2263"/>
    <cellStyle name="Normal 9 3 2 4 2" xfId="2264"/>
    <cellStyle name="Normal 9 3 2 5" xfId="2265"/>
    <cellStyle name="Normal 9 3 3" xfId="2266"/>
    <cellStyle name="Normal 9 3 3 2" xfId="2267"/>
    <cellStyle name="Normal 9 3 3 2 2" xfId="2268"/>
    <cellStyle name="Normal 9 3 3 3" xfId="2269"/>
    <cellStyle name="Normal 9 3 3 3 2" xfId="2270"/>
    <cellStyle name="Normal 9 3 3 4" xfId="2271"/>
    <cellStyle name="Normal 9 3 4" xfId="2272"/>
    <cellStyle name="Normal 9 3 4 2" xfId="2273"/>
    <cellStyle name="Normal 9 3 5" xfId="2274"/>
    <cellStyle name="Normal 9 3 5 2" xfId="2275"/>
    <cellStyle name="Normal 9 3 6" xfId="2276"/>
    <cellStyle name="Normal 9 4" xfId="2277"/>
    <cellStyle name="Normal 9 4 2" xfId="2278"/>
    <cellStyle name="Normal 9 4 2 2" xfId="2279"/>
    <cellStyle name="Normal 9 4 3" xfId="2280"/>
    <cellStyle name="Normal 9 4 3 2" xfId="2281"/>
    <cellStyle name="Normal 9 4 4" xfId="2282"/>
    <cellStyle name="Normal 9 5" xfId="2283"/>
    <cellStyle name="Normal 9 5 2" xfId="2284"/>
    <cellStyle name="Normal 9 6" xfId="2285"/>
    <cellStyle name="Normal 9 6 2" xfId="2286"/>
    <cellStyle name="Normal 9 7" xfId="2287"/>
    <cellStyle name="Normal_flujo efectivo 2012 definitivo" xfId="2885"/>
    <cellStyle name="Notas 10" xfId="2288"/>
    <cellStyle name="Notas 11" xfId="2289"/>
    <cellStyle name="Notas 12" xfId="2881"/>
    <cellStyle name="Notas 13" xfId="2882"/>
    <cellStyle name="Notas 2" xfId="2290"/>
    <cellStyle name="Notas 2 2" xfId="2291"/>
    <cellStyle name="Notas 2 2 2" xfId="2292"/>
    <cellStyle name="Notas 2 2 2 2" xfId="2293"/>
    <cellStyle name="Notas 2 2 3" xfId="2294"/>
    <cellStyle name="Notas 2 2 3 2" xfId="2295"/>
    <cellStyle name="Notas 2 2 4" xfId="2296"/>
    <cellStyle name="Notas 2 3" xfId="2297"/>
    <cellStyle name="Notas 2 3 2" xfId="2298"/>
    <cellStyle name="Notas 2 4" xfId="2299"/>
    <cellStyle name="Notas 2 4 2" xfId="2300"/>
    <cellStyle name="Notas 2 5" xfId="2301"/>
    <cellStyle name="Notas 3" xfId="2302"/>
    <cellStyle name="Notas 3 2" xfId="2303"/>
    <cellStyle name="Notas 3 2 2" xfId="2304"/>
    <cellStyle name="Notas 3 3" xfId="2305"/>
    <cellStyle name="Notas 4" xfId="2306"/>
    <cellStyle name="Notas 4 2" xfId="2307"/>
    <cellStyle name="Notas 4 2 2" xfId="2308"/>
    <cellStyle name="Notas 4 3" xfId="2309"/>
    <cellStyle name="Notas 5" xfId="2310"/>
    <cellStyle name="Notas 5 2" xfId="2311"/>
    <cellStyle name="Notas 5 2 2" xfId="2312"/>
    <cellStyle name="Notas 5 3" xfId="2313"/>
    <cellStyle name="Notas 6" xfId="2314"/>
    <cellStyle name="Notas 6 2" xfId="2315"/>
    <cellStyle name="Notas 6 2 2" xfId="2316"/>
    <cellStyle name="Notas 6 3" xfId="2317"/>
    <cellStyle name="Notas 7" xfId="2318"/>
    <cellStyle name="Notas 7 2" xfId="2319"/>
    <cellStyle name="Notas 7 2 2" xfId="2320"/>
    <cellStyle name="Notas 7 3" xfId="2321"/>
    <cellStyle name="Notas 8" xfId="2322"/>
    <cellStyle name="Notas 8 2" xfId="2323"/>
    <cellStyle name="Notas 8 2 2" xfId="2324"/>
    <cellStyle name="Notas 8 3" xfId="2325"/>
    <cellStyle name="Notas 9" xfId="2326"/>
    <cellStyle name="Notas 9 2" xfId="2327"/>
    <cellStyle name="Notas 9 2 2" xfId="2328"/>
    <cellStyle name="Notas 9 3" xfId="2329"/>
    <cellStyle name="Note" xfId="2330"/>
    <cellStyle name="Note 2" xfId="2331"/>
    <cellStyle name="Piloto de Datos Ángulo" xfId="2332"/>
    <cellStyle name="Piloto de Datos Campo" xfId="2333"/>
    <cellStyle name="Piloto de Datos Resultado" xfId="2334"/>
    <cellStyle name="Piloto de Datos Título" xfId="2335"/>
    <cellStyle name="Piloto de Datos Valor" xfId="2336"/>
    <cellStyle name="Porcentagem" xfId="2337"/>
    <cellStyle name="Porcentaje" xfId="2338" builtinId="5"/>
    <cellStyle name="Porcentaje 10" xfId="2339"/>
    <cellStyle name="Porcentaje 10 2" xfId="2340"/>
    <cellStyle name="Porcentaje 10 2 2" xfId="2341"/>
    <cellStyle name="Porcentaje 10 2 2 2" xfId="2342"/>
    <cellStyle name="Porcentaje 10 2 2 2 2" xfId="2343"/>
    <cellStyle name="Porcentaje 10 2 2 3" xfId="2344"/>
    <cellStyle name="Porcentaje 10 2 2 3 2" xfId="2345"/>
    <cellStyle name="Porcentaje 10 2 2 4" xfId="2346"/>
    <cellStyle name="Porcentaje 10 2 3" xfId="2347"/>
    <cellStyle name="Porcentaje 10 2 3 2" xfId="2348"/>
    <cellStyle name="Porcentaje 10 2 4" xfId="2349"/>
    <cellStyle name="Porcentaje 10 2 4 2" xfId="2350"/>
    <cellStyle name="Porcentaje 10 2 5" xfId="2351"/>
    <cellStyle name="Porcentaje 10 3" xfId="2352"/>
    <cellStyle name="Porcentaje 10 3 2" xfId="2353"/>
    <cellStyle name="Porcentaje 10 3 2 2" xfId="2354"/>
    <cellStyle name="Porcentaje 10 3 2 2 2" xfId="2355"/>
    <cellStyle name="Porcentaje 10 3 2 3" xfId="2356"/>
    <cellStyle name="Porcentaje 10 3 2 3 2" xfId="2357"/>
    <cellStyle name="Porcentaje 10 3 2 4" xfId="2358"/>
    <cellStyle name="Porcentaje 10 3 3" xfId="2359"/>
    <cellStyle name="Porcentaje 10 3 3 2" xfId="2360"/>
    <cellStyle name="Porcentaje 10 3 4" xfId="2361"/>
    <cellStyle name="Porcentaje 10 3 4 2" xfId="2362"/>
    <cellStyle name="Porcentaje 10 3 5" xfId="2363"/>
    <cellStyle name="Porcentaje 10 4" xfId="2364"/>
    <cellStyle name="Porcentaje 10 4 2" xfId="2365"/>
    <cellStyle name="Porcentaje 10 4 2 2" xfId="2366"/>
    <cellStyle name="Porcentaje 10 4 2 2 2" xfId="2367"/>
    <cellStyle name="Porcentaje 10 4 2 3" xfId="2368"/>
    <cellStyle name="Porcentaje 10 4 2 3 2" xfId="2369"/>
    <cellStyle name="Porcentaje 10 4 2 4" xfId="2370"/>
    <cellStyle name="Porcentaje 10 4 3" xfId="2371"/>
    <cellStyle name="Porcentaje 10 4 3 2" xfId="2372"/>
    <cellStyle name="Porcentaje 10 4 4" xfId="2373"/>
    <cellStyle name="Porcentaje 10 4 4 2" xfId="2374"/>
    <cellStyle name="Porcentaje 10 4 5" xfId="2375"/>
    <cellStyle name="Porcentaje 10 5" xfId="2376"/>
    <cellStyle name="Porcentaje 10 5 2" xfId="2377"/>
    <cellStyle name="Porcentaje 10 5 2 2" xfId="2378"/>
    <cellStyle name="Porcentaje 10 5 3" xfId="2379"/>
    <cellStyle name="Porcentaje 10 5 3 2" xfId="2380"/>
    <cellStyle name="Porcentaje 10 5 4" xfId="2381"/>
    <cellStyle name="Porcentaje 10 6" xfId="2382"/>
    <cellStyle name="Porcentaje 10 6 2" xfId="2383"/>
    <cellStyle name="Porcentaje 10 7" xfId="2384"/>
    <cellStyle name="Porcentaje 10 7 2" xfId="2385"/>
    <cellStyle name="Porcentaje 10 8" xfId="2386"/>
    <cellStyle name="Porcentaje 10 9" xfId="2853"/>
    <cellStyle name="Porcentaje 10 9 2" xfId="2887"/>
    <cellStyle name="Porcentaje 11" xfId="2387"/>
    <cellStyle name="Porcentaje 11 2" xfId="2388"/>
    <cellStyle name="Porcentaje 11 2 2" xfId="2389"/>
    <cellStyle name="Porcentaje 11 2 2 2" xfId="2390"/>
    <cellStyle name="Porcentaje 11 2 3" xfId="2391"/>
    <cellStyle name="Porcentaje 11 2 3 2" xfId="2392"/>
    <cellStyle name="Porcentaje 11 2 4" xfId="2393"/>
    <cellStyle name="Porcentaje 11 3" xfId="2394"/>
    <cellStyle name="Porcentaje 11 3 2" xfId="2395"/>
    <cellStyle name="Porcentaje 11 4" xfId="2396"/>
    <cellStyle name="Porcentaje 11 4 2" xfId="2397"/>
    <cellStyle name="Porcentaje 11 5" xfId="2398"/>
    <cellStyle name="Porcentaje 12" xfId="2399"/>
    <cellStyle name="Porcentaje 12 2" xfId="2400"/>
    <cellStyle name="Porcentaje 12 2 2" xfId="2401"/>
    <cellStyle name="Porcentaje 12 2 2 2" xfId="2402"/>
    <cellStyle name="Porcentaje 12 2 3" xfId="2403"/>
    <cellStyle name="Porcentaje 12 2 3 2" xfId="2404"/>
    <cellStyle name="Porcentaje 12 2 4" xfId="2405"/>
    <cellStyle name="Porcentaje 12 3" xfId="2406"/>
    <cellStyle name="Porcentaje 12 3 2" xfId="2407"/>
    <cellStyle name="Porcentaje 12 4" xfId="2408"/>
    <cellStyle name="Porcentaje 12 4 2" xfId="2409"/>
    <cellStyle name="Porcentaje 12 5" xfId="2410"/>
    <cellStyle name="Porcentaje 13" xfId="2411"/>
    <cellStyle name="Porcentaje 13 2" xfId="2412"/>
    <cellStyle name="Porcentaje 13 2 2" xfId="2413"/>
    <cellStyle name="Porcentaje 13 2 2 2" xfId="2414"/>
    <cellStyle name="Porcentaje 13 2 3" xfId="2415"/>
    <cellStyle name="Porcentaje 13 2 3 2" xfId="2416"/>
    <cellStyle name="Porcentaje 13 2 4" xfId="2417"/>
    <cellStyle name="Porcentaje 13 3" xfId="2418"/>
    <cellStyle name="Porcentaje 13 3 2" xfId="2419"/>
    <cellStyle name="Porcentaje 13 4" xfId="2420"/>
    <cellStyle name="Porcentaje 13 4 2" xfId="2421"/>
    <cellStyle name="Porcentaje 13 5" xfId="2422"/>
    <cellStyle name="Porcentaje 14" xfId="2423"/>
    <cellStyle name="Porcentaje 14 2" xfId="2424"/>
    <cellStyle name="Porcentaje 14 2 2" xfId="2425"/>
    <cellStyle name="Porcentaje 14 2 2 2" xfId="2426"/>
    <cellStyle name="Porcentaje 14 2 3" xfId="2427"/>
    <cellStyle name="Porcentaje 14 2 3 2" xfId="2428"/>
    <cellStyle name="Porcentaje 14 2 4" xfId="2429"/>
    <cellStyle name="Porcentaje 14 3" xfId="2430"/>
    <cellStyle name="Porcentaje 14 3 2" xfId="2431"/>
    <cellStyle name="Porcentaje 14 4" xfId="2432"/>
    <cellStyle name="Porcentaje 14 4 2" xfId="2433"/>
    <cellStyle name="Porcentaje 14 5" xfId="2434"/>
    <cellStyle name="Porcentaje 15" xfId="2435"/>
    <cellStyle name="Porcentaje 15 2" xfId="2436"/>
    <cellStyle name="Porcentaje 15 2 2" xfId="2437"/>
    <cellStyle name="Porcentaje 15 2 2 2" xfId="2438"/>
    <cellStyle name="Porcentaje 15 2 3" xfId="2439"/>
    <cellStyle name="Porcentaje 15 2 3 2" xfId="2440"/>
    <cellStyle name="Porcentaje 15 2 4" xfId="2441"/>
    <cellStyle name="Porcentaje 15 3" xfId="2442"/>
    <cellStyle name="Porcentaje 15 3 2" xfId="2443"/>
    <cellStyle name="Porcentaje 15 4" xfId="2444"/>
    <cellStyle name="Porcentaje 15 4 2" xfId="2445"/>
    <cellStyle name="Porcentaje 15 5" xfId="2446"/>
    <cellStyle name="Porcentaje 16" xfId="2447"/>
    <cellStyle name="Porcentaje 16 2" xfId="2448"/>
    <cellStyle name="Porcentaje 16 2 2" xfId="2449"/>
    <cellStyle name="Porcentaje 16 2 2 2" xfId="2450"/>
    <cellStyle name="Porcentaje 16 2 3" xfId="2451"/>
    <cellStyle name="Porcentaje 16 2 3 2" xfId="2452"/>
    <cellStyle name="Porcentaje 16 2 4" xfId="2453"/>
    <cellStyle name="Porcentaje 16 3" xfId="2454"/>
    <cellStyle name="Porcentaje 16 3 2" xfId="2455"/>
    <cellStyle name="Porcentaje 16 4" xfId="2456"/>
    <cellStyle name="Porcentaje 16 4 2" xfId="2457"/>
    <cellStyle name="Porcentaje 16 5" xfId="2458"/>
    <cellStyle name="Porcentaje 17" xfId="2459"/>
    <cellStyle name="Porcentaje 17 2" xfId="2460"/>
    <cellStyle name="Porcentaje 17 2 2" xfId="2461"/>
    <cellStyle name="Porcentaje 17 2 2 2" xfId="2462"/>
    <cellStyle name="Porcentaje 17 2 2 2 2" xfId="2463"/>
    <cellStyle name="Porcentaje 17 2 2 3" xfId="2464"/>
    <cellStyle name="Porcentaje 17 2 2 3 2" xfId="2465"/>
    <cellStyle name="Porcentaje 17 2 2 4" xfId="2466"/>
    <cellStyle name="Porcentaje 17 2 3" xfId="2467"/>
    <cellStyle name="Porcentaje 17 2 3 2" xfId="2468"/>
    <cellStyle name="Porcentaje 17 2 3 2 2" xfId="2469"/>
    <cellStyle name="Porcentaje 17 2 3 3" xfId="2470"/>
    <cellStyle name="Porcentaje 17 2 3 3 2" xfId="2471"/>
    <cellStyle name="Porcentaje 17 2 3 4" xfId="2472"/>
    <cellStyle name="Porcentaje 17 2 4" xfId="2473"/>
    <cellStyle name="Porcentaje 17 2 4 2" xfId="2474"/>
    <cellStyle name="Porcentaje 17 2 5" xfId="2475"/>
    <cellStyle name="Porcentaje 17 2 5 2" xfId="2476"/>
    <cellStyle name="Porcentaje 17 2 6" xfId="2477"/>
    <cellStyle name="Porcentaje 17 3" xfId="2478"/>
    <cellStyle name="Porcentaje 17 3 2" xfId="2479"/>
    <cellStyle name="Porcentaje 17 3 2 2" xfId="2480"/>
    <cellStyle name="Porcentaje 17 3 2 2 2" xfId="2481"/>
    <cellStyle name="Porcentaje 17 3 2 2 2 2" xfId="2482"/>
    <cellStyle name="Porcentaje 17 3 2 2 3" xfId="2483"/>
    <cellStyle name="Porcentaje 17 3 2 2 3 2" xfId="2484"/>
    <cellStyle name="Porcentaje 17 3 2 2 4" xfId="2485"/>
    <cellStyle name="Porcentaje 17 3 2 3" xfId="2486"/>
    <cellStyle name="Porcentaje 17 3 2 3 2" xfId="2487"/>
    <cellStyle name="Porcentaje 17 3 2 4" xfId="2488"/>
    <cellStyle name="Porcentaje 17 3 2 4 2" xfId="2489"/>
    <cellStyle name="Porcentaje 17 3 2 5" xfId="2490"/>
    <cellStyle name="Porcentaje 17 3 3" xfId="2491"/>
    <cellStyle name="Porcentaje 17 3 3 2" xfId="2492"/>
    <cellStyle name="Porcentaje 17 3 3 2 2" xfId="2493"/>
    <cellStyle name="Porcentaje 17 3 3 3" xfId="2494"/>
    <cellStyle name="Porcentaje 17 3 3 3 2" xfId="2495"/>
    <cellStyle name="Porcentaje 17 3 3 4" xfId="2496"/>
    <cellStyle name="Porcentaje 17 3 4" xfId="2497"/>
    <cellStyle name="Porcentaje 17 3 4 2" xfId="2498"/>
    <cellStyle name="Porcentaje 17 3 5" xfId="2499"/>
    <cellStyle name="Porcentaje 17 3 5 2" xfId="2500"/>
    <cellStyle name="Porcentaje 17 3 6" xfId="2501"/>
    <cellStyle name="Porcentaje 17 4" xfId="2502"/>
    <cellStyle name="Porcentaje 17 4 2" xfId="2503"/>
    <cellStyle name="Porcentaje 17 4 2 2" xfId="2504"/>
    <cellStyle name="Porcentaje 17 4 3" xfId="2505"/>
    <cellStyle name="Porcentaje 17 4 3 2" xfId="2506"/>
    <cellStyle name="Porcentaje 17 4 4" xfId="2507"/>
    <cellStyle name="Porcentaje 17 5" xfId="2508"/>
    <cellStyle name="Porcentaje 17 5 2" xfId="2509"/>
    <cellStyle name="Porcentaje 17 5 2 2" xfId="2510"/>
    <cellStyle name="Porcentaje 17 5 3" xfId="2511"/>
    <cellStyle name="Porcentaje 17 5 3 2" xfId="2512"/>
    <cellStyle name="Porcentaje 17 5 4" xfId="2513"/>
    <cellStyle name="Porcentaje 17 6" xfId="2514"/>
    <cellStyle name="Porcentaje 17 6 2" xfId="2515"/>
    <cellStyle name="Porcentaje 17 7" xfId="2516"/>
    <cellStyle name="Porcentaje 17 7 2" xfId="2517"/>
    <cellStyle name="Porcentaje 17 8" xfId="2518"/>
    <cellStyle name="Porcentaje 18" xfId="2519"/>
    <cellStyle name="Porcentaje 19" xfId="2520"/>
    <cellStyle name="Porcentaje 19 2" xfId="2521"/>
    <cellStyle name="Porcentaje 19 2 2" xfId="2522"/>
    <cellStyle name="Porcentaje 19 2 2 2" xfId="2523"/>
    <cellStyle name="Porcentaje 19 2 2 2 2" xfId="2524"/>
    <cellStyle name="Porcentaje 19 2 2 3" xfId="2525"/>
    <cellStyle name="Porcentaje 19 2 2 3 2" xfId="2526"/>
    <cellStyle name="Porcentaje 19 2 2 4" xfId="2527"/>
    <cellStyle name="Porcentaje 19 2 3" xfId="2528"/>
    <cellStyle name="Porcentaje 19 2 3 2" xfId="2529"/>
    <cellStyle name="Porcentaje 19 2 4" xfId="2530"/>
    <cellStyle name="Porcentaje 19 2 4 2" xfId="2531"/>
    <cellStyle name="Porcentaje 19 2 5" xfId="2532"/>
    <cellStyle name="Porcentaje 19 3" xfId="2533"/>
    <cellStyle name="Porcentaje 19 3 2" xfId="2534"/>
    <cellStyle name="Porcentaje 19 3 2 2" xfId="2535"/>
    <cellStyle name="Porcentaje 19 3 3" xfId="2536"/>
    <cellStyle name="Porcentaje 19 3 3 2" xfId="2537"/>
    <cellStyle name="Porcentaje 19 3 4" xfId="2538"/>
    <cellStyle name="Porcentaje 19 4" xfId="2539"/>
    <cellStyle name="Porcentaje 19 4 2" xfId="2540"/>
    <cellStyle name="Porcentaje 19 5" xfId="2541"/>
    <cellStyle name="Porcentaje 19 5 2" xfId="2542"/>
    <cellStyle name="Porcentaje 19 6" xfId="2543"/>
    <cellStyle name="Porcentaje 2" xfId="2544"/>
    <cellStyle name="Porcentaje 2 2" xfId="2545"/>
    <cellStyle name="Porcentaje 2 2 2" xfId="2546"/>
    <cellStyle name="Porcentaje 2 2 2 2" xfId="2547"/>
    <cellStyle name="Porcentaje 2 2 2 2 2" xfId="2548"/>
    <cellStyle name="Porcentaje 2 2 2 2 2 2" xfId="2549"/>
    <cellStyle name="Porcentaje 2 2 2 2 2 2 2" xfId="2550"/>
    <cellStyle name="Porcentaje 2 2 2 2 2 3" xfId="2551"/>
    <cellStyle name="Porcentaje 2 2 2 2 2 3 2" xfId="2552"/>
    <cellStyle name="Porcentaje 2 2 2 2 2 4" xfId="2553"/>
    <cellStyle name="Porcentaje 2 2 2 2 3" xfId="2554"/>
    <cellStyle name="Porcentaje 2 2 2 2 3 2" xfId="2555"/>
    <cellStyle name="Porcentaje 2 2 2 2 4" xfId="2556"/>
    <cellStyle name="Porcentaje 2 2 2 2 4 2" xfId="2557"/>
    <cellStyle name="Porcentaje 2 2 2 2 5" xfId="2558"/>
    <cellStyle name="Porcentaje 2 2 3" xfId="2559"/>
    <cellStyle name="Porcentaje 2 3" xfId="2560"/>
    <cellStyle name="Porcentaje 2 4" xfId="2561"/>
    <cellStyle name="Porcentaje 2 4 2" xfId="2562"/>
    <cellStyle name="Porcentaje 2 4 2 2" xfId="2563"/>
    <cellStyle name="Porcentaje 2 4 2 2 2" xfId="2564"/>
    <cellStyle name="Porcentaje 2 4 2 2 2 2" xfId="2565"/>
    <cellStyle name="Porcentaje 2 4 2 2 3" xfId="2566"/>
    <cellStyle name="Porcentaje 2 4 2 2 3 2" xfId="2567"/>
    <cellStyle name="Porcentaje 2 4 2 2 4" xfId="2568"/>
    <cellStyle name="Porcentaje 2 4 2 3" xfId="2569"/>
    <cellStyle name="Porcentaje 2 4 2 3 2" xfId="2570"/>
    <cellStyle name="Porcentaje 2 4 2 4" xfId="2571"/>
    <cellStyle name="Porcentaje 2 4 2 4 2" xfId="2572"/>
    <cellStyle name="Porcentaje 2 4 2 5" xfId="2573"/>
    <cellStyle name="Porcentaje 2 4 3" xfId="2574"/>
    <cellStyle name="Porcentaje 2 4 3 2" xfId="2575"/>
    <cellStyle name="Porcentaje 2 4 3 2 2" xfId="2576"/>
    <cellStyle name="Porcentaje 2 4 3 3" xfId="2577"/>
    <cellStyle name="Porcentaje 2 4 3 3 2" xfId="2578"/>
    <cellStyle name="Porcentaje 2 4 3 4" xfId="2579"/>
    <cellStyle name="Porcentaje 2 4 4" xfId="2580"/>
    <cellStyle name="Porcentaje 2 4 4 2" xfId="2581"/>
    <cellStyle name="Porcentaje 2 4 5" xfId="2582"/>
    <cellStyle name="Porcentaje 2 4 5 2" xfId="2583"/>
    <cellStyle name="Porcentaje 2 4 6" xfId="2584"/>
    <cellStyle name="Porcentaje 2 5" xfId="2585"/>
    <cellStyle name="Porcentaje 2 5 2" xfId="2586"/>
    <cellStyle name="Porcentaje 2 5 2 2" xfId="2587"/>
    <cellStyle name="Porcentaje 2 5 2 2 2" xfId="2588"/>
    <cellStyle name="Porcentaje 2 5 2 2 2 2" xfId="2589"/>
    <cellStyle name="Porcentaje 2 5 2 2 2 2 2" xfId="2590"/>
    <cellStyle name="Porcentaje 2 5 2 2 2 3" xfId="2591"/>
    <cellStyle name="Porcentaje 2 5 2 2 2 3 2" xfId="2592"/>
    <cellStyle name="Porcentaje 2 5 2 2 2 4" xfId="2593"/>
    <cellStyle name="Porcentaje 2 5 2 2 3" xfId="2594"/>
    <cellStyle name="Porcentaje 2 5 2 2 3 2" xfId="2595"/>
    <cellStyle name="Porcentaje 2 5 2 2 4" xfId="2596"/>
    <cellStyle name="Porcentaje 2 5 2 2 4 2" xfId="2597"/>
    <cellStyle name="Porcentaje 2 5 2 2 5" xfId="2598"/>
    <cellStyle name="Porcentaje 2 5 2 3" xfId="2599"/>
    <cellStyle name="Porcentaje 2 5 2 3 2" xfId="2600"/>
    <cellStyle name="Porcentaje 2 5 2 3 2 2" xfId="2601"/>
    <cellStyle name="Porcentaje 2 5 2 3 3" xfId="2602"/>
    <cellStyle name="Porcentaje 2 5 2 3 3 2" xfId="2603"/>
    <cellStyle name="Porcentaje 2 5 2 3 4" xfId="2604"/>
    <cellStyle name="Porcentaje 2 5 2 4" xfId="2605"/>
    <cellStyle name="Porcentaje 2 5 2 4 2" xfId="2606"/>
    <cellStyle name="Porcentaje 2 5 2 5" xfId="2607"/>
    <cellStyle name="Porcentaje 2 5 2 5 2" xfId="2608"/>
    <cellStyle name="Porcentaje 2 5 2 6" xfId="2609"/>
    <cellStyle name="Porcentaje 2 5 3" xfId="2610"/>
    <cellStyle name="Porcentaje 2 5 3 2" xfId="2611"/>
    <cellStyle name="Porcentaje 2 5 3 2 2" xfId="2612"/>
    <cellStyle name="Porcentaje 2 5 3 3" xfId="2613"/>
    <cellStyle name="Porcentaje 2 5 3 3 2" xfId="2614"/>
    <cellStyle name="Porcentaje 2 5 3 4" xfId="2615"/>
    <cellStyle name="Porcentaje 2 5 4" xfId="2616"/>
    <cellStyle name="Porcentaje 2 5 4 2" xfId="2617"/>
    <cellStyle name="Porcentaje 2 5 5" xfId="2618"/>
    <cellStyle name="Porcentaje 2 5 5 2" xfId="2619"/>
    <cellStyle name="Porcentaje 2 5 6" xfId="2620"/>
    <cellStyle name="Porcentaje 2 6" xfId="2621"/>
    <cellStyle name="Porcentaje 20" xfId="2622"/>
    <cellStyle name="Porcentaje 20 2" xfId="2623"/>
    <cellStyle name="Porcentaje 20 2 2" xfId="2624"/>
    <cellStyle name="Porcentaje 20 2 2 2" xfId="2625"/>
    <cellStyle name="Porcentaje 20 2 3" xfId="2626"/>
    <cellStyle name="Porcentaje 20 2 3 2" xfId="2627"/>
    <cellStyle name="Porcentaje 20 2 4" xfId="2628"/>
    <cellStyle name="Porcentaje 20 3" xfId="2629"/>
    <cellStyle name="Porcentaje 20 3 2" xfId="2630"/>
    <cellStyle name="Porcentaje 20 4" xfId="2631"/>
    <cellStyle name="Porcentaje 20 4 2" xfId="2632"/>
    <cellStyle name="Porcentaje 20 5" xfId="2633"/>
    <cellStyle name="Porcentaje 21" xfId="2634"/>
    <cellStyle name="Porcentaje 21 2" xfId="2635"/>
    <cellStyle name="Porcentaje 21 2 2" xfId="2636"/>
    <cellStyle name="Porcentaje 21 2 2 2" xfId="2637"/>
    <cellStyle name="Porcentaje 21 2 3" xfId="2638"/>
    <cellStyle name="Porcentaje 21 2 3 2" xfId="2639"/>
    <cellStyle name="Porcentaje 21 2 4" xfId="2640"/>
    <cellStyle name="Porcentaje 21 3" xfId="2641"/>
    <cellStyle name="Porcentaje 21 3 2" xfId="2642"/>
    <cellStyle name="Porcentaje 21 4" xfId="2643"/>
    <cellStyle name="Porcentaje 21 4 2" xfId="2644"/>
    <cellStyle name="Porcentaje 21 5" xfId="2645"/>
    <cellStyle name="Porcentaje 22" xfId="2646"/>
    <cellStyle name="Porcentaje 22 2" xfId="2647"/>
    <cellStyle name="Porcentaje 22 2 2" xfId="2648"/>
    <cellStyle name="Porcentaje 22 3" xfId="2649"/>
    <cellStyle name="Porcentaje 22 3 2" xfId="2650"/>
    <cellStyle name="Porcentaje 22 4" xfId="2651"/>
    <cellStyle name="Porcentaje 23" xfId="2652"/>
    <cellStyle name="Porcentaje 24" xfId="2653"/>
    <cellStyle name="Porcentaje 24 2" xfId="2654"/>
    <cellStyle name="Porcentaje 25" xfId="2655"/>
    <cellStyle name="Porcentaje 3" xfId="2656"/>
    <cellStyle name="Porcentaje 3 2" xfId="2657"/>
    <cellStyle name="Porcentaje 3 2 2" xfId="2658"/>
    <cellStyle name="Porcentaje 3 3" xfId="2659"/>
    <cellStyle name="Porcentaje 3 4" xfId="2660"/>
    <cellStyle name="Porcentaje 4" xfId="2661"/>
    <cellStyle name="Porcentaje 4 2" xfId="2662"/>
    <cellStyle name="Porcentaje 4 2 2" xfId="2663"/>
    <cellStyle name="Porcentaje 4 2 2 2" xfId="2664"/>
    <cellStyle name="Porcentaje 4 2 2 2 2" xfId="2665"/>
    <cellStyle name="Porcentaje 4 2 2 2 2 2" xfId="2666"/>
    <cellStyle name="Porcentaje 4 2 2 2 3" xfId="2667"/>
    <cellStyle name="Porcentaje 4 2 2 2 3 2" xfId="2668"/>
    <cellStyle name="Porcentaje 4 2 2 2 4" xfId="2669"/>
    <cellStyle name="Porcentaje 4 2 2 3" xfId="2670"/>
    <cellStyle name="Porcentaje 4 2 2 3 2" xfId="2671"/>
    <cellStyle name="Porcentaje 4 2 2 4" xfId="2672"/>
    <cellStyle name="Porcentaje 4 2 2 4 2" xfId="2673"/>
    <cellStyle name="Porcentaje 4 2 2 5" xfId="2674"/>
    <cellStyle name="Porcentaje 4 2 3" xfId="2675"/>
    <cellStyle name="Porcentaje 4 2 3 2" xfId="2676"/>
    <cellStyle name="Porcentaje 4 2 3 2 2" xfId="2677"/>
    <cellStyle name="Porcentaje 4 2 3 2 2 2" xfId="2678"/>
    <cellStyle name="Porcentaje 4 2 3 2 2 2 2" xfId="2679"/>
    <cellStyle name="Porcentaje 4 2 3 2 2 3" xfId="2680"/>
    <cellStyle name="Porcentaje 4 2 3 2 2 3 2" xfId="2681"/>
    <cellStyle name="Porcentaje 4 2 3 2 2 4" xfId="2682"/>
    <cellStyle name="Porcentaje 4 2 3 2 3" xfId="2683"/>
    <cellStyle name="Porcentaje 4 2 3 2 3 2" xfId="2684"/>
    <cellStyle name="Porcentaje 4 2 3 2 4" xfId="2685"/>
    <cellStyle name="Porcentaje 4 2 3 2 4 2" xfId="2686"/>
    <cellStyle name="Porcentaje 4 2 3 2 5" xfId="2687"/>
    <cellStyle name="Porcentaje 4 2 3 3" xfId="2688"/>
    <cellStyle name="Porcentaje 4 2 3 3 2" xfId="2689"/>
    <cellStyle name="Porcentaje 4 2 3 3 2 2" xfId="2690"/>
    <cellStyle name="Porcentaje 4 2 3 3 3" xfId="2691"/>
    <cellStyle name="Porcentaje 4 2 3 3 3 2" xfId="2692"/>
    <cellStyle name="Porcentaje 4 2 3 3 4" xfId="2693"/>
    <cellStyle name="Porcentaje 4 2 3 4" xfId="2694"/>
    <cellStyle name="Porcentaje 4 2 3 4 2" xfId="2695"/>
    <cellStyle name="Porcentaje 4 2 3 5" xfId="2696"/>
    <cellStyle name="Porcentaje 4 2 3 5 2" xfId="2697"/>
    <cellStyle name="Porcentaje 4 2 3 6" xfId="2698"/>
    <cellStyle name="Porcentaje 4 2 4" xfId="2699"/>
    <cellStyle name="Porcentaje 4 2 4 2" xfId="2700"/>
    <cellStyle name="Porcentaje 4 2 4 2 2" xfId="2701"/>
    <cellStyle name="Porcentaje 4 2 4 3" xfId="2702"/>
    <cellStyle name="Porcentaje 4 2 4 3 2" xfId="2703"/>
    <cellStyle name="Porcentaje 4 2 4 4" xfId="2704"/>
    <cellStyle name="Porcentaje 4 2 5" xfId="2705"/>
    <cellStyle name="Porcentaje 4 2 5 2" xfId="2706"/>
    <cellStyle name="Porcentaje 4 2 6" xfId="2707"/>
    <cellStyle name="Porcentaje 4 2 6 2" xfId="2708"/>
    <cellStyle name="Porcentaje 4 2 7" xfId="2709"/>
    <cellStyle name="Porcentaje 4 3" xfId="2710"/>
    <cellStyle name="Porcentaje 4 3 2" xfId="2711"/>
    <cellStyle name="Porcentaje 4 3 2 2" xfId="2712"/>
    <cellStyle name="Porcentaje 4 3 2 2 2" xfId="2713"/>
    <cellStyle name="Porcentaje 4 3 2 3" xfId="2714"/>
    <cellStyle name="Porcentaje 4 3 2 3 2" xfId="2715"/>
    <cellStyle name="Porcentaje 4 3 2 4" xfId="2716"/>
    <cellStyle name="Porcentaje 4 3 3" xfId="2717"/>
    <cellStyle name="Porcentaje 4 3 3 2" xfId="2718"/>
    <cellStyle name="Porcentaje 4 3 4" xfId="2719"/>
    <cellStyle name="Porcentaje 4 3 4 2" xfId="2720"/>
    <cellStyle name="Porcentaje 4 3 5" xfId="2721"/>
    <cellStyle name="Porcentaje 4 4" xfId="2722"/>
    <cellStyle name="Porcentaje 4 4 2" xfId="2723"/>
    <cellStyle name="Porcentaje 4 4 2 2" xfId="2724"/>
    <cellStyle name="Porcentaje 4 4 3" xfId="2725"/>
    <cellStyle name="Porcentaje 4 4 3 2" xfId="2726"/>
    <cellStyle name="Porcentaje 4 4 4" xfId="2727"/>
    <cellStyle name="Porcentaje 4 5" xfId="2728"/>
    <cellStyle name="Porcentaje 4 5 2" xfId="2729"/>
    <cellStyle name="Porcentaje 4 6" xfId="2730"/>
    <cellStyle name="Porcentaje 4 6 2" xfId="2731"/>
    <cellStyle name="Porcentaje 4 7" xfId="2732"/>
    <cellStyle name="Porcentaje 5" xfId="2733"/>
    <cellStyle name="Porcentaje 5 2" xfId="2734"/>
    <cellStyle name="Porcentaje 5 2 2" xfId="2735"/>
    <cellStyle name="Porcentaje 5 2 2 2" xfId="2736"/>
    <cellStyle name="Porcentaje 5 2 2 2 2" xfId="2737"/>
    <cellStyle name="Porcentaje 5 2 2 3" xfId="2738"/>
    <cellStyle name="Porcentaje 5 2 2 3 2" xfId="2739"/>
    <cellStyle name="Porcentaje 5 2 2 4" xfId="2740"/>
    <cellStyle name="Porcentaje 5 2 3" xfId="2741"/>
    <cellStyle name="Porcentaje 5 2 3 2" xfId="2742"/>
    <cellStyle name="Porcentaje 5 2 4" xfId="2743"/>
    <cellStyle name="Porcentaje 5 2 4 2" xfId="2744"/>
    <cellStyle name="Porcentaje 5 2 5" xfId="2745"/>
    <cellStyle name="Porcentaje 6" xfId="2746"/>
    <cellStyle name="Porcentaje 7" xfId="2747"/>
    <cellStyle name="Porcentaje 8" xfId="2748"/>
    <cellStyle name="Porcentaje 8 2" xfId="2749"/>
    <cellStyle name="Porcentaje 8 2 2" xfId="2750"/>
    <cellStyle name="Porcentaje 8 2 2 2" xfId="2751"/>
    <cellStyle name="Porcentaje 8 2 2 2 2" xfId="2752"/>
    <cellStyle name="Porcentaje 8 2 2 3" xfId="2753"/>
    <cellStyle name="Porcentaje 8 2 2 3 2" xfId="2754"/>
    <cellStyle name="Porcentaje 8 2 2 4" xfId="2755"/>
    <cellStyle name="Porcentaje 8 2 3" xfId="2756"/>
    <cellStyle name="Porcentaje 8 2 3 2" xfId="2757"/>
    <cellStyle name="Porcentaje 8 2 4" xfId="2758"/>
    <cellStyle name="Porcentaje 8 2 4 2" xfId="2759"/>
    <cellStyle name="Porcentaje 8 2 5" xfId="2760"/>
    <cellStyle name="Porcentaje 8 3" xfId="2761"/>
    <cellStyle name="Porcentaje 8 3 2" xfId="2762"/>
    <cellStyle name="Porcentaje 8 3 2 2" xfId="2763"/>
    <cellStyle name="Porcentaje 8 3 2 2 2" xfId="2764"/>
    <cellStyle name="Porcentaje 8 3 2 3" xfId="2765"/>
    <cellStyle name="Porcentaje 8 3 2 3 2" xfId="2766"/>
    <cellStyle name="Porcentaje 8 3 2 4" xfId="2767"/>
    <cellStyle name="Porcentaje 8 3 3" xfId="2768"/>
    <cellStyle name="Porcentaje 8 3 3 2" xfId="2769"/>
    <cellStyle name="Porcentaje 8 3 4" xfId="2770"/>
    <cellStyle name="Porcentaje 8 3 4 2" xfId="2771"/>
    <cellStyle name="Porcentaje 8 3 5" xfId="2772"/>
    <cellStyle name="Porcentaje 8 4" xfId="2773"/>
    <cellStyle name="Porcentaje 8 4 2" xfId="2774"/>
    <cellStyle name="Porcentaje 8 4 2 2" xfId="2775"/>
    <cellStyle name="Porcentaje 8 4 3" xfId="2776"/>
    <cellStyle name="Porcentaje 8 4 3 2" xfId="2777"/>
    <cellStyle name="Porcentaje 8 4 4" xfId="2778"/>
    <cellStyle name="Porcentaje 8 5" xfId="2779"/>
    <cellStyle name="Porcentaje 8 5 2" xfId="2780"/>
    <cellStyle name="Porcentaje 8 6" xfId="2781"/>
    <cellStyle name="Porcentaje 8 6 2" xfId="2782"/>
    <cellStyle name="Porcentaje 8 7" xfId="2783"/>
    <cellStyle name="Porcentaje 9" xfId="2784"/>
    <cellStyle name="Porcentaje 9 2" xfId="2785"/>
    <cellStyle name="Porcentaje 9 2 2" xfId="2786"/>
    <cellStyle name="Porcentaje 9 2 2 2" xfId="2787"/>
    <cellStyle name="Porcentaje 9 2 2 2 2" xfId="2788"/>
    <cellStyle name="Porcentaje 9 2 2 3" xfId="2789"/>
    <cellStyle name="Porcentaje 9 2 2 3 2" xfId="2790"/>
    <cellStyle name="Porcentaje 9 2 2 4" xfId="2791"/>
    <cellStyle name="Porcentaje 9 2 3" xfId="2792"/>
    <cellStyle name="Porcentaje 9 2 3 2" xfId="2793"/>
    <cellStyle name="Porcentaje 9 2 4" xfId="2794"/>
    <cellStyle name="Porcentaje 9 2 4 2" xfId="2795"/>
    <cellStyle name="Porcentaje 9 2 5" xfId="2796"/>
    <cellStyle name="Porcentaje 9 3" xfId="2797"/>
    <cellStyle name="Porcentaje 9 3 2" xfId="2798"/>
    <cellStyle name="Porcentaje 9 3 2 2" xfId="2799"/>
    <cellStyle name="Porcentaje 9 3 3" xfId="2800"/>
    <cellStyle name="Porcentaje 9 3 3 2" xfId="2801"/>
    <cellStyle name="Porcentaje 9 3 4" xfId="2802"/>
    <cellStyle name="Porcentaje 9 4" xfId="2803"/>
    <cellStyle name="Porcentaje 9 4 2" xfId="2804"/>
    <cellStyle name="Porcentaje 9 5" xfId="2805"/>
    <cellStyle name="Porcentaje 9 5 2" xfId="2806"/>
    <cellStyle name="Porcentaje 9 6" xfId="2807"/>
    <cellStyle name="Porcentual 2" xfId="2808"/>
    <cellStyle name="Porcentual 2 2" xfId="2809"/>
    <cellStyle name="Porcentual 3" xfId="2810"/>
    <cellStyle name="Porcentual 3 2" xfId="2811"/>
    <cellStyle name="Porcentual 3 2 2" xfId="2812"/>
    <cellStyle name="Porcentual 3 2 2 2" xfId="2813"/>
    <cellStyle name="Porcentual 3 2 3" xfId="2814"/>
    <cellStyle name="Porcentual 3 2 3 2" xfId="2815"/>
    <cellStyle name="Porcentual 3 2 4" xfId="2816"/>
    <cellStyle name="Porcentual 3 3" xfId="2817"/>
    <cellStyle name="Porcentual 3 3 2" xfId="2818"/>
    <cellStyle name="Porcentual 3 4" xfId="2819"/>
    <cellStyle name="Porcentual 3 4 2" xfId="2820"/>
    <cellStyle name="Porcentual 3 5" xfId="2821"/>
    <cellStyle name="Porcentual 4" xfId="2822"/>
    <cellStyle name="Result" xfId="2823"/>
    <cellStyle name="Result 2" xfId="2824"/>
    <cellStyle name="Result2" xfId="2825"/>
    <cellStyle name="Result2 2" xfId="2826"/>
    <cellStyle name="Resultado de la tabla dinámica" xfId="2827"/>
    <cellStyle name="Salida" xfId="2828" builtinId="21" customBuiltin="1"/>
    <cellStyle name="TableStyleLight1" xfId="2829"/>
    <cellStyle name="TableStyleLight1 2" xfId="2830"/>
    <cellStyle name="TableStyleLight1 2 2" xfId="2831"/>
    <cellStyle name="TableStyleLight1 2 2 2" xfId="2832"/>
    <cellStyle name="TableStyleLight1 2 3" xfId="2833"/>
    <cellStyle name="TableStyleLight1 2 4" xfId="2834"/>
    <cellStyle name="TableStyleLight1 2 5" xfId="2835"/>
    <cellStyle name="TableStyleLight1 3" xfId="2836"/>
    <cellStyle name="TableStyleLight1 4" xfId="2837"/>
    <cellStyle name="TableStyleLight1 5" xfId="2838"/>
    <cellStyle name="TableStyleLight1 6" xfId="2839"/>
    <cellStyle name="Texto de advertencia" xfId="2840" builtinId="11" customBuiltin="1"/>
    <cellStyle name="Texto explicativo" xfId="2841" builtinId="53" customBuiltin="1"/>
    <cellStyle name="Texto explicativo 2" xfId="2842"/>
    <cellStyle name="Texto explicativo 3" xfId="2843"/>
    <cellStyle name="Título" xfId="2844" builtinId="15" customBuiltin="1"/>
    <cellStyle name="Título 2" xfId="2845" builtinId="17" customBuiltin="1"/>
    <cellStyle name="Título 3" xfId="2846" builtinId="18" customBuiltin="1"/>
    <cellStyle name="Título de la tabla dinámica" xfId="2847"/>
    <cellStyle name="Total" xfId="2848" builtinId="25" customBuiltin="1"/>
    <cellStyle name="Valor de la tabla dinámica" xfId="2849"/>
    <cellStyle name="Warning Text" xfId="2850"/>
  </cellStyles>
  <dxfs count="3">
    <dxf>
      <font>
        <b val="0"/>
        <condense val="0"/>
        <extend val="0"/>
        <color indexed="10"/>
      </font>
    </dxf>
    <dxf>
      <font>
        <sz val="10"/>
        <color rgb="FFFFFFFF"/>
        <name val="Arial"/>
        <scheme val="none"/>
      </font>
    </dxf>
    <dxf>
      <font>
        <sz val="10"/>
        <color rgb="FFFFFFFF"/>
        <name val="Arial"/>
        <scheme val="none"/>
      </font>
    </dxf>
  </dxfs>
  <tableStyles count="0" defaultTableStyle="TableStyleMedium2" defaultPivotStyle="PivotStyleLight16"/>
  <colors>
    <mruColors>
      <color rgb="FFCC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250</xdr:row>
      <xdr:rowOff>152400</xdr:rowOff>
    </xdr:from>
    <xdr:to>
      <xdr:col>4</xdr:col>
      <xdr:colOff>66675</xdr:colOff>
      <xdr:row>270</xdr:row>
      <xdr:rowOff>75843</xdr:rowOff>
    </xdr:to>
    <xdr:pic>
      <xdr:nvPicPr>
        <xdr:cNvPr id="2" name="Imagen 1">
          <a:extLst>
            <a:ext uri="{FF2B5EF4-FFF2-40B4-BE49-F238E27FC236}">
              <a16:creationId xmlns:a16="http://schemas.microsoft.com/office/drawing/2014/main" id="{C5B7E474-A82D-4B07-A475-AEA13AFA4405}"/>
            </a:ext>
          </a:extLst>
        </xdr:cNvPr>
        <xdr:cNvPicPr>
          <a:picLocks noChangeAspect="1"/>
        </xdr:cNvPicPr>
      </xdr:nvPicPr>
      <xdr:blipFill>
        <a:blip xmlns:r="http://schemas.openxmlformats.org/officeDocument/2006/relationships" r:embed="rId1"/>
        <a:stretch>
          <a:fillRect/>
        </a:stretch>
      </xdr:blipFill>
      <xdr:spPr>
        <a:xfrm>
          <a:off x="114300" y="42129075"/>
          <a:ext cx="5934075" cy="2857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142875</xdr:colOff>
      <xdr:row>53</xdr:row>
      <xdr:rowOff>0</xdr:rowOff>
    </xdr:from>
    <xdr:to>
      <xdr:col>3</xdr:col>
      <xdr:colOff>219075</xdr:colOff>
      <xdr:row>55</xdr:row>
      <xdr:rowOff>9525</xdr:rowOff>
    </xdr:to>
    <xdr:sp macro="" textlink="">
      <xdr:nvSpPr>
        <xdr:cNvPr id="2" name="Text Box 1">
          <a:extLst>
            <a:ext uri="{FF2B5EF4-FFF2-40B4-BE49-F238E27FC236}">
              <a16:creationId xmlns:a16="http://schemas.microsoft.com/office/drawing/2014/main" id="{959C8F9E-1E95-45DB-B8B1-DAAD7A568DDC}"/>
            </a:ext>
          </a:extLst>
        </xdr:cNvPr>
        <xdr:cNvSpPr txBox="1">
          <a:spLocks noChangeArrowheads="1"/>
        </xdr:cNvSpPr>
      </xdr:nvSpPr>
      <xdr:spPr bwMode="auto">
        <a:xfrm>
          <a:off x="5610225"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142875</xdr:colOff>
      <xdr:row>53</xdr:row>
      <xdr:rowOff>0</xdr:rowOff>
    </xdr:from>
    <xdr:to>
      <xdr:col>3</xdr:col>
      <xdr:colOff>219075</xdr:colOff>
      <xdr:row>55</xdr:row>
      <xdr:rowOff>9525</xdr:rowOff>
    </xdr:to>
    <xdr:sp macro="" textlink="">
      <xdr:nvSpPr>
        <xdr:cNvPr id="3" name="Text Box 2">
          <a:extLst>
            <a:ext uri="{FF2B5EF4-FFF2-40B4-BE49-F238E27FC236}">
              <a16:creationId xmlns:a16="http://schemas.microsoft.com/office/drawing/2014/main" id="{6E1A0394-5DD3-4889-B2D9-A01F0E5BC38C}"/>
            </a:ext>
          </a:extLst>
        </xdr:cNvPr>
        <xdr:cNvSpPr txBox="1">
          <a:spLocks noChangeArrowheads="1"/>
        </xdr:cNvSpPr>
      </xdr:nvSpPr>
      <xdr:spPr bwMode="auto">
        <a:xfrm>
          <a:off x="5610225"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142875</xdr:colOff>
      <xdr:row>53</xdr:row>
      <xdr:rowOff>0</xdr:rowOff>
    </xdr:from>
    <xdr:to>
      <xdr:col>3</xdr:col>
      <xdr:colOff>219075</xdr:colOff>
      <xdr:row>55</xdr:row>
      <xdr:rowOff>9525</xdr:rowOff>
    </xdr:to>
    <xdr:sp macro="" textlink="">
      <xdr:nvSpPr>
        <xdr:cNvPr id="4" name="Text Box 3">
          <a:extLst>
            <a:ext uri="{FF2B5EF4-FFF2-40B4-BE49-F238E27FC236}">
              <a16:creationId xmlns:a16="http://schemas.microsoft.com/office/drawing/2014/main" id="{B8BE58B2-90F2-4BF9-9A9B-557413CD2D9E}"/>
            </a:ext>
          </a:extLst>
        </xdr:cNvPr>
        <xdr:cNvSpPr txBox="1">
          <a:spLocks noChangeArrowheads="1"/>
        </xdr:cNvSpPr>
      </xdr:nvSpPr>
      <xdr:spPr bwMode="auto">
        <a:xfrm>
          <a:off x="5610225"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142875</xdr:colOff>
      <xdr:row>53</xdr:row>
      <xdr:rowOff>0</xdr:rowOff>
    </xdr:from>
    <xdr:to>
      <xdr:col>3</xdr:col>
      <xdr:colOff>219075</xdr:colOff>
      <xdr:row>55</xdr:row>
      <xdr:rowOff>9525</xdr:rowOff>
    </xdr:to>
    <xdr:sp macro="" textlink="">
      <xdr:nvSpPr>
        <xdr:cNvPr id="5" name="Text Box 4">
          <a:extLst>
            <a:ext uri="{FF2B5EF4-FFF2-40B4-BE49-F238E27FC236}">
              <a16:creationId xmlns:a16="http://schemas.microsoft.com/office/drawing/2014/main" id="{BDEA4C6E-B98F-4CD5-B688-9D3C74AEBA2A}"/>
            </a:ext>
          </a:extLst>
        </xdr:cNvPr>
        <xdr:cNvSpPr txBox="1">
          <a:spLocks noChangeArrowheads="1"/>
        </xdr:cNvSpPr>
      </xdr:nvSpPr>
      <xdr:spPr bwMode="auto">
        <a:xfrm>
          <a:off x="5610225"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6" name="Text Box 1">
          <a:extLst>
            <a:ext uri="{FF2B5EF4-FFF2-40B4-BE49-F238E27FC236}">
              <a16:creationId xmlns:a16="http://schemas.microsoft.com/office/drawing/2014/main" id="{FA471888-650C-4F17-847F-90FBD7FA38DD}"/>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7" name="Text Box 2">
          <a:extLst>
            <a:ext uri="{FF2B5EF4-FFF2-40B4-BE49-F238E27FC236}">
              <a16:creationId xmlns:a16="http://schemas.microsoft.com/office/drawing/2014/main" id="{DCCCDC7B-1D6F-42DF-830A-98DEE52179EE}"/>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8" name="Text Box 3">
          <a:extLst>
            <a:ext uri="{FF2B5EF4-FFF2-40B4-BE49-F238E27FC236}">
              <a16:creationId xmlns:a16="http://schemas.microsoft.com/office/drawing/2014/main" id="{E3F1EF4E-F89A-4F5B-9CAE-FAA0B95E0E5D}"/>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9" name="Text Box 4">
          <a:extLst>
            <a:ext uri="{FF2B5EF4-FFF2-40B4-BE49-F238E27FC236}">
              <a16:creationId xmlns:a16="http://schemas.microsoft.com/office/drawing/2014/main" id="{B6D5D899-D140-4570-A682-FF21FF79AF23}"/>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10" name="Text Box 1">
          <a:extLst>
            <a:ext uri="{FF2B5EF4-FFF2-40B4-BE49-F238E27FC236}">
              <a16:creationId xmlns:a16="http://schemas.microsoft.com/office/drawing/2014/main" id="{DC5EE571-1E4F-45E1-A09E-7A3B45E29270}"/>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11" name="Text Box 2">
          <a:extLst>
            <a:ext uri="{FF2B5EF4-FFF2-40B4-BE49-F238E27FC236}">
              <a16:creationId xmlns:a16="http://schemas.microsoft.com/office/drawing/2014/main" id="{EF1F193F-3A57-4905-B71D-2B45FC0CF7A7}"/>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12" name="Text Box 3">
          <a:extLst>
            <a:ext uri="{FF2B5EF4-FFF2-40B4-BE49-F238E27FC236}">
              <a16:creationId xmlns:a16="http://schemas.microsoft.com/office/drawing/2014/main" id="{E9E43F26-B5CD-4E28-AB10-43EC5882D451}"/>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142875</xdr:colOff>
      <xdr:row>53</xdr:row>
      <xdr:rowOff>0</xdr:rowOff>
    </xdr:from>
    <xdr:to>
      <xdr:col>2</xdr:col>
      <xdr:colOff>219075</xdr:colOff>
      <xdr:row>55</xdr:row>
      <xdr:rowOff>9525</xdr:rowOff>
    </xdr:to>
    <xdr:sp macro="" textlink="">
      <xdr:nvSpPr>
        <xdr:cNvPr id="13" name="Text Box 4">
          <a:extLst>
            <a:ext uri="{FF2B5EF4-FFF2-40B4-BE49-F238E27FC236}">
              <a16:creationId xmlns:a16="http://schemas.microsoft.com/office/drawing/2014/main" id="{D1BB962E-E110-4C8A-97E7-A643BB95A2AB}"/>
            </a:ext>
          </a:extLst>
        </xdr:cNvPr>
        <xdr:cNvSpPr txBox="1">
          <a:spLocks noChangeArrowheads="1"/>
        </xdr:cNvSpPr>
      </xdr:nvSpPr>
      <xdr:spPr bwMode="auto">
        <a:xfrm>
          <a:off x="4533900" y="8543925"/>
          <a:ext cx="76200" cy="200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561975</xdr:colOff>
      <xdr:row>23</xdr:row>
      <xdr:rowOff>9525</xdr:rowOff>
    </xdr:from>
    <xdr:to>
      <xdr:col>0</xdr:col>
      <xdr:colOff>1466850</xdr:colOff>
      <xdr:row>23</xdr:row>
      <xdr:rowOff>9525</xdr:rowOff>
    </xdr:to>
    <xdr:sp macro="" textlink="">
      <xdr:nvSpPr>
        <xdr:cNvPr id="2" name="Line 1">
          <a:extLst>
            <a:ext uri="{FF2B5EF4-FFF2-40B4-BE49-F238E27FC236}">
              <a16:creationId xmlns:a16="http://schemas.microsoft.com/office/drawing/2014/main" id="{92AE25E8-A9F5-483D-A5BF-D1534989878D}"/>
            </a:ext>
          </a:extLst>
        </xdr:cNvPr>
        <xdr:cNvSpPr>
          <a:spLocks noChangeShapeType="1"/>
        </xdr:cNvSpPr>
      </xdr:nvSpPr>
      <xdr:spPr bwMode="auto">
        <a:xfrm>
          <a:off x="561975" y="3667125"/>
          <a:ext cx="904875" cy="0"/>
        </a:xfrm>
        <a:prstGeom prst="line">
          <a:avLst/>
        </a:prstGeom>
        <a:noFill/>
        <a:ln w="9360" cap="sq">
          <a:solidFill>
            <a:srgbClr val="000000"/>
          </a:solidFill>
          <a:miter lim="800000"/>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628650</xdr:colOff>
      <xdr:row>23</xdr:row>
      <xdr:rowOff>9525</xdr:rowOff>
    </xdr:from>
    <xdr:to>
      <xdr:col>1</xdr:col>
      <xdr:colOff>1381125</xdr:colOff>
      <xdr:row>23</xdr:row>
      <xdr:rowOff>9525</xdr:rowOff>
    </xdr:to>
    <xdr:sp macro="" textlink="">
      <xdr:nvSpPr>
        <xdr:cNvPr id="3" name="Line 2">
          <a:extLst>
            <a:ext uri="{FF2B5EF4-FFF2-40B4-BE49-F238E27FC236}">
              <a16:creationId xmlns:a16="http://schemas.microsoft.com/office/drawing/2014/main" id="{437A31F6-294B-4C3C-9CA8-1230A0107BA1}"/>
            </a:ext>
          </a:extLst>
        </xdr:cNvPr>
        <xdr:cNvSpPr>
          <a:spLocks noChangeShapeType="1"/>
        </xdr:cNvSpPr>
      </xdr:nvSpPr>
      <xdr:spPr bwMode="auto">
        <a:xfrm>
          <a:off x="2390775" y="3667125"/>
          <a:ext cx="752475" cy="0"/>
        </a:xfrm>
        <a:prstGeom prst="line">
          <a:avLst/>
        </a:prstGeom>
        <a:noFill/>
        <a:ln w="9360" cap="sq">
          <a:solidFill>
            <a:srgbClr val="000000"/>
          </a:solidFill>
          <a:miter lim="800000"/>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485775</xdr:colOff>
      <xdr:row>23</xdr:row>
      <xdr:rowOff>9525</xdr:rowOff>
    </xdr:from>
    <xdr:to>
      <xdr:col>2</xdr:col>
      <xdr:colOff>1533525</xdr:colOff>
      <xdr:row>23</xdr:row>
      <xdr:rowOff>19050</xdr:rowOff>
    </xdr:to>
    <xdr:sp macro="" textlink="">
      <xdr:nvSpPr>
        <xdr:cNvPr id="4" name="Line 3">
          <a:extLst>
            <a:ext uri="{FF2B5EF4-FFF2-40B4-BE49-F238E27FC236}">
              <a16:creationId xmlns:a16="http://schemas.microsoft.com/office/drawing/2014/main" id="{72960A95-B07C-4819-A30C-25EE339AD7F3}"/>
            </a:ext>
          </a:extLst>
        </xdr:cNvPr>
        <xdr:cNvSpPr>
          <a:spLocks noChangeShapeType="1"/>
        </xdr:cNvSpPr>
      </xdr:nvSpPr>
      <xdr:spPr bwMode="auto">
        <a:xfrm flipV="1">
          <a:off x="4019550" y="3667125"/>
          <a:ext cx="1047750" cy="9525"/>
        </a:xfrm>
        <a:prstGeom prst="line">
          <a:avLst/>
        </a:prstGeom>
        <a:noFill/>
        <a:ln w="9360" cap="sq">
          <a:solidFill>
            <a:srgbClr val="000000"/>
          </a:solidFill>
          <a:miter lim="800000"/>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1\0000%20EJERCICIO%202016\01%20PRESENTACION%20CNV%20MARZO%202016\Copia%20de%20Copia%20de%20ANEXOS_BOLSA_MARZO_2016%2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11\Users\conta01\AppData\Local\Temp\ANEXOS_BOLSA_ABRIL_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ontabilidad\001%20EJERCICIO%202014\PRESENTACION%20CNV%20JUNIO%202014\2014_06_ANEXOS_BOLS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11\Users\usuario\Documents\RMaldonado\Comercial\Productividad\Plan%20de%20Venta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BALANCE ANALITICO"/>
      <sheetName val="P2_AP"/>
      <sheetName val="DETALLE PARA NOTAS"/>
      <sheetName val="P3_ER"/>
      <sheetName val="P4_EV"/>
      <sheetName val="P5_OYA (metodo directo) (2)"/>
      <sheetName val="AA"/>
      <sheetName val="AB"/>
      <sheetName val="AC"/>
      <sheetName val="ACC"/>
      <sheetName val="AD"/>
      <sheetName val="AE"/>
      <sheetName val="AF"/>
      <sheetName val="AG"/>
      <sheetName val="AH"/>
      <sheetName val="AI"/>
      <sheetName val="AJ"/>
      <sheetName val="pie de firma"/>
      <sheetName val="P5_OYA (metodo directo)"/>
      <sheetName val="P5_OYA"/>
      <sheetName val="Hoja2"/>
      <sheetName val="CALCULOS AUXILIARES"/>
      <sheetName val="CALCULO DEL iMPUESTO A LA RENTA"/>
      <sheetName val="Hoja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MATRIZ"/>
      <sheetName val="P2_AP "/>
      <sheetName val="DETALLE PARA NOTAS"/>
      <sheetName val="P3_ER"/>
      <sheetName val="P4_EV (2)"/>
      <sheetName val="P5_OYA (metodo directo) (2)"/>
      <sheetName val="AA"/>
      <sheetName val="AB"/>
      <sheetName val="AC"/>
      <sheetName val="ACC"/>
      <sheetName val="AD"/>
      <sheetName val="AE"/>
      <sheetName val="AF"/>
      <sheetName val="AG"/>
      <sheetName val="AH"/>
      <sheetName val="AI"/>
      <sheetName val="AJ"/>
      <sheetName val="pie de firma"/>
      <sheetName val="P5_OYA (metodo directo)"/>
      <sheetName val="P5_OYA"/>
      <sheetName val="Hoja2"/>
      <sheetName val="CALCULOS AUXILIARES"/>
      <sheetName val="CALCULO DEL iMPUESTO A LA RENTA"/>
      <sheetName val="Hoja3"/>
      <sheetName val="EEFF Definitiv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Fechas"/>
      <sheetName val="P2_AP"/>
      <sheetName val="DETALLE PARA NOTAS"/>
      <sheetName val="P3_ER"/>
      <sheetName val="P4_EV"/>
      <sheetName val="P2_AP (2012)"/>
      <sheetName val="P5_OYA (metodo directo) (2)"/>
      <sheetName val="AA"/>
      <sheetName val="AB"/>
      <sheetName val="AC"/>
      <sheetName val="AD"/>
      <sheetName val="AE"/>
      <sheetName val="AF"/>
      <sheetName val="AG"/>
      <sheetName val="Datos para AH"/>
      <sheetName val="AH"/>
      <sheetName val="AI"/>
      <sheetName val="AJ"/>
      <sheetName val="pie de firma"/>
      <sheetName val="P5_OYA (metodo directo)"/>
      <sheetName val="P5_OYA"/>
      <sheetName val="Hoja2"/>
      <sheetName val="CALCULOS AUXILIARES"/>
      <sheetName val="CALCULO DEL iMPUESTO A LA RENTA"/>
    </sheetNames>
    <sheetDataSet>
      <sheetData sheetId="0">
        <row r="2">
          <cell r="C2">
            <v>-6500001</v>
          </cell>
        </row>
      </sheetData>
      <sheetData sheetId="1">
        <row r="2">
          <cell r="C2">
            <v>2824415501</v>
          </cell>
        </row>
      </sheetData>
      <sheetData sheetId="2">
        <row r="2">
          <cell r="C2">
            <v>10253974</v>
          </cell>
        </row>
      </sheetData>
      <sheetData sheetId="3">
        <row r="2">
          <cell r="C2" t="str">
            <v>TxtCapitulo</v>
          </cell>
        </row>
      </sheetData>
      <sheetData sheetId="4">
        <row r="3">
          <cell r="C3">
            <v>2009</v>
          </cell>
        </row>
      </sheetData>
      <sheetData sheetId="5">
        <row r="2">
          <cell r="C2" t="str">
            <v>TxtCapitulo</v>
          </cell>
        </row>
      </sheetData>
      <sheetData sheetId="6">
        <row r="2">
          <cell r="C2" t="str">
            <v>TxtCapitulo</v>
          </cell>
        </row>
      </sheetData>
      <sheetData sheetId="7">
        <row r="8">
          <cell r="C8" t="str">
            <v xml:space="preserve">PRIMAS DE </v>
          </cell>
        </row>
      </sheetData>
      <sheetData sheetId="8">
        <row r="50">
          <cell r="C50">
            <v>3</v>
          </cell>
        </row>
      </sheetData>
      <sheetData sheetId="9">
        <row r="3">
          <cell r="C3">
            <v>2009</v>
          </cell>
        </row>
      </sheetData>
      <sheetData sheetId="10">
        <row r="3">
          <cell r="C3">
            <v>2009</v>
          </cell>
        </row>
      </sheetData>
      <sheetData sheetId="11">
        <row r="3">
          <cell r="C3">
            <v>41275</v>
          </cell>
        </row>
      </sheetData>
      <sheetData sheetId="12">
        <row r="3">
          <cell r="C3" t="str">
            <v xml:space="preserve">           BALANCE GENERAL AL  30 DE JUNIO DE 2013</v>
          </cell>
        </row>
      </sheetData>
      <sheetData sheetId="13">
        <row r="4">
          <cell r="C4">
            <v>41455</v>
          </cell>
        </row>
      </sheetData>
      <sheetData sheetId="14"/>
      <sheetData sheetId="15">
        <row r="8">
          <cell r="C8" t="str">
            <v xml:space="preserve">APORTE </v>
          </cell>
        </row>
      </sheetData>
      <sheetData sheetId="16">
        <row r="3">
          <cell r="C3">
            <v>2009</v>
          </cell>
        </row>
      </sheetData>
      <sheetData sheetId="17">
        <row r="6">
          <cell r="C6">
            <v>41455</v>
          </cell>
        </row>
      </sheetData>
      <sheetData sheetId="18">
        <row r="11">
          <cell r="C11" t="str">
            <v>ALTAS DEL</v>
          </cell>
        </row>
      </sheetData>
      <sheetData sheetId="19">
        <row r="2">
          <cell r="C2" t="str">
            <v>BALANCE GENERAL</v>
          </cell>
        </row>
      </sheetData>
      <sheetData sheetId="20">
        <row r="11">
          <cell r="C11" t="str">
            <v>VALOR NOMINAL UNITARIO</v>
          </cell>
        </row>
      </sheetData>
      <sheetData sheetId="21">
        <row r="9">
          <cell r="C9" t="str">
            <v>AMORTIZAC.</v>
          </cell>
        </row>
      </sheetData>
      <sheetData sheetId="22">
        <row r="9">
          <cell r="C9" t="str">
            <v>SALDOS AL INICIO</v>
          </cell>
        </row>
      </sheetData>
      <sheetData sheetId="23">
        <row r="2">
          <cell r="C2" t="str">
            <v>BALANCE GENERAL</v>
          </cell>
        </row>
      </sheetData>
      <sheetData sheetId="24">
        <row r="10">
          <cell r="C10" t="str">
            <v>MONTO</v>
          </cell>
        </row>
      </sheetData>
      <sheetData sheetId="25">
        <row r="2">
          <cell r="C2" t="str">
            <v>Total datos:</v>
          </cell>
        </row>
      </sheetData>
      <sheetData sheetId="26">
        <row r="3">
          <cell r="C3">
            <v>41455</v>
          </cell>
        </row>
      </sheetData>
      <sheetData sheetId="27"/>
      <sheetData sheetId="28"/>
      <sheetData sheetId="29">
        <row r="5">
          <cell r="C5" t="str">
            <v>Lic. DIANA TREVISAN</v>
          </cell>
        </row>
      </sheetData>
      <sheetData sheetId="30">
        <row r="2">
          <cell r="C2" t="str">
            <v>31 DE DICIEMBRE DE 2009</v>
          </cell>
        </row>
      </sheetData>
      <sheetData sheetId="31">
        <row r="2">
          <cell r="C2" t="str">
            <v>31 DE DICIEMBRE DE 2009</v>
          </cell>
        </row>
      </sheetData>
      <sheetData sheetId="32">
        <row r="11">
          <cell r="C11" t="str">
            <v>ALTAS DEL</v>
          </cell>
        </row>
      </sheetData>
      <sheetData sheetId="33">
        <row r="8">
          <cell r="C8">
            <v>2</v>
          </cell>
        </row>
      </sheetData>
      <sheetData sheetId="3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
      <sheetName val="P1"/>
      <sheetName val="A"/>
      <sheetName val="B"/>
      <sheetName val="C"/>
      <sheetName val="P2"/>
      <sheetName val="2a"/>
      <sheetName val="2b"/>
      <sheetName val="2c"/>
      <sheetName val="2d"/>
      <sheetName val="INFO"/>
      <sheetName val="S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1">
          <cell r="B11" t="str">
            <v>Enero</v>
          </cell>
        </row>
        <row r="12">
          <cell r="B12" t="str">
            <v>Febrero</v>
          </cell>
        </row>
        <row r="13">
          <cell r="B13" t="str">
            <v>Marzo</v>
          </cell>
        </row>
        <row r="14">
          <cell r="B14" t="str">
            <v>Abril</v>
          </cell>
        </row>
        <row r="15">
          <cell r="B15" t="str">
            <v>Mayo</v>
          </cell>
        </row>
        <row r="16">
          <cell r="B16" t="str">
            <v>Junio</v>
          </cell>
        </row>
        <row r="17">
          <cell r="B17" t="str">
            <v>Julio</v>
          </cell>
        </row>
        <row r="18">
          <cell r="B18" t="str">
            <v>Agosto</v>
          </cell>
        </row>
        <row r="19">
          <cell r="B19" t="str">
            <v>Septiembre</v>
          </cell>
        </row>
        <row r="20">
          <cell r="B20" t="str">
            <v>Octubre</v>
          </cell>
        </row>
        <row r="21">
          <cell r="B21" t="str">
            <v>Noviembre</v>
          </cell>
        </row>
        <row r="22">
          <cell r="B22" t="str">
            <v>Diciembre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J3"/>
  <sheetViews>
    <sheetView tabSelected="1" workbookViewId="0">
      <selection activeCell="K18" sqref="K18"/>
    </sheetView>
  </sheetViews>
  <sheetFormatPr baseColWidth="10" defaultRowHeight="15"/>
  <sheetData>
    <row r="2" spans="2:10">
      <c r="B2" s="780" t="s">
        <v>624</v>
      </c>
      <c r="C2" s="780"/>
      <c r="D2" s="780"/>
      <c r="E2" s="780"/>
      <c r="F2" s="780"/>
      <c r="G2" s="780"/>
      <c r="H2" s="780"/>
      <c r="I2" s="780"/>
      <c r="J2" s="780"/>
    </row>
    <row r="3" spans="2:10">
      <c r="C3" s="702" t="s">
        <v>625</v>
      </c>
      <c r="D3" s="702"/>
      <c r="E3" s="702"/>
      <c r="F3" s="702"/>
      <c r="G3" s="702"/>
      <c r="H3" s="702"/>
      <c r="I3" s="702"/>
    </row>
  </sheetData>
  <mergeCells count="2">
    <mergeCell ref="B2:J2"/>
    <mergeCell ref="C3:I3"/>
  </mergeCell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54"/>
  <sheetViews>
    <sheetView showGridLines="0" topLeftCell="A4" workbookViewId="0">
      <selection activeCell="B54" sqref="B54"/>
    </sheetView>
  </sheetViews>
  <sheetFormatPr baseColWidth="10" defaultColWidth="11.5703125" defaultRowHeight="11.25" customHeight="1"/>
  <cols>
    <col min="1" max="1" width="48" style="230" customWidth="1"/>
    <col min="2" max="2" width="13.28515625" style="230" customWidth="1"/>
    <col min="3" max="3" width="11.5703125" style="230" customWidth="1"/>
    <col min="4" max="4" width="13.28515625" style="230" customWidth="1"/>
    <col min="5" max="5" width="13" style="230" customWidth="1"/>
    <col min="6" max="6" width="14.42578125" style="230" customWidth="1"/>
    <col min="7" max="7" width="1.140625" style="230" customWidth="1"/>
    <col min="8" max="8" width="0.85546875" style="230" customWidth="1"/>
    <col min="9" max="256" width="11.5703125" style="230"/>
    <col min="257" max="257" width="40.42578125" style="230" customWidth="1"/>
    <col min="258" max="258" width="13.28515625" style="230" customWidth="1"/>
    <col min="259" max="259" width="10.42578125" style="230" customWidth="1"/>
    <col min="260" max="260" width="13.85546875" style="230" customWidth="1"/>
    <col min="261" max="261" width="13.5703125" style="230" customWidth="1"/>
    <col min="262" max="262" width="17.42578125" style="230" customWidth="1"/>
    <col min="263" max="263" width="1.140625" style="230" customWidth="1"/>
    <col min="264" max="264" width="0.85546875" style="230" customWidth="1"/>
    <col min="265" max="512" width="11.5703125" style="230"/>
    <col min="513" max="513" width="40.42578125" style="230" customWidth="1"/>
    <col min="514" max="514" width="13.28515625" style="230" customWidth="1"/>
    <col min="515" max="515" width="10.42578125" style="230" customWidth="1"/>
    <col min="516" max="516" width="13.85546875" style="230" customWidth="1"/>
    <col min="517" max="517" width="13.5703125" style="230" customWidth="1"/>
    <col min="518" max="518" width="17.42578125" style="230" customWidth="1"/>
    <col min="519" max="519" width="1.140625" style="230" customWidth="1"/>
    <col min="520" max="520" width="0.85546875" style="230" customWidth="1"/>
    <col min="521" max="768" width="11.5703125" style="230"/>
    <col min="769" max="769" width="40.42578125" style="230" customWidth="1"/>
    <col min="770" max="770" width="13.28515625" style="230" customWidth="1"/>
    <col min="771" max="771" width="10.42578125" style="230" customWidth="1"/>
    <col min="772" max="772" width="13.85546875" style="230" customWidth="1"/>
    <col min="773" max="773" width="13.5703125" style="230" customWidth="1"/>
    <col min="774" max="774" width="17.42578125" style="230" customWidth="1"/>
    <col min="775" max="775" width="1.140625" style="230" customWidth="1"/>
    <col min="776" max="776" width="0.85546875" style="230" customWidth="1"/>
    <col min="777" max="1024" width="11.5703125" style="230"/>
    <col min="1025" max="1025" width="40.42578125" style="230" customWidth="1"/>
    <col min="1026" max="1026" width="13.28515625" style="230" customWidth="1"/>
    <col min="1027" max="1027" width="10.42578125" style="230" customWidth="1"/>
    <col min="1028" max="1028" width="13.85546875" style="230" customWidth="1"/>
    <col min="1029" max="1029" width="13.5703125" style="230" customWidth="1"/>
    <col min="1030" max="1030" width="17.42578125" style="230" customWidth="1"/>
    <col min="1031" max="1031" width="1.140625" style="230" customWidth="1"/>
    <col min="1032" max="1032" width="0.85546875" style="230" customWidth="1"/>
    <col min="1033" max="1280" width="11.5703125" style="230"/>
    <col min="1281" max="1281" width="40.42578125" style="230" customWidth="1"/>
    <col min="1282" max="1282" width="13.28515625" style="230" customWidth="1"/>
    <col min="1283" max="1283" width="10.42578125" style="230" customWidth="1"/>
    <col min="1284" max="1284" width="13.85546875" style="230" customWidth="1"/>
    <col min="1285" max="1285" width="13.5703125" style="230" customWidth="1"/>
    <col min="1286" max="1286" width="17.42578125" style="230" customWidth="1"/>
    <col min="1287" max="1287" width="1.140625" style="230" customWidth="1"/>
    <col min="1288" max="1288" width="0.85546875" style="230" customWidth="1"/>
    <col min="1289" max="1536" width="11.5703125" style="230"/>
    <col min="1537" max="1537" width="40.42578125" style="230" customWidth="1"/>
    <col min="1538" max="1538" width="13.28515625" style="230" customWidth="1"/>
    <col min="1539" max="1539" width="10.42578125" style="230" customWidth="1"/>
    <col min="1540" max="1540" width="13.85546875" style="230" customWidth="1"/>
    <col min="1541" max="1541" width="13.5703125" style="230" customWidth="1"/>
    <col min="1542" max="1542" width="17.42578125" style="230" customWidth="1"/>
    <col min="1543" max="1543" width="1.140625" style="230" customWidth="1"/>
    <col min="1544" max="1544" width="0.85546875" style="230" customWidth="1"/>
    <col min="1545" max="1792" width="11.5703125" style="230"/>
    <col min="1793" max="1793" width="40.42578125" style="230" customWidth="1"/>
    <col min="1794" max="1794" width="13.28515625" style="230" customWidth="1"/>
    <col min="1795" max="1795" width="10.42578125" style="230" customWidth="1"/>
    <col min="1796" max="1796" width="13.85546875" style="230" customWidth="1"/>
    <col min="1797" max="1797" width="13.5703125" style="230" customWidth="1"/>
    <col min="1798" max="1798" width="17.42578125" style="230" customWidth="1"/>
    <col min="1799" max="1799" width="1.140625" style="230" customWidth="1"/>
    <col min="1800" max="1800" width="0.85546875" style="230" customWidth="1"/>
    <col min="1801" max="2048" width="11.5703125" style="230"/>
    <col min="2049" max="2049" width="40.42578125" style="230" customWidth="1"/>
    <col min="2050" max="2050" width="13.28515625" style="230" customWidth="1"/>
    <col min="2051" max="2051" width="10.42578125" style="230" customWidth="1"/>
    <col min="2052" max="2052" width="13.85546875" style="230" customWidth="1"/>
    <col min="2053" max="2053" width="13.5703125" style="230" customWidth="1"/>
    <col min="2054" max="2054" width="17.42578125" style="230" customWidth="1"/>
    <col min="2055" max="2055" width="1.140625" style="230" customWidth="1"/>
    <col min="2056" max="2056" width="0.85546875" style="230" customWidth="1"/>
    <col min="2057" max="2304" width="11.5703125" style="230"/>
    <col min="2305" max="2305" width="40.42578125" style="230" customWidth="1"/>
    <col min="2306" max="2306" width="13.28515625" style="230" customWidth="1"/>
    <col min="2307" max="2307" width="10.42578125" style="230" customWidth="1"/>
    <col min="2308" max="2308" width="13.85546875" style="230" customWidth="1"/>
    <col min="2309" max="2309" width="13.5703125" style="230" customWidth="1"/>
    <col min="2310" max="2310" width="17.42578125" style="230" customWidth="1"/>
    <col min="2311" max="2311" width="1.140625" style="230" customWidth="1"/>
    <col min="2312" max="2312" width="0.85546875" style="230" customWidth="1"/>
    <col min="2313" max="2560" width="11.5703125" style="230"/>
    <col min="2561" max="2561" width="40.42578125" style="230" customWidth="1"/>
    <col min="2562" max="2562" width="13.28515625" style="230" customWidth="1"/>
    <col min="2563" max="2563" width="10.42578125" style="230" customWidth="1"/>
    <col min="2564" max="2564" width="13.85546875" style="230" customWidth="1"/>
    <col min="2565" max="2565" width="13.5703125" style="230" customWidth="1"/>
    <col min="2566" max="2566" width="17.42578125" style="230" customWidth="1"/>
    <col min="2567" max="2567" width="1.140625" style="230" customWidth="1"/>
    <col min="2568" max="2568" width="0.85546875" style="230" customWidth="1"/>
    <col min="2569" max="2816" width="11.5703125" style="230"/>
    <col min="2817" max="2817" width="40.42578125" style="230" customWidth="1"/>
    <col min="2818" max="2818" width="13.28515625" style="230" customWidth="1"/>
    <col min="2819" max="2819" width="10.42578125" style="230" customWidth="1"/>
    <col min="2820" max="2820" width="13.85546875" style="230" customWidth="1"/>
    <col min="2821" max="2821" width="13.5703125" style="230" customWidth="1"/>
    <col min="2822" max="2822" width="17.42578125" style="230" customWidth="1"/>
    <col min="2823" max="2823" width="1.140625" style="230" customWidth="1"/>
    <col min="2824" max="2824" width="0.85546875" style="230" customWidth="1"/>
    <col min="2825" max="3072" width="11.5703125" style="230"/>
    <col min="3073" max="3073" width="40.42578125" style="230" customWidth="1"/>
    <col min="3074" max="3074" width="13.28515625" style="230" customWidth="1"/>
    <col min="3075" max="3075" width="10.42578125" style="230" customWidth="1"/>
    <col min="3076" max="3076" width="13.85546875" style="230" customWidth="1"/>
    <col min="3077" max="3077" width="13.5703125" style="230" customWidth="1"/>
    <col min="3078" max="3078" width="17.42578125" style="230" customWidth="1"/>
    <col min="3079" max="3079" width="1.140625" style="230" customWidth="1"/>
    <col min="3080" max="3080" width="0.85546875" style="230" customWidth="1"/>
    <col min="3081" max="3328" width="11.5703125" style="230"/>
    <col min="3329" max="3329" width="40.42578125" style="230" customWidth="1"/>
    <col min="3330" max="3330" width="13.28515625" style="230" customWidth="1"/>
    <col min="3331" max="3331" width="10.42578125" style="230" customWidth="1"/>
    <col min="3332" max="3332" width="13.85546875" style="230" customWidth="1"/>
    <col min="3333" max="3333" width="13.5703125" style="230" customWidth="1"/>
    <col min="3334" max="3334" width="17.42578125" style="230" customWidth="1"/>
    <col min="3335" max="3335" width="1.140625" style="230" customWidth="1"/>
    <col min="3336" max="3336" width="0.85546875" style="230" customWidth="1"/>
    <col min="3337" max="3584" width="11.5703125" style="230"/>
    <col min="3585" max="3585" width="40.42578125" style="230" customWidth="1"/>
    <col min="3586" max="3586" width="13.28515625" style="230" customWidth="1"/>
    <col min="3587" max="3587" width="10.42578125" style="230" customWidth="1"/>
    <col min="3588" max="3588" width="13.85546875" style="230" customWidth="1"/>
    <col min="3589" max="3589" width="13.5703125" style="230" customWidth="1"/>
    <col min="3590" max="3590" width="17.42578125" style="230" customWidth="1"/>
    <col min="3591" max="3591" width="1.140625" style="230" customWidth="1"/>
    <col min="3592" max="3592" width="0.85546875" style="230" customWidth="1"/>
    <col min="3593" max="3840" width="11.5703125" style="230"/>
    <col min="3841" max="3841" width="40.42578125" style="230" customWidth="1"/>
    <col min="3842" max="3842" width="13.28515625" style="230" customWidth="1"/>
    <col min="3843" max="3843" width="10.42578125" style="230" customWidth="1"/>
    <col min="3844" max="3844" width="13.85546875" style="230" customWidth="1"/>
    <col min="3845" max="3845" width="13.5703125" style="230" customWidth="1"/>
    <col min="3846" max="3846" width="17.42578125" style="230" customWidth="1"/>
    <col min="3847" max="3847" width="1.140625" style="230" customWidth="1"/>
    <col min="3848" max="3848" width="0.85546875" style="230" customWidth="1"/>
    <col min="3849" max="4096" width="11.5703125" style="230"/>
    <col min="4097" max="4097" width="40.42578125" style="230" customWidth="1"/>
    <col min="4098" max="4098" width="13.28515625" style="230" customWidth="1"/>
    <col min="4099" max="4099" width="10.42578125" style="230" customWidth="1"/>
    <col min="4100" max="4100" width="13.85546875" style="230" customWidth="1"/>
    <col min="4101" max="4101" width="13.5703125" style="230" customWidth="1"/>
    <col min="4102" max="4102" width="17.42578125" style="230" customWidth="1"/>
    <col min="4103" max="4103" width="1.140625" style="230" customWidth="1"/>
    <col min="4104" max="4104" width="0.85546875" style="230" customWidth="1"/>
    <col min="4105" max="4352" width="11.5703125" style="230"/>
    <col min="4353" max="4353" width="40.42578125" style="230" customWidth="1"/>
    <col min="4354" max="4354" width="13.28515625" style="230" customWidth="1"/>
    <col min="4355" max="4355" width="10.42578125" style="230" customWidth="1"/>
    <col min="4356" max="4356" width="13.85546875" style="230" customWidth="1"/>
    <col min="4357" max="4357" width="13.5703125" style="230" customWidth="1"/>
    <col min="4358" max="4358" width="17.42578125" style="230" customWidth="1"/>
    <col min="4359" max="4359" width="1.140625" style="230" customWidth="1"/>
    <col min="4360" max="4360" width="0.85546875" style="230" customWidth="1"/>
    <col min="4361" max="4608" width="11.5703125" style="230"/>
    <col min="4609" max="4609" width="40.42578125" style="230" customWidth="1"/>
    <col min="4610" max="4610" width="13.28515625" style="230" customWidth="1"/>
    <col min="4611" max="4611" width="10.42578125" style="230" customWidth="1"/>
    <col min="4612" max="4612" width="13.85546875" style="230" customWidth="1"/>
    <col min="4613" max="4613" width="13.5703125" style="230" customWidth="1"/>
    <col min="4614" max="4614" width="17.42578125" style="230" customWidth="1"/>
    <col min="4615" max="4615" width="1.140625" style="230" customWidth="1"/>
    <col min="4616" max="4616" width="0.85546875" style="230" customWidth="1"/>
    <col min="4617" max="4864" width="11.5703125" style="230"/>
    <col min="4865" max="4865" width="40.42578125" style="230" customWidth="1"/>
    <col min="4866" max="4866" width="13.28515625" style="230" customWidth="1"/>
    <col min="4867" max="4867" width="10.42578125" style="230" customWidth="1"/>
    <col min="4868" max="4868" width="13.85546875" style="230" customWidth="1"/>
    <col min="4869" max="4869" width="13.5703125" style="230" customWidth="1"/>
    <col min="4870" max="4870" width="17.42578125" style="230" customWidth="1"/>
    <col min="4871" max="4871" width="1.140625" style="230" customWidth="1"/>
    <col min="4872" max="4872" width="0.85546875" style="230" customWidth="1"/>
    <col min="4873" max="5120" width="11.5703125" style="230"/>
    <col min="5121" max="5121" width="40.42578125" style="230" customWidth="1"/>
    <col min="5122" max="5122" width="13.28515625" style="230" customWidth="1"/>
    <col min="5123" max="5123" width="10.42578125" style="230" customWidth="1"/>
    <col min="5124" max="5124" width="13.85546875" style="230" customWidth="1"/>
    <col min="5125" max="5125" width="13.5703125" style="230" customWidth="1"/>
    <col min="5126" max="5126" width="17.42578125" style="230" customWidth="1"/>
    <col min="5127" max="5127" width="1.140625" style="230" customWidth="1"/>
    <col min="5128" max="5128" width="0.85546875" style="230" customWidth="1"/>
    <col min="5129" max="5376" width="11.5703125" style="230"/>
    <col min="5377" max="5377" width="40.42578125" style="230" customWidth="1"/>
    <col min="5378" max="5378" width="13.28515625" style="230" customWidth="1"/>
    <col min="5379" max="5379" width="10.42578125" style="230" customWidth="1"/>
    <col min="5380" max="5380" width="13.85546875" style="230" customWidth="1"/>
    <col min="5381" max="5381" width="13.5703125" style="230" customWidth="1"/>
    <col min="5382" max="5382" width="17.42578125" style="230" customWidth="1"/>
    <col min="5383" max="5383" width="1.140625" style="230" customWidth="1"/>
    <col min="5384" max="5384" width="0.85546875" style="230" customWidth="1"/>
    <col min="5385" max="5632" width="11.5703125" style="230"/>
    <col min="5633" max="5633" width="40.42578125" style="230" customWidth="1"/>
    <col min="5634" max="5634" width="13.28515625" style="230" customWidth="1"/>
    <col min="5635" max="5635" width="10.42578125" style="230" customWidth="1"/>
    <col min="5636" max="5636" width="13.85546875" style="230" customWidth="1"/>
    <col min="5637" max="5637" width="13.5703125" style="230" customWidth="1"/>
    <col min="5638" max="5638" width="17.42578125" style="230" customWidth="1"/>
    <col min="5639" max="5639" width="1.140625" style="230" customWidth="1"/>
    <col min="5640" max="5640" width="0.85546875" style="230" customWidth="1"/>
    <col min="5641" max="5888" width="11.5703125" style="230"/>
    <col min="5889" max="5889" width="40.42578125" style="230" customWidth="1"/>
    <col min="5890" max="5890" width="13.28515625" style="230" customWidth="1"/>
    <col min="5891" max="5891" width="10.42578125" style="230" customWidth="1"/>
    <col min="5892" max="5892" width="13.85546875" style="230" customWidth="1"/>
    <col min="5893" max="5893" width="13.5703125" style="230" customWidth="1"/>
    <col min="5894" max="5894" width="17.42578125" style="230" customWidth="1"/>
    <col min="5895" max="5895" width="1.140625" style="230" customWidth="1"/>
    <col min="5896" max="5896" width="0.85546875" style="230" customWidth="1"/>
    <col min="5897" max="6144" width="11.5703125" style="230"/>
    <col min="6145" max="6145" width="40.42578125" style="230" customWidth="1"/>
    <col min="6146" max="6146" width="13.28515625" style="230" customWidth="1"/>
    <col min="6147" max="6147" width="10.42578125" style="230" customWidth="1"/>
    <col min="6148" max="6148" width="13.85546875" style="230" customWidth="1"/>
    <col min="6149" max="6149" width="13.5703125" style="230" customWidth="1"/>
    <col min="6150" max="6150" width="17.42578125" style="230" customWidth="1"/>
    <col min="6151" max="6151" width="1.140625" style="230" customWidth="1"/>
    <col min="6152" max="6152" width="0.85546875" style="230" customWidth="1"/>
    <col min="6153" max="6400" width="11.5703125" style="230"/>
    <col min="6401" max="6401" width="40.42578125" style="230" customWidth="1"/>
    <col min="6402" max="6402" width="13.28515625" style="230" customWidth="1"/>
    <col min="6403" max="6403" width="10.42578125" style="230" customWidth="1"/>
    <col min="6404" max="6404" width="13.85546875" style="230" customWidth="1"/>
    <col min="6405" max="6405" width="13.5703125" style="230" customWidth="1"/>
    <col min="6406" max="6406" width="17.42578125" style="230" customWidth="1"/>
    <col min="6407" max="6407" width="1.140625" style="230" customWidth="1"/>
    <col min="6408" max="6408" width="0.85546875" style="230" customWidth="1"/>
    <col min="6409" max="6656" width="11.5703125" style="230"/>
    <col min="6657" max="6657" width="40.42578125" style="230" customWidth="1"/>
    <col min="6658" max="6658" width="13.28515625" style="230" customWidth="1"/>
    <col min="6659" max="6659" width="10.42578125" style="230" customWidth="1"/>
    <col min="6660" max="6660" width="13.85546875" style="230" customWidth="1"/>
    <col min="6661" max="6661" width="13.5703125" style="230" customWidth="1"/>
    <col min="6662" max="6662" width="17.42578125" style="230" customWidth="1"/>
    <col min="6663" max="6663" width="1.140625" style="230" customWidth="1"/>
    <col min="6664" max="6664" width="0.85546875" style="230" customWidth="1"/>
    <col min="6665" max="6912" width="11.5703125" style="230"/>
    <col min="6913" max="6913" width="40.42578125" style="230" customWidth="1"/>
    <col min="6914" max="6914" width="13.28515625" style="230" customWidth="1"/>
    <col min="6915" max="6915" width="10.42578125" style="230" customWidth="1"/>
    <col min="6916" max="6916" width="13.85546875" style="230" customWidth="1"/>
    <col min="6917" max="6917" width="13.5703125" style="230" customWidth="1"/>
    <col min="6918" max="6918" width="17.42578125" style="230" customWidth="1"/>
    <col min="6919" max="6919" width="1.140625" style="230" customWidth="1"/>
    <col min="6920" max="6920" width="0.85546875" style="230" customWidth="1"/>
    <col min="6921" max="7168" width="11.5703125" style="230"/>
    <col min="7169" max="7169" width="40.42578125" style="230" customWidth="1"/>
    <col min="7170" max="7170" width="13.28515625" style="230" customWidth="1"/>
    <col min="7171" max="7171" width="10.42578125" style="230" customWidth="1"/>
    <col min="7172" max="7172" width="13.85546875" style="230" customWidth="1"/>
    <col min="7173" max="7173" width="13.5703125" style="230" customWidth="1"/>
    <col min="7174" max="7174" width="17.42578125" style="230" customWidth="1"/>
    <col min="7175" max="7175" width="1.140625" style="230" customWidth="1"/>
    <col min="7176" max="7176" width="0.85546875" style="230" customWidth="1"/>
    <col min="7177" max="7424" width="11.5703125" style="230"/>
    <col min="7425" max="7425" width="40.42578125" style="230" customWidth="1"/>
    <col min="7426" max="7426" width="13.28515625" style="230" customWidth="1"/>
    <col min="7427" max="7427" width="10.42578125" style="230" customWidth="1"/>
    <col min="7428" max="7428" width="13.85546875" style="230" customWidth="1"/>
    <col min="7429" max="7429" width="13.5703125" style="230" customWidth="1"/>
    <col min="7430" max="7430" width="17.42578125" style="230" customWidth="1"/>
    <col min="7431" max="7431" width="1.140625" style="230" customWidth="1"/>
    <col min="7432" max="7432" width="0.85546875" style="230" customWidth="1"/>
    <col min="7433" max="7680" width="11.5703125" style="230"/>
    <col min="7681" max="7681" width="40.42578125" style="230" customWidth="1"/>
    <col min="7682" max="7682" width="13.28515625" style="230" customWidth="1"/>
    <col min="7683" max="7683" width="10.42578125" style="230" customWidth="1"/>
    <col min="7684" max="7684" width="13.85546875" style="230" customWidth="1"/>
    <col min="7685" max="7685" width="13.5703125" style="230" customWidth="1"/>
    <col min="7686" max="7686" width="17.42578125" style="230" customWidth="1"/>
    <col min="7687" max="7687" width="1.140625" style="230" customWidth="1"/>
    <col min="7688" max="7688" width="0.85546875" style="230" customWidth="1"/>
    <col min="7689" max="7936" width="11.5703125" style="230"/>
    <col min="7937" max="7937" width="40.42578125" style="230" customWidth="1"/>
    <col min="7938" max="7938" width="13.28515625" style="230" customWidth="1"/>
    <col min="7939" max="7939" width="10.42578125" style="230" customWidth="1"/>
    <col min="7940" max="7940" width="13.85546875" style="230" customWidth="1"/>
    <col min="7941" max="7941" width="13.5703125" style="230" customWidth="1"/>
    <col min="7942" max="7942" width="17.42578125" style="230" customWidth="1"/>
    <col min="7943" max="7943" width="1.140625" style="230" customWidth="1"/>
    <col min="7944" max="7944" width="0.85546875" style="230" customWidth="1"/>
    <col min="7945" max="8192" width="11.5703125" style="230"/>
    <col min="8193" max="8193" width="40.42578125" style="230" customWidth="1"/>
    <col min="8194" max="8194" width="13.28515625" style="230" customWidth="1"/>
    <col min="8195" max="8195" width="10.42578125" style="230" customWidth="1"/>
    <col min="8196" max="8196" width="13.85546875" style="230" customWidth="1"/>
    <col min="8197" max="8197" width="13.5703125" style="230" customWidth="1"/>
    <col min="8198" max="8198" width="17.42578125" style="230" customWidth="1"/>
    <col min="8199" max="8199" width="1.140625" style="230" customWidth="1"/>
    <col min="8200" max="8200" width="0.85546875" style="230" customWidth="1"/>
    <col min="8201" max="8448" width="11.5703125" style="230"/>
    <col min="8449" max="8449" width="40.42578125" style="230" customWidth="1"/>
    <col min="8450" max="8450" width="13.28515625" style="230" customWidth="1"/>
    <col min="8451" max="8451" width="10.42578125" style="230" customWidth="1"/>
    <col min="8452" max="8452" width="13.85546875" style="230" customWidth="1"/>
    <col min="8453" max="8453" width="13.5703125" style="230" customWidth="1"/>
    <col min="8454" max="8454" width="17.42578125" style="230" customWidth="1"/>
    <col min="8455" max="8455" width="1.140625" style="230" customWidth="1"/>
    <col min="8456" max="8456" width="0.85546875" style="230" customWidth="1"/>
    <col min="8457" max="8704" width="11.5703125" style="230"/>
    <col min="8705" max="8705" width="40.42578125" style="230" customWidth="1"/>
    <col min="8706" max="8706" width="13.28515625" style="230" customWidth="1"/>
    <col min="8707" max="8707" width="10.42578125" style="230" customWidth="1"/>
    <col min="8708" max="8708" width="13.85546875" style="230" customWidth="1"/>
    <col min="8709" max="8709" width="13.5703125" style="230" customWidth="1"/>
    <col min="8710" max="8710" width="17.42578125" style="230" customWidth="1"/>
    <col min="8711" max="8711" width="1.140625" style="230" customWidth="1"/>
    <col min="8712" max="8712" width="0.85546875" style="230" customWidth="1"/>
    <col min="8713" max="8960" width="11.5703125" style="230"/>
    <col min="8961" max="8961" width="40.42578125" style="230" customWidth="1"/>
    <col min="8962" max="8962" width="13.28515625" style="230" customWidth="1"/>
    <col min="8963" max="8963" width="10.42578125" style="230" customWidth="1"/>
    <col min="8964" max="8964" width="13.85546875" style="230" customWidth="1"/>
    <col min="8965" max="8965" width="13.5703125" style="230" customWidth="1"/>
    <col min="8966" max="8966" width="17.42578125" style="230" customWidth="1"/>
    <col min="8967" max="8967" width="1.140625" style="230" customWidth="1"/>
    <col min="8968" max="8968" width="0.85546875" style="230" customWidth="1"/>
    <col min="8969" max="9216" width="11.5703125" style="230"/>
    <col min="9217" max="9217" width="40.42578125" style="230" customWidth="1"/>
    <col min="9218" max="9218" width="13.28515625" style="230" customWidth="1"/>
    <col min="9219" max="9219" width="10.42578125" style="230" customWidth="1"/>
    <col min="9220" max="9220" width="13.85546875" style="230" customWidth="1"/>
    <col min="9221" max="9221" width="13.5703125" style="230" customWidth="1"/>
    <col min="9222" max="9222" width="17.42578125" style="230" customWidth="1"/>
    <col min="9223" max="9223" width="1.140625" style="230" customWidth="1"/>
    <col min="9224" max="9224" width="0.85546875" style="230" customWidth="1"/>
    <col min="9225" max="9472" width="11.5703125" style="230"/>
    <col min="9473" max="9473" width="40.42578125" style="230" customWidth="1"/>
    <col min="9474" max="9474" width="13.28515625" style="230" customWidth="1"/>
    <col min="9475" max="9475" width="10.42578125" style="230" customWidth="1"/>
    <col min="9476" max="9476" width="13.85546875" style="230" customWidth="1"/>
    <col min="9477" max="9477" width="13.5703125" style="230" customWidth="1"/>
    <col min="9478" max="9478" width="17.42578125" style="230" customWidth="1"/>
    <col min="9479" max="9479" width="1.140625" style="230" customWidth="1"/>
    <col min="9480" max="9480" width="0.85546875" style="230" customWidth="1"/>
    <col min="9481" max="9728" width="11.5703125" style="230"/>
    <col min="9729" max="9729" width="40.42578125" style="230" customWidth="1"/>
    <col min="9730" max="9730" width="13.28515625" style="230" customWidth="1"/>
    <col min="9731" max="9731" width="10.42578125" style="230" customWidth="1"/>
    <col min="9732" max="9732" width="13.85546875" style="230" customWidth="1"/>
    <col min="9733" max="9733" width="13.5703125" style="230" customWidth="1"/>
    <col min="9734" max="9734" width="17.42578125" style="230" customWidth="1"/>
    <col min="9735" max="9735" width="1.140625" style="230" customWidth="1"/>
    <col min="9736" max="9736" width="0.85546875" style="230" customWidth="1"/>
    <col min="9737" max="9984" width="11.5703125" style="230"/>
    <col min="9985" max="9985" width="40.42578125" style="230" customWidth="1"/>
    <col min="9986" max="9986" width="13.28515625" style="230" customWidth="1"/>
    <col min="9987" max="9987" width="10.42578125" style="230" customWidth="1"/>
    <col min="9988" max="9988" width="13.85546875" style="230" customWidth="1"/>
    <col min="9989" max="9989" width="13.5703125" style="230" customWidth="1"/>
    <col min="9990" max="9990" width="17.42578125" style="230" customWidth="1"/>
    <col min="9991" max="9991" width="1.140625" style="230" customWidth="1"/>
    <col min="9992" max="9992" width="0.85546875" style="230" customWidth="1"/>
    <col min="9993" max="10240" width="11.5703125" style="230"/>
    <col min="10241" max="10241" width="40.42578125" style="230" customWidth="1"/>
    <col min="10242" max="10242" width="13.28515625" style="230" customWidth="1"/>
    <col min="10243" max="10243" width="10.42578125" style="230" customWidth="1"/>
    <col min="10244" max="10244" width="13.85546875" style="230" customWidth="1"/>
    <col min="10245" max="10245" width="13.5703125" style="230" customWidth="1"/>
    <col min="10246" max="10246" width="17.42578125" style="230" customWidth="1"/>
    <col min="10247" max="10247" width="1.140625" style="230" customWidth="1"/>
    <col min="10248" max="10248" width="0.85546875" style="230" customWidth="1"/>
    <col min="10249" max="10496" width="11.5703125" style="230"/>
    <col min="10497" max="10497" width="40.42578125" style="230" customWidth="1"/>
    <col min="10498" max="10498" width="13.28515625" style="230" customWidth="1"/>
    <col min="10499" max="10499" width="10.42578125" style="230" customWidth="1"/>
    <col min="10500" max="10500" width="13.85546875" style="230" customWidth="1"/>
    <col min="10501" max="10501" width="13.5703125" style="230" customWidth="1"/>
    <col min="10502" max="10502" width="17.42578125" style="230" customWidth="1"/>
    <col min="10503" max="10503" width="1.140625" style="230" customWidth="1"/>
    <col min="10504" max="10504" width="0.85546875" style="230" customWidth="1"/>
    <col min="10505" max="10752" width="11.5703125" style="230"/>
    <col min="10753" max="10753" width="40.42578125" style="230" customWidth="1"/>
    <col min="10754" max="10754" width="13.28515625" style="230" customWidth="1"/>
    <col min="10755" max="10755" width="10.42578125" style="230" customWidth="1"/>
    <col min="10756" max="10756" width="13.85546875" style="230" customWidth="1"/>
    <col min="10757" max="10757" width="13.5703125" style="230" customWidth="1"/>
    <col min="10758" max="10758" width="17.42578125" style="230" customWidth="1"/>
    <col min="10759" max="10759" width="1.140625" style="230" customWidth="1"/>
    <col min="10760" max="10760" width="0.85546875" style="230" customWidth="1"/>
    <col min="10761" max="11008" width="11.5703125" style="230"/>
    <col min="11009" max="11009" width="40.42578125" style="230" customWidth="1"/>
    <col min="11010" max="11010" width="13.28515625" style="230" customWidth="1"/>
    <col min="11011" max="11011" width="10.42578125" style="230" customWidth="1"/>
    <col min="11012" max="11012" width="13.85546875" style="230" customWidth="1"/>
    <col min="11013" max="11013" width="13.5703125" style="230" customWidth="1"/>
    <col min="11014" max="11014" width="17.42578125" style="230" customWidth="1"/>
    <col min="11015" max="11015" width="1.140625" style="230" customWidth="1"/>
    <col min="11016" max="11016" width="0.85546875" style="230" customWidth="1"/>
    <col min="11017" max="11264" width="11.5703125" style="230"/>
    <col min="11265" max="11265" width="40.42578125" style="230" customWidth="1"/>
    <col min="11266" max="11266" width="13.28515625" style="230" customWidth="1"/>
    <col min="11267" max="11267" width="10.42578125" style="230" customWidth="1"/>
    <col min="11268" max="11268" width="13.85546875" style="230" customWidth="1"/>
    <col min="11269" max="11269" width="13.5703125" style="230" customWidth="1"/>
    <col min="11270" max="11270" width="17.42578125" style="230" customWidth="1"/>
    <col min="11271" max="11271" width="1.140625" style="230" customWidth="1"/>
    <col min="11272" max="11272" width="0.85546875" style="230" customWidth="1"/>
    <col min="11273" max="11520" width="11.5703125" style="230"/>
    <col min="11521" max="11521" width="40.42578125" style="230" customWidth="1"/>
    <col min="11522" max="11522" width="13.28515625" style="230" customWidth="1"/>
    <col min="11523" max="11523" width="10.42578125" style="230" customWidth="1"/>
    <col min="11524" max="11524" width="13.85546875" style="230" customWidth="1"/>
    <col min="11525" max="11525" width="13.5703125" style="230" customWidth="1"/>
    <col min="11526" max="11526" width="17.42578125" style="230" customWidth="1"/>
    <col min="11527" max="11527" width="1.140625" style="230" customWidth="1"/>
    <col min="11528" max="11528" width="0.85546875" style="230" customWidth="1"/>
    <col min="11529" max="11776" width="11.5703125" style="230"/>
    <col min="11777" max="11777" width="40.42578125" style="230" customWidth="1"/>
    <col min="11778" max="11778" width="13.28515625" style="230" customWidth="1"/>
    <col min="11779" max="11779" width="10.42578125" style="230" customWidth="1"/>
    <col min="11780" max="11780" width="13.85546875" style="230" customWidth="1"/>
    <col min="11781" max="11781" width="13.5703125" style="230" customWidth="1"/>
    <col min="11782" max="11782" width="17.42578125" style="230" customWidth="1"/>
    <col min="11783" max="11783" width="1.140625" style="230" customWidth="1"/>
    <col min="11784" max="11784" width="0.85546875" style="230" customWidth="1"/>
    <col min="11785" max="12032" width="11.5703125" style="230"/>
    <col min="12033" max="12033" width="40.42578125" style="230" customWidth="1"/>
    <col min="12034" max="12034" width="13.28515625" style="230" customWidth="1"/>
    <col min="12035" max="12035" width="10.42578125" style="230" customWidth="1"/>
    <col min="12036" max="12036" width="13.85546875" style="230" customWidth="1"/>
    <col min="12037" max="12037" width="13.5703125" style="230" customWidth="1"/>
    <col min="12038" max="12038" width="17.42578125" style="230" customWidth="1"/>
    <col min="12039" max="12039" width="1.140625" style="230" customWidth="1"/>
    <col min="12040" max="12040" width="0.85546875" style="230" customWidth="1"/>
    <col min="12041" max="12288" width="11.5703125" style="230"/>
    <col min="12289" max="12289" width="40.42578125" style="230" customWidth="1"/>
    <col min="12290" max="12290" width="13.28515625" style="230" customWidth="1"/>
    <col min="12291" max="12291" width="10.42578125" style="230" customWidth="1"/>
    <col min="12292" max="12292" width="13.85546875" style="230" customWidth="1"/>
    <col min="12293" max="12293" width="13.5703125" style="230" customWidth="1"/>
    <col min="12294" max="12294" width="17.42578125" style="230" customWidth="1"/>
    <col min="12295" max="12295" width="1.140625" style="230" customWidth="1"/>
    <col min="12296" max="12296" width="0.85546875" style="230" customWidth="1"/>
    <col min="12297" max="12544" width="11.5703125" style="230"/>
    <col min="12545" max="12545" width="40.42578125" style="230" customWidth="1"/>
    <col min="12546" max="12546" width="13.28515625" style="230" customWidth="1"/>
    <col min="12547" max="12547" width="10.42578125" style="230" customWidth="1"/>
    <col min="12548" max="12548" width="13.85546875" style="230" customWidth="1"/>
    <col min="12549" max="12549" width="13.5703125" style="230" customWidth="1"/>
    <col min="12550" max="12550" width="17.42578125" style="230" customWidth="1"/>
    <col min="12551" max="12551" width="1.140625" style="230" customWidth="1"/>
    <col min="12552" max="12552" width="0.85546875" style="230" customWidth="1"/>
    <col min="12553" max="12800" width="11.5703125" style="230"/>
    <col min="12801" max="12801" width="40.42578125" style="230" customWidth="1"/>
    <col min="12802" max="12802" width="13.28515625" style="230" customWidth="1"/>
    <col min="12803" max="12803" width="10.42578125" style="230" customWidth="1"/>
    <col min="12804" max="12804" width="13.85546875" style="230" customWidth="1"/>
    <col min="12805" max="12805" width="13.5703125" style="230" customWidth="1"/>
    <col min="12806" max="12806" width="17.42578125" style="230" customWidth="1"/>
    <col min="12807" max="12807" width="1.140625" style="230" customWidth="1"/>
    <col min="12808" max="12808" width="0.85546875" style="230" customWidth="1"/>
    <col min="12809" max="13056" width="11.5703125" style="230"/>
    <col min="13057" max="13057" width="40.42578125" style="230" customWidth="1"/>
    <col min="13058" max="13058" width="13.28515625" style="230" customWidth="1"/>
    <col min="13059" max="13059" width="10.42578125" style="230" customWidth="1"/>
    <col min="13060" max="13060" width="13.85546875" style="230" customWidth="1"/>
    <col min="13061" max="13061" width="13.5703125" style="230" customWidth="1"/>
    <col min="13062" max="13062" width="17.42578125" style="230" customWidth="1"/>
    <col min="13063" max="13063" width="1.140625" style="230" customWidth="1"/>
    <col min="13064" max="13064" width="0.85546875" style="230" customWidth="1"/>
    <col min="13065" max="13312" width="11.5703125" style="230"/>
    <col min="13313" max="13313" width="40.42578125" style="230" customWidth="1"/>
    <col min="13314" max="13314" width="13.28515625" style="230" customWidth="1"/>
    <col min="13315" max="13315" width="10.42578125" style="230" customWidth="1"/>
    <col min="13316" max="13316" width="13.85546875" style="230" customWidth="1"/>
    <col min="13317" max="13317" width="13.5703125" style="230" customWidth="1"/>
    <col min="13318" max="13318" width="17.42578125" style="230" customWidth="1"/>
    <col min="13319" max="13319" width="1.140625" style="230" customWidth="1"/>
    <col min="13320" max="13320" width="0.85546875" style="230" customWidth="1"/>
    <col min="13321" max="13568" width="11.5703125" style="230"/>
    <col min="13569" max="13569" width="40.42578125" style="230" customWidth="1"/>
    <col min="13570" max="13570" width="13.28515625" style="230" customWidth="1"/>
    <col min="13571" max="13571" width="10.42578125" style="230" customWidth="1"/>
    <col min="13572" max="13572" width="13.85546875" style="230" customWidth="1"/>
    <col min="13573" max="13573" width="13.5703125" style="230" customWidth="1"/>
    <col min="13574" max="13574" width="17.42578125" style="230" customWidth="1"/>
    <col min="13575" max="13575" width="1.140625" style="230" customWidth="1"/>
    <col min="13576" max="13576" width="0.85546875" style="230" customWidth="1"/>
    <col min="13577" max="13824" width="11.5703125" style="230"/>
    <col min="13825" max="13825" width="40.42578125" style="230" customWidth="1"/>
    <col min="13826" max="13826" width="13.28515625" style="230" customWidth="1"/>
    <col min="13827" max="13827" width="10.42578125" style="230" customWidth="1"/>
    <col min="13828" max="13828" width="13.85546875" style="230" customWidth="1"/>
    <col min="13829" max="13829" width="13.5703125" style="230" customWidth="1"/>
    <col min="13830" max="13830" width="17.42578125" style="230" customWidth="1"/>
    <col min="13831" max="13831" width="1.140625" style="230" customWidth="1"/>
    <col min="13832" max="13832" width="0.85546875" style="230" customWidth="1"/>
    <col min="13833" max="14080" width="11.5703125" style="230"/>
    <col min="14081" max="14081" width="40.42578125" style="230" customWidth="1"/>
    <col min="14082" max="14082" width="13.28515625" style="230" customWidth="1"/>
    <col min="14083" max="14083" width="10.42578125" style="230" customWidth="1"/>
    <col min="14084" max="14084" width="13.85546875" style="230" customWidth="1"/>
    <col min="14085" max="14085" width="13.5703125" style="230" customWidth="1"/>
    <col min="14086" max="14086" width="17.42578125" style="230" customWidth="1"/>
    <col min="14087" max="14087" width="1.140625" style="230" customWidth="1"/>
    <col min="14088" max="14088" width="0.85546875" style="230" customWidth="1"/>
    <col min="14089" max="14336" width="11.5703125" style="230"/>
    <col min="14337" max="14337" width="40.42578125" style="230" customWidth="1"/>
    <col min="14338" max="14338" width="13.28515625" style="230" customWidth="1"/>
    <col min="14339" max="14339" width="10.42578125" style="230" customWidth="1"/>
    <col min="14340" max="14340" width="13.85546875" style="230" customWidth="1"/>
    <col min="14341" max="14341" width="13.5703125" style="230" customWidth="1"/>
    <col min="14342" max="14342" width="17.42578125" style="230" customWidth="1"/>
    <col min="14343" max="14343" width="1.140625" style="230" customWidth="1"/>
    <col min="14344" max="14344" width="0.85546875" style="230" customWidth="1"/>
    <col min="14345" max="14592" width="11.5703125" style="230"/>
    <col min="14593" max="14593" width="40.42578125" style="230" customWidth="1"/>
    <col min="14594" max="14594" width="13.28515625" style="230" customWidth="1"/>
    <col min="14595" max="14595" width="10.42578125" style="230" customWidth="1"/>
    <col min="14596" max="14596" width="13.85546875" style="230" customWidth="1"/>
    <col min="14597" max="14597" width="13.5703125" style="230" customWidth="1"/>
    <col min="14598" max="14598" width="17.42578125" style="230" customWidth="1"/>
    <col min="14599" max="14599" width="1.140625" style="230" customWidth="1"/>
    <col min="14600" max="14600" width="0.85546875" style="230" customWidth="1"/>
    <col min="14601" max="14848" width="11.5703125" style="230"/>
    <col min="14849" max="14849" width="40.42578125" style="230" customWidth="1"/>
    <col min="14850" max="14850" width="13.28515625" style="230" customWidth="1"/>
    <col min="14851" max="14851" width="10.42578125" style="230" customWidth="1"/>
    <col min="14852" max="14852" width="13.85546875" style="230" customWidth="1"/>
    <col min="14853" max="14853" width="13.5703125" style="230" customWidth="1"/>
    <col min="14854" max="14854" width="17.42578125" style="230" customWidth="1"/>
    <col min="14855" max="14855" width="1.140625" style="230" customWidth="1"/>
    <col min="14856" max="14856" width="0.85546875" style="230" customWidth="1"/>
    <col min="14857" max="15104" width="11.5703125" style="230"/>
    <col min="15105" max="15105" width="40.42578125" style="230" customWidth="1"/>
    <col min="15106" max="15106" width="13.28515625" style="230" customWidth="1"/>
    <col min="15107" max="15107" width="10.42578125" style="230" customWidth="1"/>
    <col min="15108" max="15108" width="13.85546875" style="230" customWidth="1"/>
    <col min="15109" max="15109" width="13.5703125" style="230" customWidth="1"/>
    <col min="15110" max="15110" width="17.42578125" style="230" customWidth="1"/>
    <col min="15111" max="15111" width="1.140625" style="230" customWidth="1"/>
    <col min="15112" max="15112" width="0.85546875" style="230" customWidth="1"/>
    <col min="15113" max="15360" width="11.5703125" style="230"/>
    <col min="15361" max="15361" width="40.42578125" style="230" customWidth="1"/>
    <col min="15362" max="15362" width="13.28515625" style="230" customWidth="1"/>
    <col min="15363" max="15363" width="10.42578125" style="230" customWidth="1"/>
    <col min="15364" max="15364" width="13.85546875" style="230" customWidth="1"/>
    <col min="15365" max="15365" width="13.5703125" style="230" customWidth="1"/>
    <col min="15366" max="15366" width="17.42578125" style="230" customWidth="1"/>
    <col min="15367" max="15367" width="1.140625" style="230" customWidth="1"/>
    <col min="15368" max="15368" width="0.85546875" style="230" customWidth="1"/>
    <col min="15369" max="15616" width="11.5703125" style="230"/>
    <col min="15617" max="15617" width="40.42578125" style="230" customWidth="1"/>
    <col min="15618" max="15618" width="13.28515625" style="230" customWidth="1"/>
    <col min="15619" max="15619" width="10.42578125" style="230" customWidth="1"/>
    <col min="15620" max="15620" width="13.85546875" style="230" customWidth="1"/>
    <col min="15621" max="15621" width="13.5703125" style="230" customWidth="1"/>
    <col min="15622" max="15622" width="17.42578125" style="230" customWidth="1"/>
    <col min="15623" max="15623" width="1.140625" style="230" customWidth="1"/>
    <col min="15624" max="15624" width="0.85546875" style="230" customWidth="1"/>
    <col min="15625" max="15872" width="11.5703125" style="230"/>
    <col min="15873" max="15873" width="40.42578125" style="230" customWidth="1"/>
    <col min="15874" max="15874" width="13.28515625" style="230" customWidth="1"/>
    <col min="15875" max="15875" width="10.42578125" style="230" customWidth="1"/>
    <col min="15876" max="15876" width="13.85546875" style="230" customWidth="1"/>
    <col min="15877" max="15877" width="13.5703125" style="230" customWidth="1"/>
    <col min="15878" max="15878" width="17.42578125" style="230" customWidth="1"/>
    <col min="15879" max="15879" width="1.140625" style="230" customWidth="1"/>
    <col min="15880" max="15880" width="0.85546875" style="230" customWidth="1"/>
    <col min="15881" max="16128" width="11.5703125" style="230"/>
    <col min="16129" max="16129" width="40.42578125" style="230" customWidth="1"/>
    <col min="16130" max="16130" width="13.28515625" style="230" customWidth="1"/>
    <col min="16131" max="16131" width="10.42578125" style="230" customWidth="1"/>
    <col min="16132" max="16132" width="13.85546875" style="230" customWidth="1"/>
    <col min="16133" max="16133" width="13.5703125" style="230" customWidth="1"/>
    <col min="16134" max="16134" width="17.42578125" style="230" customWidth="1"/>
    <col min="16135" max="16135" width="1.140625" style="230" customWidth="1"/>
    <col min="16136" max="16136" width="0.85546875" style="230" customWidth="1"/>
    <col min="16137" max="16384" width="11.5703125" style="230"/>
  </cols>
  <sheetData>
    <row r="1" spans="1:9" ht="11.25" customHeight="1">
      <c r="A1" s="362"/>
      <c r="B1" s="362"/>
      <c r="C1" s="362"/>
      <c r="D1" s="362"/>
      <c r="E1" s="362"/>
      <c r="F1" s="362"/>
    </row>
    <row r="2" spans="1:9" ht="11.25" customHeight="1">
      <c r="B2" s="362"/>
      <c r="C2" s="362"/>
      <c r="D2" s="362"/>
      <c r="E2" s="362"/>
      <c r="F2" s="362"/>
    </row>
    <row r="3" spans="1:9" ht="15" customHeight="1">
      <c r="A3" s="726" t="s">
        <v>321</v>
      </c>
      <c r="B3" s="726"/>
      <c r="C3" s="726"/>
      <c r="D3" s="726"/>
      <c r="E3" s="726"/>
      <c r="F3" s="726"/>
      <c r="G3" s="363"/>
      <c r="H3" s="363"/>
      <c r="I3" s="363"/>
    </row>
    <row r="4" spans="1:9" ht="12.75" customHeight="1">
      <c r="A4" s="711" t="s">
        <v>599</v>
      </c>
      <c r="B4" s="711"/>
      <c r="C4" s="711"/>
      <c r="D4" s="711"/>
      <c r="E4" s="711"/>
      <c r="F4" s="711"/>
      <c r="G4" s="363"/>
      <c r="H4" s="363"/>
      <c r="I4" s="363"/>
    </row>
    <row r="5" spans="1:9" s="279" customFormat="1" ht="12.75" customHeight="1">
      <c r="A5" s="705" t="s">
        <v>387</v>
      </c>
      <c r="B5" s="705"/>
      <c r="C5" s="705"/>
      <c r="D5" s="705"/>
      <c r="E5" s="705"/>
      <c r="F5" s="705"/>
    </row>
    <row r="6" spans="1:9" s="279" customFormat="1" ht="12.75" customHeight="1">
      <c r="A6" s="705" t="s">
        <v>1</v>
      </c>
      <c r="B6" s="705"/>
      <c r="C6" s="705"/>
      <c r="D6" s="705"/>
      <c r="E6" s="705"/>
      <c r="F6" s="705"/>
    </row>
    <row r="7" spans="1:9" s="279" customFormat="1" ht="12.75" customHeight="1">
      <c r="A7" s="363"/>
      <c r="B7" s="363"/>
      <c r="C7" s="363"/>
      <c r="D7" s="363"/>
      <c r="E7" s="363"/>
      <c r="F7" s="364" t="s">
        <v>388</v>
      </c>
    </row>
    <row r="9" spans="1:9" ht="11.25" customHeight="1">
      <c r="A9" s="714" t="s">
        <v>58</v>
      </c>
      <c r="B9" s="713" t="s">
        <v>389</v>
      </c>
      <c r="C9" s="713" t="s">
        <v>390</v>
      </c>
      <c r="D9" s="713" t="s">
        <v>370</v>
      </c>
      <c r="E9" s="727">
        <v>43830</v>
      </c>
      <c r="F9" s="727">
        <v>43465</v>
      </c>
    </row>
    <row r="10" spans="1:9" ht="30.75" customHeight="1">
      <c r="A10" s="714"/>
      <c r="B10" s="713"/>
      <c r="C10" s="713"/>
      <c r="D10" s="713"/>
      <c r="E10" s="713"/>
      <c r="F10" s="713"/>
    </row>
    <row r="11" spans="1:9" ht="11.25" hidden="1" customHeight="1">
      <c r="A11" s="397"/>
      <c r="B11" s="368"/>
      <c r="C11" s="368"/>
      <c r="D11" s="368"/>
      <c r="E11" s="368"/>
      <c r="F11" s="368"/>
    </row>
    <row r="12" spans="1:9" ht="11.25" hidden="1" customHeight="1">
      <c r="A12" s="397" t="s">
        <v>391</v>
      </c>
      <c r="B12" s="374"/>
      <c r="C12" s="374"/>
      <c r="D12" s="374"/>
      <c r="E12" s="374"/>
      <c r="F12" s="374"/>
    </row>
    <row r="13" spans="1:9" ht="11.25" hidden="1" customHeight="1">
      <c r="A13" s="397" t="s">
        <v>379</v>
      </c>
      <c r="B13" s="374">
        <v>0</v>
      </c>
      <c r="C13" s="374">
        <v>0</v>
      </c>
      <c r="D13" s="374">
        <v>0</v>
      </c>
      <c r="E13" s="374">
        <v>0</v>
      </c>
      <c r="F13" s="374">
        <v>0</v>
      </c>
    </row>
    <row r="14" spans="1:9" ht="11.25" hidden="1" customHeight="1">
      <c r="A14" s="397"/>
      <c r="B14" s="374"/>
      <c r="C14" s="374"/>
      <c r="D14" s="374"/>
      <c r="E14" s="374"/>
      <c r="F14" s="374"/>
    </row>
    <row r="15" spans="1:9" ht="12.75" hidden="1" customHeight="1">
      <c r="A15" s="398"/>
      <c r="B15" s="728">
        <f>+B13</f>
        <v>0</v>
      </c>
      <c r="C15" s="728">
        <f>+C13</f>
        <v>0</v>
      </c>
      <c r="D15" s="728">
        <f>+D13</f>
        <v>0</v>
      </c>
      <c r="E15" s="728">
        <f>+E13</f>
        <v>0</v>
      </c>
      <c r="F15" s="728">
        <f>+F13</f>
        <v>0</v>
      </c>
    </row>
    <row r="16" spans="1:9" ht="11.25" hidden="1" customHeight="1">
      <c r="A16" s="397" t="s">
        <v>392</v>
      </c>
      <c r="B16" s="729"/>
      <c r="C16" s="729"/>
      <c r="D16" s="729"/>
      <c r="E16" s="729"/>
      <c r="F16" s="729"/>
    </row>
    <row r="17" spans="1:6" ht="11.25" customHeight="1">
      <c r="A17" s="658"/>
      <c r="B17" s="659"/>
      <c r="C17" s="659"/>
      <c r="D17" s="659"/>
      <c r="E17" s="659"/>
      <c r="F17" s="660"/>
    </row>
    <row r="18" spans="1:6" ht="11.25" hidden="1" customHeight="1">
      <c r="A18" s="661"/>
      <c r="B18" s="374"/>
      <c r="C18" s="374"/>
      <c r="D18" s="374"/>
      <c r="E18" s="374"/>
      <c r="F18" s="662"/>
    </row>
    <row r="19" spans="1:6" ht="11.25" customHeight="1">
      <c r="A19" s="663" t="s">
        <v>391</v>
      </c>
      <c r="B19" s="400">
        <f>SUM(B20:B35)</f>
        <v>1021335618</v>
      </c>
      <c r="C19" s="401"/>
      <c r="D19" s="400">
        <f>SUM(D20:D35)</f>
        <v>1021335618</v>
      </c>
      <c r="E19" s="400">
        <f>SUM(E20:E35)</f>
        <v>1021335618</v>
      </c>
      <c r="F19" s="664">
        <f>SUM(F20:F31)</f>
        <v>1001821915</v>
      </c>
    </row>
    <row r="20" spans="1:6" ht="11.25" hidden="1" customHeight="1">
      <c r="A20" s="665" t="s">
        <v>393</v>
      </c>
      <c r="B20" s="402">
        <v>0</v>
      </c>
      <c r="C20" s="403"/>
      <c r="D20" s="403">
        <f t="shared" ref="D20:D30" si="0">+B20</f>
        <v>0</v>
      </c>
      <c r="E20" s="402">
        <f t="shared" ref="E20:E30" si="1">+D20</f>
        <v>0</v>
      </c>
      <c r="F20" s="666">
        <v>0</v>
      </c>
    </row>
    <row r="21" spans="1:6" ht="11.25" hidden="1" customHeight="1">
      <c r="A21" s="667" t="s">
        <v>394</v>
      </c>
      <c r="B21" s="405">
        <v>0</v>
      </c>
      <c r="C21" s="406"/>
      <c r="D21" s="406">
        <f t="shared" si="0"/>
        <v>0</v>
      </c>
      <c r="E21" s="406">
        <f t="shared" si="1"/>
        <v>0</v>
      </c>
      <c r="F21" s="668">
        <v>0</v>
      </c>
    </row>
    <row r="22" spans="1:6" ht="11.25" hidden="1" customHeight="1">
      <c r="A22" s="669" t="s">
        <v>395</v>
      </c>
      <c r="B22" s="408">
        <v>0</v>
      </c>
      <c r="C22" s="409"/>
      <c r="D22" s="409">
        <f t="shared" si="0"/>
        <v>0</v>
      </c>
      <c r="E22" s="409">
        <f t="shared" si="1"/>
        <v>0</v>
      </c>
      <c r="F22" s="670">
        <v>0</v>
      </c>
    </row>
    <row r="23" spans="1:6" ht="11.25" hidden="1" customHeight="1">
      <c r="A23" s="669" t="s">
        <v>396</v>
      </c>
      <c r="B23" s="408">
        <v>0</v>
      </c>
      <c r="C23" s="409"/>
      <c r="D23" s="409">
        <f t="shared" si="0"/>
        <v>0</v>
      </c>
      <c r="E23" s="409">
        <f t="shared" si="1"/>
        <v>0</v>
      </c>
      <c r="F23" s="670">
        <v>0</v>
      </c>
    </row>
    <row r="24" spans="1:6" ht="11.25" hidden="1" customHeight="1">
      <c r="A24" s="669" t="s">
        <v>397</v>
      </c>
      <c r="B24" s="408">
        <v>0</v>
      </c>
      <c r="C24" s="409"/>
      <c r="D24" s="409">
        <f t="shared" si="0"/>
        <v>0</v>
      </c>
      <c r="E24" s="409">
        <f t="shared" si="1"/>
        <v>0</v>
      </c>
      <c r="F24" s="670">
        <v>0</v>
      </c>
    </row>
    <row r="25" spans="1:6" ht="11.25" hidden="1" customHeight="1">
      <c r="A25" s="669" t="s">
        <v>398</v>
      </c>
      <c r="B25" s="408">
        <v>0</v>
      </c>
      <c r="C25" s="409"/>
      <c r="D25" s="409">
        <f t="shared" si="0"/>
        <v>0</v>
      </c>
      <c r="E25" s="409">
        <f t="shared" si="1"/>
        <v>0</v>
      </c>
      <c r="F25" s="670">
        <v>0</v>
      </c>
    </row>
    <row r="26" spans="1:6" ht="11.25" hidden="1" customHeight="1">
      <c r="A26" s="669" t="s">
        <v>399</v>
      </c>
      <c r="B26" s="408">
        <v>0</v>
      </c>
      <c r="C26" s="409"/>
      <c r="D26" s="409">
        <f t="shared" si="0"/>
        <v>0</v>
      </c>
      <c r="E26" s="409">
        <f t="shared" si="1"/>
        <v>0</v>
      </c>
      <c r="F26" s="670">
        <v>0</v>
      </c>
    </row>
    <row r="27" spans="1:6" ht="11.25" hidden="1" customHeight="1">
      <c r="A27" s="669" t="s">
        <v>400</v>
      </c>
      <c r="B27" s="408">
        <v>0</v>
      </c>
      <c r="C27" s="409"/>
      <c r="D27" s="409">
        <f t="shared" si="0"/>
        <v>0</v>
      </c>
      <c r="E27" s="409">
        <f t="shared" si="1"/>
        <v>0</v>
      </c>
      <c r="F27" s="670">
        <v>0</v>
      </c>
    </row>
    <row r="28" spans="1:6" ht="10.5" hidden="1" customHeight="1">
      <c r="A28" s="665" t="s">
        <v>399</v>
      </c>
      <c r="B28" s="402">
        <v>0</v>
      </c>
      <c r="C28" s="403"/>
      <c r="D28" s="403">
        <f t="shared" si="0"/>
        <v>0</v>
      </c>
      <c r="E28" s="403">
        <f t="shared" si="1"/>
        <v>0</v>
      </c>
      <c r="F28" s="666">
        <v>0</v>
      </c>
    </row>
    <row r="29" spans="1:6" ht="11.25" customHeight="1">
      <c r="A29" s="725" t="s">
        <v>401</v>
      </c>
      <c r="B29" s="410"/>
      <c r="C29" s="411"/>
      <c r="D29" s="410"/>
      <c r="E29" s="410"/>
      <c r="F29" s="410"/>
    </row>
    <row r="30" spans="1:6" ht="11.25" customHeight="1">
      <c r="A30" s="725"/>
      <c r="B30" s="412">
        <v>0</v>
      </c>
      <c r="C30" s="413"/>
      <c r="D30" s="412">
        <f t="shared" si="0"/>
        <v>0</v>
      </c>
      <c r="E30" s="412">
        <f t="shared" si="1"/>
        <v>0</v>
      </c>
      <c r="F30" s="412">
        <v>0</v>
      </c>
    </row>
    <row r="31" spans="1:6" ht="11.25" customHeight="1">
      <c r="A31" s="407" t="s">
        <v>198</v>
      </c>
      <c r="B31" s="408">
        <f>+'DETALLE PARA NOTAS DIC'!C52</f>
        <v>0</v>
      </c>
      <c r="C31" s="409"/>
      <c r="D31" s="409">
        <f>+B31</f>
        <v>0</v>
      </c>
      <c r="E31" s="408">
        <f>+D31</f>
        <v>0</v>
      </c>
      <c r="F31" s="409">
        <v>1001821915</v>
      </c>
    </row>
    <row r="32" spans="1:6" ht="11.25" customHeight="1">
      <c r="A32" s="407" t="s">
        <v>575</v>
      </c>
      <c r="B32" s="408">
        <v>0</v>
      </c>
      <c r="C32" s="409"/>
      <c r="D32" s="409">
        <f>+B32</f>
        <v>0</v>
      </c>
      <c r="E32" s="408">
        <f>+D32</f>
        <v>0</v>
      </c>
      <c r="F32" s="409"/>
    </row>
    <row r="33" spans="1:6" ht="11.25" customHeight="1">
      <c r="A33" s="407" t="s">
        <v>576</v>
      </c>
      <c r="B33" s="408">
        <v>0</v>
      </c>
      <c r="C33" s="409"/>
      <c r="D33" s="409">
        <f>+B33</f>
        <v>0</v>
      </c>
      <c r="E33" s="408">
        <f>+D33</f>
        <v>0</v>
      </c>
      <c r="F33" s="409"/>
    </row>
    <row r="34" spans="1:6" ht="11.25" customHeight="1">
      <c r="A34" s="407" t="s">
        <v>577</v>
      </c>
      <c r="B34" s="408">
        <v>0</v>
      </c>
      <c r="C34" s="409"/>
      <c r="D34" s="409">
        <f>+B34</f>
        <v>0</v>
      </c>
      <c r="E34" s="408">
        <f>+D34</f>
        <v>0</v>
      </c>
      <c r="F34" s="409"/>
    </row>
    <row r="35" spans="1:6" ht="11.25" customHeight="1">
      <c r="A35" s="407" t="s">
        <v>581</v>
      </c>
      <c r="B35" s="408">
        <f>+'DETALLE PARA NOTAS DIC'!C53</f>
        <v>1021335618</v>
      </c>
      <c r="C35" s="409"/>
      <c r="D35" s="409">
        <f>+B35</f>
        <v>1021335618</v>
      </c>
      <c r="E35" s="408">
        <f>+D35</f>
        <v>1021335618</v>
      </c>
      <c r="F35" s="409"/>
    </row>
    <row r="36" spans="1:6" ht="12.75" customHeight="1">
      <c r="A36" s="671" t="s">
        <v>402</v>
      </c>
      <c r="B36" s="672">
        <f>SUM(B48:B53)</f>
        <v>2969219743</v>
      </c>
      <c r="C36" s="673"/>
      <c r="D36" s="672">
        <f>SUM(D48:D53)</f>
        <v>2969219743</v>
      </c>
      <c r="E36" s="672">
        <f>SUM(E48:E53)</f>
        <v>2969219743</v>
      </c>
      <c r="F36" s="674">
        <f>+F48+F49+F50+F51+F52</f>
        <v>196219743</v>
      </c>
    </row>
    <row r="37" spans="1:6" ht="10.5" hidden="1" customHeight="1">
      <c r="A37" s="657" t="s">
        <v>403</v>
      </c>
      <c r="B37" s="412">
        <v>0</v>
      </c>
      <c r="C37" s="414"/>
      <c r="D37" s="414">
        <f t="shared" ref="D37:D49" si="2">+B37</f>
        <v>0</v>
      </c>
      <c r="E37" s="412">
        <f t="shared" ref="E37:E49" si="3">+D37</f>
        <v>0</v>
      </c>
      <c r="F37" s="412">
        <f>+E37</f>
        <v>0</v>
      </c>
    </row>
    <row r="38" spans="1:6" ht="11.25" hidden="1" customHeight="1">
      <c r="A38" s="404" t="s">
        <v>404</v>
      </c>
      <c r="B38" s="405">
        <v>0</v>
      </c>
      <c r="C38" s="406"/>
      <c r="D38" s="406">
        <f t="shared" si="2"/>
        <v>0</v>
      </c>
      <c r="E38" s="405">
        <f t="shared" si="3"/>
        <v>0</v>
      </c>
      <c r="F38" s="406">
        <v>0</v>
      </c>
    </row>
    <row r="39" spans="1:6" ht="11.25" hidden="1" customHeight="1">
      <c r="A39" s="407" t="s">
        <v>395</v>
      </c>
      <c r="B39" s="408">
        <v>0</v>
      </c>
      <c r="C39" s="409"/>
      <c r="D39" s="409">
        <f t="shared" si="2"/>
        <v>0</v>
      </c>
      <c r="E39" s="408">
        <f t="shared" si="3"/>
        <v>0</v>
      </c>
      <c r="F39" s="409">
        <v>0</v>
      </c>
    </row>
    <row r="40" spans="1:6" ht="11.25" hidden="1" customHeight="1">
      <c r="A40" s="407" t="s">
        <v>124</v>
      </c>
      <c r="B40" s="408">
        <v>0</v>
      </c>
      <c r="C40" s="409"/>
      <c r="D40" s="409">
        <f t="shared" si="2"/>
        <v>0</v>
      </c>
      <c r="E40" s="408">
        <f t="shared" si="3"/>
        <v>0</v>
      </c>
      <c r="F40" s="409">
        <v>0</v>
      </c>
    </row>
    <row r="41" spans="1:6" ht="11.25" hidden="1" customHeight="1">
      <c r="A41" s="407" t="s">
        <v>125</v>
      </c>
      <c r="B41" s="408">
        <v>0</v>
      </c>
      <c r="C41" s="409"/>
      <c r="D41" s="409">
        <f t="shared" si="2"/>
        <v>0</v>
      </c>
      <c r="E41" s="408">
        <f t="shared" si="3"/>
        <v>0</v>
      </c>
      <c r="F41" s="409">
        <v>0</v>
      </c>
    </row>
    <row r="42" spans="1:6" ht="11.25" hidden="1" customHeight="1">
      <c r="A42" s="407" t="s">
        <v>405</v>
      </c>
      <c r="B42" s="408">
        <v>0</v>
      </c>
      <c r="C42" s="409"/>
      <c r="D42" s="409">
        <f t="shared" si="2"/>
        <v>0</v>
      </c>
      <c r="E42" s="408">
        <f t="shared" si="3"/>
        <v>0</v>
      </c>
      <c r="F42" s="409">
        <v>0</v>
      </c>
    </row>
    <row r="43" spans="1:6" ht="11.25" hidden="1" customHeight="1">
      <c r="A43" s="407" t="s">
        <v>406</v>
      </c>
      <c r="B43" s="408">
        <v>0</v>
      </c>
      <c r="C43" s="409"/>
      <c r="D43" s="409">
        <f t="shared" si="2"/>
        <v>0</v>
      </c>
      <c r="E43" s="408">
        <f t="shared" si="3"/>
        <v>0</v>
      </c>
      <c r="F43" s="409">
        <v>0</v>
      </c>
    </row>
    <row r="44" spans="1:6" ht="11.25" hidden="1" customHeight="1">
      <c r="A44" s="407" t="s">
        <v>126</v>
      </c>
      <c r="B44" s="408">
        <v>0</v>
      </c>
      <c r="C44" s="409"/>
      <c r="D44" s="409">
        <f t="shared" si="2"/>
        <v>0</v>
      </c>
      <c r="E44" s="408">
        <f t="shared" si="3"/>
        <v>0</v>
      </c>
      <c r="F44" s="409">
        <v>0</v>
      </c>
    </row>
    <row r="45" spans="1:6" ht="11.25" hidden="1" customHeight="1">
      <c r="A45" s="407" t="s">
        <v>407</v>
      </c>
      <c r="B45" s="408">
        <v>0</v>
      </c>
      <c r="C45" s="409"/>
      <c r="D45" s="409">
        <f t="shared" si="2"/>
        <v>0</v>
      </c>
      <c r="E45" s="408">
        <f t="shared" si="3"/>
        <v>0</v>
      </c>
      <c r="F45" s="409">
        <v>0</v>
      </c>
    </row>
    <row r="46" spans="1:6" ht="11.25" hidden="1" customHeight="1">
      <c r="A46" s="407" t="s">
        <v>408</v>
      </c>
      <c r="B46" s="408">
        <v>0</v>
      </c>
      <c r="C46" s="409"/>
      <c r="D46" s="409">
        <f t="shared" si="2"/>
        <v>0</v>
      </c>
      <c r="E46" s="408">
        <f t="shared" si="3"/>
        <v>0</v>
      </c>
      <c r="F46" s="409">
        <v>0</v>
      </c>
    </row>
    <row r="47" spans="1:6" ht="11.25" hidden="1" customHeight="1">
      <c r="A47" s="407" t="s">
        <v>409</v>
      </c>
      <c r="B47" s="408">
        <v>0</v>
      </c>
      <c r="C47" s="409"/>
      <c r="D47" s="409">
        <f t="shared" si="2"/>
        <v>0</v>
      </c>
      <c r="E47" s="408">
        <f t="shared" si="3"/>
        <v>0</v>
      </c>
      <c r="F47" s="409">
        <v>0</v>
      </c>
    </row>
    <row r="48" spans="1:6" ht="11.25" customHeight="1">
      <c r="A48" s="407" t="s">
        <v>410</v>
      </c>
      <c r="B48" s="408">
        <v>0</v>
      </c>
      <c r="C48" s="409"/>
      <c r="D48" s="409">
        <f t="shared" si="2"/>
        <v>0</v>
      </c>
      <c r="E48" s="408">
        <f t="shared" si="3"/>
        <v>0</v>
      </c>
      <c r="F48" s="409">
        <v>0</v>
      </c>
    </row>
    <row r="49" spans="1:6" ht="11.25" customHeight="1">
      <c r="A49" s="407" t="s">
        <v>411</v>
      </c>
      <c r="B49" s="408">
        <f>+'DETALLE PARA NOTAS DIC'!C51</f>
        <v>146219743</v>
      </c>
      <c r="C49" s="409"/>
      <c r="D49" s="409">
        <f t="shared" si="2"/>
        <v>146219743</v>
      </c>
      <c r="E49" s="408">
        <f t="shared" si="3"/>
        <v>146219743</v>
      </c>
      <c r="F49" s="409">
        <v>196219743</v>
      </c>
    </row>
    <row r="50" spans="1:6" ht="11.25" customHeight="1">
      <c r="A50" s="407" t="s">
        <v>412</v>
      </c>
      <c r="B50" s="408">
        <v>0</v>
      </c>
      <c r="C50" s="409"/>
      <c r="D50" s="409">
        <f>+B50</f>
        <v>0</v>
      </c>
      <c r="E50" s="408">
        <f>+D50</f>
        <v>0</v>
      </c>
      <c r="F50" s="409">
        <v>0</v>
      </c>
    </row>
    <row r="51" spans="1:6" ht="11.25" customHeight="1">
      <c r="A51" s="407" t="s">
        <v>157</v>
      </c>
      <c r="B51" s="408"/>
      <c r="C51" s="409"/>
      <c r="D51" s="409">
        <f>+B51</f>
        <v>0</v>
      </c>
      <c r="E51" s="408">
        <f>+D51</f>
        <v>0</v>
      </c>
      <c r="F51" s="409">
        <v>0</v>
      </c>
    </row>
    <row r="52" spans="1:6" ht="11.25" customHeight="1">
      <c r="A52" s="407" t="s">
        <v>198</v>
      </c>
      <c r="B52" s="408">
        <v>0</v>
      </c>
      <c r="C52" s="409"/>
      <c r="D52" s="409">
        <f>+B52</f>
        <v>0</v>
      </c>
      <c r="E52" s="408">
        <f>+D52</f>
        <v>0</v>
      </c>
      <c r="F52" s="409">
        <v>0</v>
      </c>
    </row>
    <row r="53" spans="1:6" ht="11.25" customHeight="1">
      <c r="A53" s="407" t="s">
        <v>580</v>
      </c>
      <c r="B53" s="408">
        <f>+'DETALLE PARA NOTAS DIC'!C54</f>
        <v>2823000000</v>
      </c>
      <c r="C53" s="409"/>
      <c r="D53" s="409">
        <f>+B53</f>
        <v>2823000000</v>
      </c>
      <c r="E53" s="408">
        <f>+D53</f>
        <v>2823000000</v>
      </c>
      <c r="F53" s="409"/>
    </row>
    <row r="54" spans="1:6" ht="11.25" customHeight="1">
      <c r="A54" s="416" t="s">
        <v>413</v>
      </c>
      <c r="B54" s="417">
        <f>+B36+B19</f>
        <v>3990555361</v>
      </c>
      <c r="C54" s="417">
        <f>+C36+C19</f>
        <v>0</v>
      </c>
      <c r="D54" s="417">
        <f>+D36+D19</f>
        <v>3990555361</v>
      </c>
      <c r="E54" s="417">
        <f>+E36+E19</f>
        <v>3990555361</v>
      </c>
      <c r="F54" s="418">
        <f>+F36+F19</f>
        <v>1198041658</v>
      </c>
    </row>
  </sheetData>
  <sheetProtection selectLockedCells="1" selectUnlockedCells="1"/>
  <mergeCells count="16">
    <mergeCell ref="A29:A30"/>
    <mergeCell ref="A3:F3"/>
    <mergeCell ref="A4:F4"/>
    <mergeCell ref="A5:F5"/>
    <mergeCell ref="A6:F6"/>
    <mergeCell ref="A9:A10"/>
    <mergeCell ref="B9:B10"/>
    <mergeCell ref="C9:C10"/>
    <mergeCell ref="D9:D10"/>
    <mergeCell ref="E9:E10"/>
    <mergeCell ref="F9:F10"/>
    <mergeCell ref="B15:B16"/>
    <mergeCell ref="C15:C16"/>
    <mergeCell ref="D15:D16"/>
    <mergeCell ref="E15:E16"/>
    <mergeCell ref="F15:F16"/>
  </mergeCells>
  <pageMargins left="0.69027777777777777" right="0.25" top="1.575" bottom="0.98402777777777772" header="0.51180555555555551" footer="0.51180555555555551"/>
  <pageSetup paperSize="9" scale="80" firstPageNumber="0" orientation="portrait" r:id="rId1"/>
  <headerFooter alignWithMargins="0"/>
  <ignoredErrors>
    <ignoredError sqref="D36:E36"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P30"/>
  <sheetViews>
    <sheetView workbookViewId="0">
      <selection activeCell="A20" sqref="A20"/>
    </sheetView>
  </sheetViews>
  <sheetFormatPr baseColWidth="10" defaultColWidth="10.28515625" defaultRowHeight="11.25" customHeight="1"/>
  <cols>
    <col min="1" max="1" width="13" style="327" customWidth="1"/>
    <col min="2" max="2" width="7.7109375" style="327" customWidth="1"/>
    <col min="3" max="3" width="16.140625" style="327" customWidth="1"/>
    <col min="4" max="5" width="13.7109375" style="327" customWidth="1"/>
    <col min="6" max="6" width="15.140625" style="327" customWidth="1"/>
    <col min="7" max="7" width="3" style="327" customWidth="1"/>
    <col min="8" max="8" width="4.7109375" style="327" customWidth="1"/>
    <col min="9" max="9" width="12" style="327" customWidth="1"/>
    <col min="10" max="10" width="11.28515625" style="327" customWidth="1"/>
    <col min="11" max="11" width="13.85546875" style="331" bestFit="1" customWidth="1"/>
    <col min="12" max="12" width="14.42578125" style="327" bestFit="1" customWidth="1"/>
    <col min="13" max="13" width="13.28515625" style="327" bestFit="1" customWidth="1"/>
    <col min="14" max="14" width="10" style="327" customWidth="1"/>
    <col min="15" max="15" width="12.42578125" style="327" customWidth="1"/>
    <col min="16" max="16" width="9.42578125" style="327" customWidth="1"/>
    <col min="17" max="17" width="5.42578125" style="321" customWidth="1"/>
    <col min="18" max="256" width="10.28515625" style="321"/>
    <col min="257" max="257" width="13" style="321" customWidth="1"/>
    <col min="258" max="258" width="7.7109375" style="321" customWidth="1"/>
    <col min="259" max="259" width="16.140625" style="321" customWidth="1"/>
    <col min="260" max="261" width="13.7109375" style="321" customWidth="1"/>
    <col min="262" max="262" width="11.85546875" style="321" customWidth="1"/>
    <col min="263" max="263" width="3" style="321" customWidth="1"/>
    <col min="264" max="264" width="6" style="321" customWidth="1"/>
    <col min="265" max="265" width="10.28515625" style="321"/>
    <col min="266" max="266" width="11.28515625" style="321" customWidth="1"/>
    <col min="267" max="267" width="2.7109375" style="321" customWidth="1"/>
    <col min="268" max="268" width="8.42578125" style="321" customWidth="1"/>
    <col min="269" max="269" width="10.85546875" style="321" customWidth="1"/>
    <col min="270" max="270" width="10" style="321" customWidth="1"/>
    <col min="271" max="271" width="12.42578125" style="321" customWidth="1"/>
    <col min="272" max="272" width="9.42578125" style="321" customWidth="1"/>
    <col min="273" max="273" width="5.42578125" style="321" customWidth="1"/>
    <col min="274" max="512" width="10.28515625" style="321"/>
    <col min="513" max="513" width="13" style="321" customWidth="1"/>
    <col min="514" max="514" width="7.7109375" style="321" customWidth="1"/>
    <col min="515" max="515" width="16.140625" style="321" customWidth="1"/>
    <col min="516" max="517" width="13.7109375" style="321" customWidth="1"/>
    <col min="518" max="518" width="11.85546875" style="321" customWidth="1"/>
    <col min="519" max="519" width="3" style="321" customWidth="1"/>
    <col min="520" max="520" width="6" style="321" customWidth="1"/>
    <col min="521" max="521" width="10.28515625" style="321"/>
    <col min="522" max="522" width="11.28515625" style="321" customWidth="1"/>
    <col min="523" max="523" width="2.7109375" style="321" customWidth="1"/>
    <col min="524" max="524" width="8.42578125" style="321" customWidth="1"/>
    <col min="525" max="525" width="10.85546875" style="321" customWidth="1"/>
    <col min="526" max="526" width="10" style="321" customWidth="1"/>
    <col min="527" max="527" width="12.42578125" style="321" customWidth="1"/>
    <col min="528" max="528" width="9.42578125" style="321" customWidth="1"/>
    <col min="529" max="529" width="5.42578125" style="321" customWidth="1"/>
    <col min="530" max="768" width="10.28515625" style="321"/>
    <col min="769" max="769" width="13" style="321" customWidth="1"/>
    <col min="770" max="770" width="7.7109375" style="321" customWidth="1"/>
    <col min="771" max="771" width="16.140625" style="321" customWidth="1"/>
    <col min="772" max="773" width="13.7109375" style="321" customWidth="1"/>
    <col min="774" max="774" width="11.85546875" style="321" customWidth="1"/>
    <col min="775" max="775" width="3" style="321" customWidth="1"/>
    <col min="776" max="776" width="6" style="321" customWidth="1"/>
    <col min="777" max="777" width="10.28515625" style="321"/>
    <col min="778" max="778" width="11.28515625" style="321" customWidth="1"/>
    <col min="779" max="779" width="2.7109375" style="321" customWidth="1"/>
    <col min="780" max="780" width="8.42578125" style="321" customWidth="1"/>
    <col min="781" max="781" width="10.85546875" style="321" customWidth="1"/>
    <col min="782" max="782" width="10" style="321" customWidth="1"/>
    <col min="783" max="783" width="12.42578125" style="321" customWidth="1"/>
    <col min="784" max="784" width="9.42578125" style="321" customWidth="1"/>
    <col min="785" max="785" width="5.42578125" style="321" customWidth="1"/>
    <col min="786" max="1024" width="10.28515625" style="321"/>
    <col min="1025" max="1025" width="13" style="321" customWidth="1"/>
    <col min="1026" max="1026" width="7.7109375" style="321" customWidth="1"/>
    <col min="1027" max="1027" width="16.140625" style="321" customWidth="1"/>
    <col min="1028" max="1029" width="13.7109375" style="321" customWidth="1"/>
    <col min="1030" max="1030" width="11.85546875" style="321" customWidth="1"/>
    <col min="1031" max="1031" width="3" style="321" customWidth="1"/>
    <col min="1032" max="1032" width="6" style="321" customWidth="1"/>
    <col min="1033" max="1033" width="10.28515625" style="321"/>
    <col min="1034" max="1034" width="11.28515625" style="321" customWidth="1"/>
    <col min="1035" max="1035" width="2.7109375" style="321" customWidth="1"/>
    <col min="1036" max="1036" width="8.42578125" style="321" customWidth="1"/>
    <col min="1037" max="1037" width="10.85546875" style="321" customWidth="1"/>
    <col min="1038" max="1038" width="10" style="321" customWidth="1"/>
    <col min="1039" max="1039" width="12.42578125" style="321" customWidth="1"/>
    <col min="1040" max="1040" width="9.42578125" style="321" customWidth="1"/>
    <col min="1041" max="1041" width="5.42578125" style="321" customWidth="1"/>
    <col min="1042" max="1280" width="10.28515625" style="321"/>
    <col min="1281" max="1281" width="13" style="321" customWidth="1"/>
    <col min="1282" max="1282" width="7.7109375" style="321" customWidth="1"/>
    <col min="1283" max="1283" width="16.140625" style="321" customWidth="1"/>
    <col min="1284" max="1285" width="13.7109375" style="321" customWidth="1"/>
    <col min="1286" max="1286" width="11.85546875" style="321" customWidth="1"/>
    <col min="1287" max="1287" width="3" style="321" customWidth="1"/>
    <col min="1288" max="1288" width="6" style="321" customWidth="1"/>
    <col min="1289" max="1289" width="10.28515625" style="321"/>
    <col min="1290" max="1290" width="11.28515625" style="321" customWidth="1"/>
    <col min="1291" max="1291" width="2.7109375" style="321" customWidth="1"/>
    <col min="1292" max="1292" width="8.42578125" style="321" customWidth="1"/>
    <col min="1293" max="1293" width="10.85546875" style="321" customWidth="1"/>
    <col min="1294" max="1294" width="10" style="321" customWidth="1"/>
    <col min="1295" max="1295" width="12.42578125" style="321" customWidth="1"/>
    <col min="1296" max="1296" width="9.42578125" style="321" customWidth="1"/>
    <col min="1297" max="1297" width="5.42578125" style="321" customWidth="1"/>
    <col min="1298" max="1536" width="10.28515625" style="321"/>
    <col min="1537" max="1537" width="13" style="321" customWidth="1"/>
    <col min="1538" max="1538" width="7.7109375" style="321" customWidth="1"/>
    <col min="1539" max="1539" width="16.140625" style="321" customWidth="1"/>
    <col min="1540" max="1541" width="13.7109375" style="321" customWidth="1"/>
    <col min="1542" max="1542" width="11.85546875" style="321" customWidth="1"/>
    <col min="1543" max="1543" width="3" style="321" customWidth="1"/>
    <col min="1544" max="1544" width="6" style="321" customWidth="1"/>
    <col min="1545" max="1545" width="10.28515625" style="321"/>
    <col min="1546" max="1546" width="11.28515625" style="321" customWidth="1"/>
    <col min="1547" max="1547" width="2.7109375" style="321" customWidth="1"/>
    <col min="1548" max="1548" width="8.42578125" style="321" customWidth="1"/>
    <col min="1549" max="1549" width="10.85546875" style="321" customWidth="1"/>
    <col min="1550" max="1550" width="10" style="321" customWidth="1"/>
    <col min="1551" max="1551" width="12.42578125" style="321" customWidth="1"/>
    <col min="1552" max="1552" width="9.42578125" style="321" customWidth="1"/>
    <col min="1553" max="1553" width="5.42578125" style="321" customWidth="1"/>
    <col min="1554" max="1792" width="10.28515625" style="321"/>
    <col min="1793" max="1793" width="13" style="321" customWidth="1"/>
    <col min="1794" max="1794" width="7.7109375" style="321" customWidth="1"/>
    <col min="1795" max="1795" width="16.140625" style="321" customWidth="1"/>
    <col min="1796" max="1797" width="13.7109375" style="321" customWidth="1"/>
    <col min="1798" max="1798" width="11.85546875" style="321" customWidth="1"/>
    <col min="1799" max="1799" width="3" style="321" customWidth="1"/>
    <col min="1800" max="1800" width="6" style="321" customWidth="1"/>
    <col min="1801" max="1801" width="10.28515625" style="321"/>
    <col min="1802" max="1802" width="11.28515625" style="321" customWidth="1"/>
    <col min="1803" max="1803" width="2.7109375" style="321" customWidth="1"/>
    <col min="1804" max="1804" width="8.42578125" style="321" customWidth="1"/>
    <col min="1805" max="1805" width="10.85546875" style="321" customWidth="1"/>
    <col min="1806" max="1806" width="10" style="321" customWidth="1"/>
    <col min="1807" max="1807" width="12.42578125" style="321" customWidth="1"/>
    <col min="1808" max="1808" width="9.42578125" style="321" customWidth="1"/>
    <col min="1809" max="1809" width="5.42578125" style="321" customWidth="1"/>
    <col min="1810" max="2048" width="10.28515625" style="321"/>
    <col min="2049" max="2049" width="13" style="321" customWidth="1"/>
    <col min="2050" max="2050" width="7.7109375" style="321" customWidth="1"/>
    <col min="2051" max="2051" width="16.140625" style="321" customWidth="1"/>
    <col min="2052" max="2053" width="13.7109375" style="321" customWidth="1"/>
    <col min="2054" max="2054" width="11.85546875" style="321" customWidth="1"/>
    <col min="2055" max="2055" width="3" style="321" customWidth="1"/>
    <col min="2056" max="2056" width="6" style="321" customWidth="1"/>
    <col min="2057" max="2057" width="10.28515625" style="321"/>
    <col min="2058" max="2058" width="11.28515625" style="321" customWidth="1"/>
    <col min="2059" max="2059" width="2.7109375" style="321" customWidth="1"/>
    <col min="2060" max="2060" width="8.42578125" style="321" customWidth="1"/>
    <col min="2061" max="2061" width="10.85546875" style="321" customWidth="1"/>
    <col min="2062" max="2062" width="10" style="321" customWidth="1"/>
    <col min="2063" max="2063" width="12.42578125" style="321" customWidth="1"/>
    <col min="2064" max="2064" width="9.42578125" style="321" customWidth="1"/>
    <col min="2065" max="2065" width="5.42578125" style="321" customWidth="1"/>
    <col min="2066" max="2304" width="10.28515625" style="321"/>
    <col min="2305" max="2305" width="13" style="321" customWidth="1"/>
    <col min="2306" max="2306" width="7.7109375" style="321" customWidth="1"/>
    <col min="2307" max="2307" width="16.140625" style="321" customWidth="1"/>
    <col min="2308" max="2309" width="13.7109375" style="321" customWidth="1"/>
    <col min="2310" max="2310" width="11.85546875" style="321" customWidth="1"/>
    <col min="2311" max="2311" width="3" style="321" customWidth="1"/>
    <col min="2312" max="2312" width="6" style="321" customWidth="1"/>
    <col min="2313" max="2313" width="10.28515625" style="321"/>
    <col min="2314" max="2314" width="11.28515625" style="321" customWidth="1"/>
    <col min="2315" max="2315" width="2.7109375" style="321" customWidth="1"/>
    <col min="2316" max="2316" width="8.42578125" style="321" customWidth="1"/>
    <col min="2317" max="2317" width="10.85546875" style="321" customWidth="1"/>
    <col min="2318" max="2318" width="10" style="321" customWidth="1"/>
    <col min="2319" max="2319" width="12.42578125" style="321" customWidth="1"/>
    <col min="2320" max="2320" width="9.42578125" style="321" customWidth="1"/>
    <col min="2321" max="2321" width="5.42578125" style="321" customWidth="1"/>
    <col min="2322" max="2560" width="10.28515625" style="321"/>
    <col min="2561" max="2561" width="13" style="321" customWidth="1"/>
    <col min="2562" max="2562" width="7.7109375" style="321" customWidth="1"/>
    <col min="2563" max="2563" width="16.140625" style="321" customWidth="1"/>
    <col min="2564" max="2565" width="13.7109375" style="321" customWidth="1"/>
    <col min="2566" max="2566" width="11.85546875" style="321" customWidth="1"/>
    <col min="2567" max="2567" width="3" style="321" customWidth="1"/>
    <col min="2568" max="2568" width="6" style="321" customWidth="1"/>
    <col min="2569" max="2569" width="10.28515625" style="321"/>
    <col min="2570" max="2570" width="11.28515625" style="321" customWidth="1"/>
    <col min="2571" max="2571" width="2.7109375" style="321" customWidth="1"/>
    <col min="2572" max="2572" width="8.42578125" style="321" customWidth="1"/>
    <col min="2573" max="2573" width="10.85546875" style="321" customWidth="1"/>
    <col min="2574" max="2574" width="10" style="321" customWidth="1"/>
    <col min="2575" max="2575" width="12.42578125" style="321" customWidth="1"/>
    <col min="2576" max="2576" width="9.42578125" style="321" customWidth="1"/>
    <col min="2577" max="2577" width="5.42578125" style="321" customWidth="1"/>
    <col min="2578" max="2816" width="10.28515625" style="321"/>
    <col min="2817" max="2817" width="13" style="321" customWidth="1"/>
    <col min="2818" max="2818" width="7.7109375" style="321" customWidth="1"/>
    <col min="2819" max="2819" width="16.140625" style="321" customWidth="1"/>
    <col min="2820" max="2821" width="13.7109375" style="321" customWidth="1"/>
    <col min="2822" max="2822" width="11.85546875" style="321" customWidth="1"/>
    <col min="2823" max="2823" width="3" style="321" customWidth="1"/>
    <col min="2824" max="2824" width="6" style="321" customWidth="1"/>
    <col min="2825" max="2825" width="10.28515625" style="321"/>
    <col min="2826" max="2826" width="11.28515625" style="321" customWidth="1"/>
    <col min="2827" max="2827" width="2.7109375" style="321" customWidth="1"/>
    <col min="2828" max="2828" width="8.42578125" style="321" customWidth="1"/>
    <col min="2829" max="2829" width="10.85546875" style="321" customWidth="1"/>
    <col min="2830" max="2830" width="10" style="321" customWidth="1"/>
    <col min="2831" max="2831" width="12.42578125" style="321" customWidth="1"/>
    <col min="2832" max="2832" width="9.42578125" style="321" customWidth="1"/>
    <col min="2833" max="2833" width="5.42578125" style="321" customWidth="1"/>
    <col min="2834" max="3072" width="10.28515625" style="321"/>
    <col min="3073" max="3073" width="13" style="321" customWidth="1"/>
    <col min="3074" max="3074" width="7.7109375" style="321" customWidth="1"/>
    <col min="3075" max="3075" width="16.140625" style="321" customWidth="1"/>
    <col min="3076" max="3077" width="13.7109375" style="321" customWidth="1"/>
    <col min="3078" max="3078" width="11.85546875" style="321" customWidth="1"/>
    <col min="3079" max="3079" width="3" style="321" customWidth="1"/>
    <col min="3080" max="3080" width="6" style="321" customWidth="1"/>
    <col min="3081" max="3081" width="10.28515625" style="321"/>
    <col min="3082" max="3082" width="11.28515625" style="321" customWidth="1"/>
    <col min="3083" max="3083" width="2.7109375" style="321" customWidth="1"/>
    <col min="3084" max="3084" width="8.42578125" style="321" customWidth="1"/>
    <col min="3085" max="3085" width="10.85546875" style="321" customWidth="1"/>
    <col min="3086" max="3086" width="10" style="321" customWidth="1"/>
    <col min="3087" max="3087" width="12.42578125" style="321" customWidth="1"/>
    <col min="3088" max="3088" width="9.42578125" style="321" customWidth="1"/>
    <col min="3089" max="3089" width="5.42578125" style="321" customWidth="1"/>
    <col min="3090" max="3328" width="10.28515625" style="321"/>
    <col min="3329" max="3329" width="13" style="321" customWidth="1"/>
    <col min="3330" max="3330" width="7.7109375" style="321" customWidth="1"/>
    <col min="3331" max="3331" width="16.140625" style="321" customWidth="1"/>
    <col min="3332" max="3333" width="13.7109375" style="321" customWidth="1"/>
    <col min="3334" max="3334" width="11.85546875" style="321" customWidth="1"/>
    <col min="3335" max="3335" width="3" style="321" customWidth="1"/>
    <col min="3336" max="3336" width="6" style="321" customWidth="1"/>
    <col min="3337" max="3337" width="10.28515625" style="321"/>
    <col min="3338" max="3338" width="11.28515625" style="321" customWidth="1"/>
    <col min="3339" max="3339" width="2.7109375" style="321" customWidth="1"/>
    <col min="3340" max="3340" width="8.42578125" style="321" customWidth="1"/>
    <col min="3341" max="3341" width="10.85546875" style="321" customWidth="1"/>
    <col min="3342" max="3342" width="10" style="321" customWidth="1"/>
    <col min="3343" max="3343" width="12.42578125" style="321" customWidth="1"/>
    <col min="3344" max="3344" width="9.42578125" style="321" customWidth="1"/>
    <col min="3345" max="3345" width="5.42578125" style="321" customWidth="1"/>
    <col min="3346" max="3584" width="10.28515625" style="321"/>
    <col min="3585" max="3585" width="13" style="321" customWidth="1"/>
    <col min="3586" max="3586" width="7.7109375" style="321" customWidth="1"/>
    <col min="3587" max="3587" width="16.140625" style="321" customWidth="1"/>
    <col min="3588" max="3589" width="13.7109375" style="321" customWidth="1"/>
    <col min="3590" max="3590" width="11.85546875" style="321" customWidth="1"/>
    <col min="3591" max="3591" width="3" style="321" customWidth="1"/>
    <col min="3592" max="3592" width="6" style="321" customWidth="1"/>
    <col min="3593" max="3593" width="10.28515625" style="321"/>
    <col min="3594" max="3594" width="11.28515625" style="321" customWidth="1"/>
    <col min="3595" max="3595" width="2.7109375" style="321" customWidth="1"/>
    <col min="3596" max="3596" width="8.42578125" style="321" customWidth="1"/>
    <col min="3597" max="3597" width="10.85546875" style="321" customWidth="1"/>
    <col min="3598" max="3598" width="10" style="321" customWidth="1"/>
    <col min="3599" max="3599" width="12.42578125" style="321" customWidth="1"/>
    <col min="3600" max="3600" width="9.42578125" style="321" customWidth="1"/>
    <col min="3601" max="3601" width="5.42578125" style="321" customWidth="1"/>
    <col min="3602" max="3840" width="10.28515625" style="321"/>
    <col min="3841" max="3841" width="13" style="321" customWidth="1"/>
    <col min="3842" max="3842" width="7.7109375" style="321" customWidth="1"/>
    <col min="3843" max="3843" width="16.140625" style="321" customWidth="1"/>
    <col min="3844" max="3845" width="13.7109375" style="321" customWidth="1"/>
    <col min="3846" max="3846" width="11.85546875" style="321" customWidth="1"/>
    <col min="3847" max="3847" width="3" style="321" customWidth="1"/>
    <col min="3848" max="3848" width="6" style="321" customWidth="1"/>
    <col min="3849" max="3849" width="10.28515625" style="321"/>
    <col min="3850" max="3850" width="11.28515625" style="321" customWidth="1"/>
    <col min="3851" max="3851" width="2.7109375" style="321" customWidth="1"/>
    <col min="3852" max="3852" width="8.42578125" style="321" customWidth="1"/>
    <col min="3853" max="3853" width="10.85546875" style="321" customWidth="1"/>
    <col min="3854" max="3854" width="10" style="321" customWidth="1"/>
    <col min="3855" max="3855" width="12.42578125" style="321" customWidth="1"/>
    <col min="3856" max="3856" width="9.42578125" style="321" customWidth="1"/>
    <col min="3857" max="3857" width="5.42578125" style="321" customWidth="1"/>
    <col min="3858" max="4096" width="10.28515625" style="321"/>
    <col min="4097" max="4097" width="13" style="321" customWidth="1"/>
    <col min="4098" max="4098" width="7.7109375" style="321" customWidth="1"/>
    <col min="4099" max="4099" width="16.140625" style="321" customWidth="1"/>
    <col min="4100" max="4101" width="13.7109375" style="321" customWidth="1"/>
    <col min="4102" max="4102" width="11.85546875" style="321" customWidth="1"/>
    <col min="4103" max="4103" width="3" style="321" customWidth="1"/>
    <col min="4104" max="4104" width="6" style="321" customWidth="1"/>
    <col min="4105" max="4105" width="10.28515625" style="321"/>
    <col min="4106" max="4106" width="11.28515625" style="321" customWidth="1"/>
    <col min="4107" max="4107" width="2.7109375" style="321" customWidth="1"/>
    <col min="4108" max="4108" width="8.42578125" style="321" customWidth="1"/>
    <col min="4109" max="4109" width="10.85546875" style="321" customWidth="1"/>
    <col min="4110" max="4110" width="10" style="321" customWidth="1"/>
    <col min="4111" max="4111" width="12.42578125" style="321" customWidth="1"/>
    <col min="4112" max="4112" width="9.42578125" style="321" customWidth="1"/>
    <col min="4113" max="4113" width="5.42578125" style="321" customWidth="1"/>
    <col min="4114" max="4352" width="10.28515625" style="321"/>
    <col min="4353" max="4353" width="13" style="321" customWidth="1"/>
    <col min="4354" max="4354" width="7.7109375" style="321" customWidth="1"/>
    <col min="4355" max="4355" width="16.140625" style="321" customWidth="1"/>
    <col min="4356" max="4357" width="13.7109375" style="321" customWidth="1"/>
    <col min="4358" max="4358" width="11.85546875" style="321" customWidth="1"/>
    <col min="4359" max="4359" width="3" style="321" customWidth="1"/>
    <col min="4360" max="4360" width="6" style="321" customWidth="1"/>
    <col min="4361" max="4361" width="10.28515625" style="321"/>
    <col min="4362" max="4362" width="11.28515625" style="321" customWidth="1"/>
    <col min="4363" max="4363" width="2.7109375" style="321" customWidth="1"/>
    <col min="4364" max="4364" width="8.42578125" style="321" customWidth="1"/>
    <col min="4365" max="4365" width="10.85546875" style="321" customWidth="1"/>
    <col min="4366" max="4366" width="10" style="321" customWidth="1"/>
    <col min="4367" max="4367" width="12.42578125" style="321" customWidth="1"/>
    <col min="4368" max="4368" width="9.42578125" style="321" customWidth="1"/>
    <col min="4369" max="4369" width="5.42578125" style="321" customWidth="1"/>
    <col min="4370" max="4608" width="10.28515625" style="321"/>
    <col min="4609" max="4609" width="13" style="321" customWidth="1"/>
    <col min="4610" max="4610" width="7.7109375" style="321" customWidth="1"/>
    <col min="4611" max="4611" width="16.140625" style="321" customWidth="1"/>
    <col min="4612" max="4613" width="13.7109375" style="321" customWidth="1"/>
    <col min="4614" max="4614" width="11.85546875" style="321" customWidth="1"/>
    <col min="4615" max="4615" width="3" style="321" customWidth="1"/>
    <col min="4616" max="4616" width="6" style="321" customWidth="1"/>
    <col min="4617" max="4617" width="10.28515625" style="321"/>
    <col min="4618" max="4618" width="11.28515625" style="321" customWidth="1"/>
    <col min="4619" max="4619" width="2.7109375" style="321" customWidth="1"/>
    <col min="4620" max="4620" width="8.42578125" style="321" customWidth="1"/>
    <col min="4621" max="4621" width="10.85546875" style="321" customWidth="1"/>
    <col min="4622" max="4622" width="10" style="321" customWidth="1"/>
    <col min="4623" max="4623" width="12.42578125" style="321" customWidth="1"/>
    <col min="4624" max="4624" width="9.42578125" style="321" customWidth="1"/>
    <col min="4625" max="4625" width="5.42578125" style="321" customWidth="1"/>
    <col min="4626" max="4864" width="10.28515625" style="321"/>
    <col min="4865" max="4865" width="13" style="321" customWidth="1"/>
    <col min="4866" max="4866" width="7.7109375" style="321" customWidth="1"/>
    <col min="4867" max="4867" width="16.140625" style="321" customWidth="1"/>
    <col min="4868" max="4869" width="13.7109375" style="321" customWidth="1"/>
    <col min="4870" max="4870" width="11.85546875" style="321" customWidth="1"/>
    <col min="4871" max="4871" width="3" style="321" customWidth="1"/>
    <col min="4872" max="4872" width="6" style="321" customWidth="1"/>
    <col min="4873" max="4873" width="10.28515625" style="321"/>
    <col min="4874" max="4874" width="11.28515625" style="321" customWidth="1"/>
    <col min="4875" max="4875" width="2.7109375" style="321" customWidth="1"/>
    <col min="4876" max="4876" width="8.42578125" style="321" customWidth="1"/>
    <col min="4877" max="4877" width="10.85546875" style="321" customWidth="1"/>
    <col min="4878" max="4878" width="10" style="321" customWidth="1"/>
    <col min="4879" max="4879" width="12.42578125" style="321" customWidth="1"/>
    <col min="4880" max="4880" width="9.42578125" style="321" customWidth="1"/>
    <col min="4881" max="4881" width="5.42578125" style="321" customWidth="1"/>
    <col min="4882" max="5120" width="10.28515625" style="321"/>
    <col min="5121" max="5121" width="13" style="321" customWidth="1"/>
    <col min="5122" max="5122" width="7.7109375" style="321" customWidth="1"/>
    <col min="5123" max="5123" width="16.140625" style="321" customWidth="1"/>
    <col min="5124" max="5125" width="13.7109375" style="321" customWidth="1"/>
    <col min="5126" max="5126" width="11.85546875" style="321" customWidth="1"/>
    <col min="5127" max="5127" width="3" style="321" customWidth="1"/>
    <col min="5128" max="5128" width="6" style="321" customWidth="1"/>
    <col min="5129" max="5129" width="10.28515625" style="321"/>
    <col min="5130" max="5130" width="11.28515625" style="321" customWidth="1"/>
    <col min="5131" max="5131" width="2.7109375" style="321" customWidth="1"/>
    <col min="5132" max="5132" width="8.42578125" style="321" customWidth="1"/>
    <col min="5133" max="5133" width="10.85546875" style="321" customWidth="1"/>
    <col min="5134" max="5134" width="10" style="321" customWidth="1"/>
    <col min="5135" max="5135" width="12.42578125" style="321" customWidth="1"/>
    <col min="5136" max="5136" width="9.42578125" style="321" customWidth="1"/>
    <col min="5137" max="5137" width="5.42578125" style="321" customWidth="1"/>
    <col min="5138" max="5376" width="10.28515625" style="321"/>
    <col min="5377" max="5377" width="13" style="321" customWidth="1"/>
    <col min="5378" max="5378" width="7.7109375" style="321" customWidth="1"/>
    <col min="5379" max="5379" width="16.140625" style="321" customWidth="1"/>
    <col min="5380" max="5381" width="13.7109375" style="321" customWidth="1"/>
    <col min="5382" max="5382" width="11.85546875" style="321" customWidth="1"/>
    <col min="5383" max="5383" width="3" style="321" customWidth="1"/>
    <col min="5384" max="5384" width="6" style="321" customWidth="1"/>
    <col min="5385" max="5385" width="10.28515625" style="321"/>
    <col min="5386" max="5386" width="11.28515625" style="321" customWidth="1"/>
    <col min="5387" max="5387" width="2.7109375" style="321" customWidth="1"/>
    <col min="5388" max="5388" width="8.42578125" style="321" customWidth="1"/>
    <col min="5389" max="5389" width="10.85546875" style="321" customWidth="1"/>
    <col min="5390" max="5390" width="10" style="321" customWidth="1"/>
    <col min="5391" max="5391" width="12.42578125" style="321" customWidth="1"/>
    <col min="5392" max="5392" width="9.42578125" style="321" customWidth="1"/>
    <col min="5393" max="5393" width="5.42578125" style="321" customWidth="1"/>
    <col min="5394" max="5632" width="10.28515625" style="321"/>
    <col min="5633" max="5633" width="13" style="321" customWidth="1"/>
    <col min="5634" max="5634" width="7.7109375" style="321" customWidth="1"/>
    <col min="5635" max="5635" width="16.140625" style="321" customWidth="1"/>
    <col min="5636" max="5637" width="13.7109375" style="321" customWidth="1"/>
    <col min="5638" max="5638" width="11.85546875" style="321" customWidth="1"/>
    <col min="5639" max="5639" width="3" style="321" customWidth="1"/>
    <col min="5640" max="5640" width="6" style="321" customWidth="1"/>
    <col min="5641" max="5641" width="10.28515625" style="321"/>
    <col min="5642" max="5642" width="11.28515625" style="321" customWidth="1"/>
    <col min="5643" max="5643" width="2.7109375" style="321" customWidth="1"/>
    <col min="5644" max="5644" width="8.42578125" style="321" customWidth="1"/>
    <col min="5645" max="5645" width="10.85546875" style="321" customWidth="1"/>
    <col min="5646" max="5646" width="10" style="321" customWidth="1"/>
    <col min="5647" max="5647" width="12.42578125" style="321" customWidth="1"/>
    <col min="5648" max="5648" width="9.42578125" style="321" customWidth="1"/>
    <col min="5649" max="5649" width="5.42578125" style="321" customWidth="1"/>
    <col min="5650" max="5888" width="10.28515625" style="321"/>
    <col min="5889" max="5889" width="13" style="321" customWidth="1"/>
    <col min="5890" max="5890" width="7.7109375" style="321" customWidth="1"/>
    <col min="5891" max="5891" width="16.140625" style="321" customWidth="1"/>
    <col min="5892" max="5893" width="13.7109375" style="321" customWidth="1"/>
    <col min="5894" max="5894" width="11.85546875" style="321" customWidth="1"/>
    <col min="5895" max="5895" width="3" style="321" customWidth="1"/>
    <col min="5896" max="5896" width="6" style="321" customWidth="1"/>
    <col min="5897" max="5897" width="10.28515625" style="321"/>
    <col min="5898" max="5898" width="11.28515625" style="321" customWidth="1"/>
    <col min="5899" max="5899" width="2.7109375" style="321" customWidth="1"/>
    <col min="5900" max="5900" width="8.42578125" style="321" customWidth="1"/>
    <col min="5901" max="5901" width="10.85546875" style="321" customWidth="1"/>
    <col min="5902" max="5902" width="10" style="321" customWidth="1"/>
    <col min="5903" max="5903" width="12.42578125" style="321" customWidth="1"/>
    <col min="5904" max="5904" width="9.42578125" style="321" customWidth="1"/>
    <col min="5905" max="5905" width="5.42578125" style="321" customWidth="1"/>
    <col min="5906" max="6144" width="10.28515625" style="321"/>
    <col min="6145" max="6145" width="13" style="321" customWidth="1"/>
    <col min="6146" max="6146" width="7.7109375" style="321" customWidth="1"/>
    <col min="6147" max="6147" width="16.140625" style="321" customWidth="1"/>
    <col min="6148" max="6149" width="13.7109375" style="321" customWidth="1"/>
    <col min="6150" max="6150" width="11.85546875" style="321" customWidth="1"/>
    <col min="6151" max="6151" width="3" style="321" customWidth="1"/>
    <col min="6152" max="6152" width="6" style="321" customWidth="1"/>
    <col min="6153" max="6153" width="10.28515625" style="321"/>
    <col min="6154" max="6154" width="11.28515625" style="321" customWidth="1"/>
    <col min="6155" max="6155" width="2.7109375" style="321" customWidth="1"/>
    <col min="6156" max="6156" width="8.42578125" style="321" customWidth="1"/>
    <col min="6157" max="6157" width="10.85546875" style="321" customWidth="1"/>
    <col min="6158" max="6158" width="10" style="321" customWidth="1"/>
    <col min="6159" max="6159" width="12.42578125" style="321" customWidth="1"/>
    <col min="6160" max="6160" width="9.42578125" style="321" customWidth="1"/>
    <col min="6161" max="6161" width="5.42578125" style="321" customWidth="1"/>
    <col min="6162" max="6400" width="10.28515625" style="321"/>
    <col min="6401" max="6401" width="13" style="321" customWidth="1"/>
    <col min="6402" max="6402" width="7.7109375" style="321" customWidth="1"/>
    <col min="6403" max="6403" width="16.140625" style="321" customWidth="1"/>
    <col min="6404" max="6405" width="13.7109375" style="321" customWidth="1"/>
    <col min="6406" max="6406" width="11.85546875" style="321" customWidth="1"/>
    <col min="6407" max="6407" width="3" style="321" customWidth="1"/>
    <col min="6408" max="6408" width="6" style="321" customWidth="1"/>
    <col min="6409" max="6409" width="10.28515625" style="321"/>
    <col min="6410" max="6410" width="11.28515625" style="321" customWidth="1"/>
    <col min="6411" max="6411" width="2.7109375" style="321" customWidth="1"/>
    <col min="6412" max="6412" width="8.42578125" style="321" customWidth="1"/>
    <col min="6413" max="6413" width="10.85546875" style="321" customWidth="1"/>
    <col min="6414" max="6414" width="10" style="321" customWidth="1"/>
    <col min="6415" max="6415" width="12.42578125" style="321" customWidth="1"/>
    <col min="6416" max="6416" width="9.42578125" style="321" customWidth="1"/>
    <col min="6417" max="6417" width="5.42578125" style="321" customWidth="1"/>
    <col min="6418" max="6656" width="10.28515625" style="321"/>
    <col min="6657" max="6657" width="13" style="321" customWidth="1"/>
    <col min="6658" max="6658" width="7.7109375" style="321" customWidth="1"/>
    <col min="6659" max="6659" width="16.140625" style="321" customWidth="1"/>
    <col min="6660" max="6661" width="13.7109375" style="321" customWidth="1"/>
    <col min="6662" max="6662" width="11.85546875" style="321" customWidth="1"/>
    <col min="6663" max="6663" width="3" style="321" customWidth="1"/>
    <col min="6664" max="6664" width="6" style="321" customWidth="1"/>
    <col min="6665" max="6665" width="10.28515625" style="321"/>
    <col min="6666" max="6666" width="11.28515625" style="321" customWidth="1"/>
    <col min="6667" max="6667" width="2.7109375" style="321" customWidth="1"/>
    <col min="6668" max="6668" width="8.42578125" style="321" customWidth="1"/>
    <col min="6669" max="6669" width="10.85546875" style="321" customWidth="1"/>
    <col min="6670" max="6670" width="10" style="321" customWidth="1"/>
    <col min="6671" max="6671" width="12.42578125" style="321" customWidth="1"/>
    <col min="6672" max="6672" width="9.42578125" style="321" customWidth="1"/>
    <col min="6673" max="6673" width="5.42578125" style="321" customWidth="1"/>
    <col min="6674" max="6912" width="10.28515625" style="321"/>
    <col min="6913" max="6913" width="13" style="321" customWidth="1"/>
    <col min="6914" max="6914" width="7.7109375" style="321" customWidth="1"/>
    <col min="6915" max="6915" width="16.140625" style="321" customWidth="1"/>
    <col min="6916" max="6917" width="13.7109375" style="321" customWidth="1"/>
    <col min="6918" max="6918" width="11.85546875" style="321" customWidth="1"/>
    <col min="6919" max="6919" width="3" style="321" customWidth="1"/>
    <col min="6920" max="6920" width="6" style="321" customWidth="1"/>
    <col min="6921" max="6921" width="10.28515625" style="321"/>
    <col min="6922" max="6922" width="11.28515625" style="321" customWidth="1"/>
    <col min="6923" max="6923" width="2.7109375" style="321" customWidth="1"/>
    <col min="6924" max="6924" width="8.42578125" style="321" customWidth="1"/>
    <col min="6925" max="6925" width="10.85546875" style="321" customWidth="1"/>
    <col min="6926" max="6926" width="10" style="321" customWidth="1"/>
    <col min="6927" max="6927" width="12.42578125" style="321" customWidth="1"/>
    <col min="6928" max="6928" width="9.42578125" style="321" customWidth="1"/>
    <col min="6929" max="6929" width="5.42578125" style="321" customWidth="1"/>
    <col min="6930" max="7168" width="10.28515625" style="321"/>
    <col min="7169" max="7169" width="13" style="321" customWidth="1"/>
    <col min="7170" max="7170" width="7.7109375" style="321" customWidth="1"/>
    <col min="7171" max="7171" width="16.140625" style="321" customWidth="1"/>
    <col min="7172" max="7173" width="13.7109375" style="321" customWidth="1"/>
    <col min="7174" max="7174" width="11.85546875" style="321" customWidth="1"/>
    <col min="7175" max="7175" width="3" style="321" customWidth="1"/>
    <col min="7176" max="7176" width="6" style="321" customWidth="1"/>
    <col min="7177" max="7177" width="10.28515625" style="321"/>
    <col min="7178" max="7178" width="11.28515625" style="321" customWidth="1"/>
    <col min="7179" max="7179" width="2.7109375" style="321" customWidth="1"/>
    <col min="7180" max="7180" width="8.42578125" style="321" customWidth="1"/>
    <col min="7181" max="7181" width="10.85546875" style="321" customWidth="1"/>
    <col min="7182" max="7182" width="10" style="321" customWidth="1"/>
    <col min="7183" max="7183" width="12.42578125" style="321" customWidth="1"/>
    <col min="7184" max="7184" width="9.42578125" style="321" customWidth="1"/>
    <col min="7185" max="7185" width="5.42578125" style="321" customWidth="1"/>
    <col min="7186" max="7424" width="10.28515625" style="321"/>
    <col min="7425" max="7425" width="13" style="321" customWidth="1"/>
    <col min="7426" max="7426" width="7.7109375" style="321" customWidth="1"/>
    <col min="7427" max="7427" width="16.140625" style="321" customWidth="1"/>
    <col min="7428" max="7429" width="13.7109375" style="321" customWidth="1"/>
    <col min="7430" max="7430" width="11.85546875" style="321" customWidth="1"/>
    <col min="7431" max="7431" width="3" style="321" customWidth="1"/>
    <col min="7432" max="7432" width="6" style="321" customWidth="1"/>
    <col min="7433" max="7433" width="10.28515625" style="321"/>
    <col min="7434" max="7434" width="11.28515625" style="321" customWidth="1"/>
    <col min="7435" max="7435" width="2.7109375" style="321" customWidth="1"/>
    <col min="7436" max="7436" width="8.42578125" style="321" customWidth="1"/>
    <col min="7437" max="7437" width="10.85546875" style="321" customWidth="1"/>
    <col min="7438" max="7438" width="10" style="321" customWidth="1"/>
    <col min="7439" max="7439" width="12.42578125" style="321" customWidth="1"/>
    <col min="7440" max="7440" width="9.42578125" style="321" customWidth="1"/>
    <col min="7441" max="7441" width="5.42578125" style="321" customWidth="1"/>
    <col min="7442" max="7680" width="10.28515625" style="321"/>
    <col min="7681" max="7681" width="13" style="321" customWidth="1"/>
    <col min="7682" max="7682" width="7.7109375" style="321" customWidth="1"/>
    <col min="7683" max="7683" width="16.140625" style="321" customWidth="1"/>
    <col min="7684" max="7685" width="13.7109375" style="321" customWidth="1"/>
    <col min="7686" max="7686" width="11.85546875" style="321" customWidth="1"/>
    <col min="7687" max="7687" width="3" style="321" customWidth="1"/>
    <col min="7688" max="7688" width="6" style="321" customWidth="1"/>
    <col min="7689" max="7689" width="10.28515625" style="321"/>
    <col min="7690" max="7690" width="11.28515625" style="321" customWidth="1"/>
    <col min="7691" max="7691" width="2.7109375" style="321" customWidth="1"/>
    <col min="7692" max="7692" width="8.42578125" style="321" customWidth="1"/>
    <col min="7693" max="7693" width="10.85546875" style="321" customWidth="1"/>
    <col min="7694" max="7694" width="10" style="321" customWidth="1"/>
    <col min="7695" max="7695" width="12.42578125" style="321" customWidth="1"/>
    <col min="7696" max="7696" width="9.42578125" style="321" customWidth="1"/>
    <col min="7697" max="7697" width="5.42578125" style="321" customWidth="1"/>
    <col min="7698" max="7936" width="10.28515625" style="321"/>
    <col min="7937" max="7937" width="13" style="321" customWidth="1"/>
    <col min="7938" max="7938" width="7.7109375" style="321" customWidth="1"/>
    <col min="7939" max="7939" width="16.140625" style="321" customWidth="1"/>
    <col min="7940" max="7941" width="13.7109375" style="321" customWidth="1"/>
    <col min="7942" max="7942" width="11.85546875" style="321" customWidth="1"/>
    <col min="7943" max="7943" width="3" style="321" customWidth="1"/>
    <col min="7944" max="7944" width="6" style="321" customWidth="1"/>
    <col min="7945" max="7945" width="10.28515625" style="321"/>
    <col min="7946" max="7946" width="11.28515625" style="321" customWidth="1"/>
    <col min="7947" max="7947" width="2.7109375" style="321" customWidth="1"/>
    <col min="7948" max="7948" width="8.42578125" style="321" customWidth="1"/>
    <col min="7949" max="7949" width="10.85546875" style="321" customWidth="1"/>
    <col min="7950" max="7950" width="10" style="321" customWidth="1"/>
    <col min="7951" max="7951" width="12.42578125" style="321" customWidth="1"/>
    <col min="7952" max="7952" width="9.42578125" style="321" customWidth="1"/>
    <col min="7953" max="7953" width="5.42578125" style="321" customWidth="1"/>
    <col min="7954" max="8192" width="10.28515625" style="321"/>
    <col min="8193" max="8193" width="13" style="321" customWidth="1"/>
    <col min="8194" max="8194" width="7.7109375" style="321" customWidth="1"/>
    <col min="8195" max="8195" width="16.140625" style="321" customWidth="1"/>
    <col min="8196" max="8197" width="13.7109375" style="321" customWidth="1"/>
    <col min="8198" max="8198" width="11.85546875" style="321" customWidth="1"/>
    <col min="8199" max="8199" width="3" style="321" customWidth="1"/>
    <col min="8200" max="8200" width="6" style="321" customWidth="1"/>
    <col min="8201" max="8201" width="10.28515625" style="321"/>
    <col min="8202" max="8202" width="11.28515625" style="321" customWidth="1"/>
    <col min="8203" max="8203" width="2.7109375" style="321" customWidth="1"/>
    <col min="8204" max="8204" width="8.42578125" style="321" customWidth="1"/>
    <col min="8205" max="8205" width="10.85546875" style="321" customWidth="1"/>
    <col min="8206" max="8206" width="10" style="321" customWidth="1"/>
    <col min="8207" max="8207" width="12.42578125" style="321" customWidth="1"/>
    <col min="8208" max="8208" width="9.42578125" style="321" customWidth="1"/>
    <col min="8209" max="8209" width="5.42578125" style="321" customWidth="1"/>
    <col min="8210" max="8448" width="10.28515625" style="321"/>
    <col min="8449" max="8449" width="13" style="321" customWidth="1"/>
    <col min="8450" max="8450" width="7.7109375" style="321" customWidth="1"/>
    <col min="8451" max="8451" width="16.140625" style="321" customWidth="1"/>
    <col min="8452" max="8453" width="13.7109375" style="321" customWidth="1"/>
    <col min="8454" max="8454" width="11.85546875" style="321" customWidth="1"/>
    <col min="8455" max="8455" width="3" style="321" customWidth="1"/>
    <col min="8456" max="8456" width="6" style="321" customWidth="1"/>
    <col min="8457" max="8457" width="10.28515625" style="321"/>
    <col min="8458" max="8458" width="11.28515625" style="321" customWidth="1"/>
    <col min="8459" max="8459" width="2.7109375" style="321" customWidth="1"/>
    <col min="8460" max="8460" width="8.42578125" style="321" customWidth="1"/>
    <col min="8461" max="8461" width="10.85546875" style="321" customWidth="1"/>
    <col min="8462" max="8462" width="10" style="321" customWidth="1"/>
    <col min="8463" max="8463" width="12.42578125" style="321" customWidth="1"/>
    <col min="8464" max="8464" width="9.42578125" style="321" customWidth="1"/>
    <col min="8465" max="8465" width="5.42578125" style="321" customWidth="1"/>
    <col min="8466" max="8704" width="10.28515625" style="321"/>
    <col min="8705" max="8705" width="13" style="321" customWidth="1"/>
    <col min="8706" max="8706" width="7.7109375" style="321" customWidth="1"/>
    <col min="8707" max="8707" width="16.140625" style="321" customWidth="1"/>
    <col min="8708" max="8709" width="13.7109375" style="321" customWidth="1"/>
    <col min="8710" max="8710" width="11.85546875" style="321" customWidth="1"/>
    <col min="8711" max="8711" width="3" style="321" customWidth="1"/>
    <col min="8712" max="8712" width="6" style="321" customWidth="1"/>
    <col min="8713" max="8713" width="10.28515625" style="321"/>
    <col min="8714" max="8714" width="11.28515625" style="321" customWidth="1"/>
    <col min="8715" max="8715" width="2.7109375" style="321" customWidth="1"/>
    <col min="8716" max="8716" width="8.42578125" style="321" customWidth="1"/>
    <col min="8717" max="8717" width="10.85546875" style="321" customWidth="1"/>
    <col min="8718" max="8718" width="10" style="321" customWidth="1"/>
    <col min="8719" max="8719" width="12.42578125" style="321" customWidth="1"/>
    <col min="8720" max="8720" width="9.42578125" style="321" customWidth="1"/>
    <col min="8721" max="8721" width="5.42578125" style="321" customWidth="1"/>
    <col min="8722" max="8960" width="10.28515625" style="321"/>
    <col min="8961" max="8961" width="13" style="321" customWidth="1"/>
    <col min="8962" max="8962" width="7.7109375" style="321" customWidth="1"/>
    <col min="8963" max="8963" width="16.140625" style="321" customWidth="1"/>
    <col min="8964" max="8965" width="13.7109375" style="321" customWidth="1"/>
    <col min="8966" max="8966" width="11.85546875" style="321" customWidth="1"/>
    <col min="8967" max="8967" width="3" style="321" customWidth="1"/>
    <col min="8968" max="8968" width="6" style="321" customWidth="1"/>
    <col min="8969" max="8969" width="10.28515625" style="321"/>
    <col min="8970" max="8970" width="11.28515625" style="321" customWidth="1"/>
    <col min="8971" max="8971" width="2.7109375" style="321" customWidth="1"/>
    <col min="8972" max="8972" width="8.42578125" style="321" customWidth="1"/>
    <col min="8973" max="8973" width="10.85546875" style="321" customWidth="1"/>
    <col min="8974" max="8974" width="10" style="321" customWidth="1"/>
    <col min="8975" max="8975" width="12.42578125" style="321" customWidth="1"/>
    <col min="8976" max="8976" width="9.42578125" style="321" customWidth="1"/>
    <col min="8977" max="8977" width="5.42578125" style="321" customWidth="1"/>
    <col min="8978" max="9216" width="10.28515625" style="321"/>
    <col min="9217" max="9217" width="13" style="321" customWidth="1"/>
    <col min="9218" max="9218" width="7.7109375" style="321" customWidth="1"/>
    <col min="9219" max="9219" width="16.140625" style="321" customWidth="1"/>
    <col min="9220" max="9221" width="13.7109375" style="321" customWidth="1"/>
    <col min="9222" max="9222" width="11.85546875" style="321" customWidth="1"/>
    <col min="9223" max="9223" width="3" style="321" customWidth="1"/>
    <col min="9224" max="9224" width="6" style="321" customWidth="1"/>
    <col min="9225" max="9225" width="10.28515625" style="321"/>
    <col min="9226" max="9226" width="11.28515625" style="321" customWidth="1"/>
    <col min="9227" max="9227" width="2.7109375" style="321" customWidth="1"/>
    <col min="9228" max="9228" width="8.42578125" style="321" customWidth="1"/>
    <col min="9229" max="9229" width="10.85546875" style="321" customWidth="1"/>
    <col min="9230" max="9230" width="10" style="321" customWidth="1"/>
    <col min="9231" max="9231" width="12.42578125" style="321" customWidth="1"/>
    <col min="9232" max="9232" width="9.42578125" style="321" customWidth="1"/>
    <col min="9233" max="9233" width="5.42578125" style="321" customWidth="1"/>
    <col min="9234" max="9472" width="10.28515625" style="321"/>
    <col min="9473" max="9473" width="13" style="321" customWidth="1"/>
    <col min="9474" max="9474" width="7.7109375" style="321" customWidth="1"/>
    <col min="9475" max="9475" width="16.140625" style="321" customWidth="1"/>
    <col min="9476" max="9477" width="13.7109375" style="321" customWidth="1"/>
    <col min="9478" max="9478" width="11.85546875" style="321" customWidth="1"/>
    <col min="9479" max="9479" width="3" style="321" customWidth="1"/>
    <col min="9480" max="9480" width="6" style="321" customWidth="1"/>
    <col min="9481" max="9481" width="10.28515625" style="321"/>
    <col min="9482" max="9482" width="11.28515625" style="321" customWidth="1"/>
    <col min="9483" max="9483" width="2.7109375" style="321" customWidth="1"/>
    <col min="9484" max="9484" width="8.42578125" style="321" customWidth="1"/>
    <col min="9485" max="9485" width="10.85546875" style="321" customWidth="1"/>
    <col min="9486" max="9486" width="10" style="321" customWidth="1"/>
    <col min="9487" max="9487" width="12.42578125" style="321" customWidth="1"/>
    <col min="9488" max="9488" width="9.42578125" style="321" customWidth="1"/>
    <col min="9489" max="9489" width="5.42578125" style="321" customWidth="1"/>
    <col min="9490" max="9728" width="10.28515625" style="321"/>
    <col min="9729" max="9729" width="13" style="321" customWidth="1"/>
    <col min="9730" max="9730" width="7.7109375" style="321" customWidth="1"/>
    <col min="9731" max="9731" width="16.140625" style="321" customWidth="1"/>
    <col min="9732" max="9733" width="13.7109375" style="321" customWidth="1"/>
    <col min="9734" max="9734" width="11.85546875" style="321" customWidth="1"/>
    <col min="9735" max="9735" width="3" style="321" customWidth="1"/>
    <col min="9736" max="9736" width="6" style="321" customWidth="1"/>
    <col min="9737" max="9737" width="10.28515625" style="321"/>
    <col min="9738" max="9738" width="11.28515625" style="321" customWidth="1"/>
    <col min="9739" max="9739" width="2.7109375" style="321" customWidth="1"/>
    <col min="9740" max="9740" width="8.42578125" style="321" customWidth="1"/>
    <col min="9741" max="9741" width="10.85546875" style="321" customWidth="1"/>
    <col min="9742" max="9742" width="10" style="321" customWidth="1"/>
    <col min="9743" max="9743" width="12.42578125" style="321" customWidth="1"/>
    <col min="9744" max="9744" width="9.42578125" style="321" customWidth="1"/>
    <col min="9745" max="9745" width="5.42578125" style="321" customWidth="1"/>
    <col min="9746" max="9984" width="10.28515625" style="321"/>
    <col min="9985" max="9985" width="13" style="321" customWidth="1"/>
    <col min="9986" max="9986" width="7.7109375" style="321" customWidth="1"/>
    <col min="9987" max="9987" width="16.140625" style="321" customWidth="1"/>
    <col min="9988" max="9989" width="13.7109375" style="321" customWidth="1"/>
    <col min="9990" max="9990" width="11.85546875" style="321" customWidth="1"/>
    <col min="9991" max="9991" width="3" style="321" customWidth="1"/>
    <col min="9992" max="9992" width="6" style="321" customWidth="1"/>
    <col min="9993" max="9993" width="10.28515625" style="321"/>
    <col min="9994" max="9994" width="11.28515625" style="321" customWidth="1"/>
    <col min="9995" max="9995" width="2.7109375" style="321" customWidth="1"/>
    <col min="9996" max="9996" width="8.42578125" style="321" customWidth="1"/>
    <col min="9997" max="9997" width="10.85546875" style="321" customWidth="1"/>
    <col min="9998" max="9998" width="10" style="321" customWidth="1"/>
    <col min="9999" max="9999" width="12.42578125" style="321" customWidth="1"/>
    <col min="10000" max="10000" width="9.42578125" style="321" customWidth="1"/>
    <col min="10001" max="10001" width="5.42578125" style="321" customWidth="1"/>
    <col min="10002" max="10240" width="10.28515625" style="321"/>
    <col min="10241" max="10241" width="13" style="321" customWidth="1"/>
    <col min="10242" max="10242" width="7.7109375" style="321" customWidth="1"/>
    <col min="10243" max="10243" width="16.140625" style="321" customWidth="1"/>
    <col min="10244" max="10245" width="13.7109375" style="321" customWidth="1"/>
    <col min="10246" max="10246" width="11.85546875" style="321" customWidth="1"/>
    <col min="10247" max="10247" width="3" style="321" customWidth="1"/>
    <col min="10248" max="10248" width="6" style="321" customWidth="1"/>
    <col min="10249" max="10249" width="10.28515625" style="321"/>
    <col min="10250" max="10250" width="11.28515625" style="321" customWidth="1"/>
    <col min="10251" max="10251" width="2.7109375" style="321" customWidth="1"/>
    <col min="10252" max="10252" width="8.42578125" style="321" customWidth="1"/>
    <col min="10253" max="10253" width="10.85546875" style="321" customWidth="1"/>
    <col min="10254" max="10254" width="10" style="321" customWidth="1"/>
    <col min="10255" max="10255" width="12.42578125" style="321" customWidth="1"/>
    <col min="10256" max="10256" width="9.42578125" style="321" customWidth="1"/>
    <col min="10257" max="10257" width="5.42578125" style="321" customWidth="1"/>
    <col min="10258" max="10496" width="10.28515625" style="321"/>
    <col min="10497" max="10497" width="13" style="321" customWidth="1"/>
    <col min="10498" max="10498" width="7.7109375" style="321" customWidth="1"/>
    <col min="10499" max="10499" width="16.140625" style="321" customWidth="1"/>
    <col min="10500" max="10501" width="13.7109375" style="321" customWidth="1"/>
    <col min="10502" max="10502" width="11.85546875" style="321" customWidth="1"/>
    <col min="10503" max="10503" width="3" style="321" customWidth="1"/>
    <col min="10504" max="10504" width="6" style="321" customWidth="1"/>
    <col min="10505" max="10505" width="10.28515625" style="321"/>
    <col min="10506" max="10506" width="11.28515625" style="321" customWidth="1"/>
    <col min="10507" max="10507" width="2.7109375" style="321" customWidth="1"/>
    <col min="10508" max="10508" width="8.42578125" style="321" customWidth="1"/>
    <col min="10509" max="10509" width="10.85546875" style="321" customWidth="1"/>
    <col min="10510" max="10510" width="10" style="321" customWidth="1"/>
    <col min="10511" max="10511" width="12.42578125" style="321" customWidth="1"/>
    <col min="10512" max="10512" width="9.42578125" style="321" customWidth="1"/>
    <col min="10513" max="10513" width="5.42578125" style="321" customWidth="1"/>
    <col min="10514" max="10752" width="10.28515625" style="321"/>
    <col min="10753" max="10753" width="13" style="321" customWidth="1"/>
    <col min="10754" max="10754" width="7.7109375" style="321" customWidth="1"/>
    <col min="10755" max="10755" width="16.140625" style="321" customWidth="1"/>
    <col min="10756" max="10757" width="13.7109375" style="321" customWidth="1"/>
    <col min="10758" max="10758" width="11.85546875" style="321" customWidth="1"/>
    <col min="10759" max="10759" width="3" style="321" customWidth="1"/>
    <col min="10760" max="10760" width="6" style="321" customWidth="1"/>
    <col min="10761" max="10761" width="10.28515625" style="321"/>
    <col min="10762" max="10762" width="11.28515625" style="321" customWidth="1"/>
    <col min="10763" max="10763" width="2.7109375" style="321" customWidth="1"/>
    <col min="10764" max="10764" width="8.42578125" style="321" customWidth="1"/>
    <col min="10765" max="10765" width="10.85546875" style="321" customWidth="1"/>
    <col min="10766" max="10766" width="10" style="321" customWidth="1"/>
    <col min="10767" max="10767" width="12.42578125" style="321" customWidth="1"/>
    <col min="10768" max="10768" width="9.42578125" style="321" customWidth="1"/>
    <col min="10769" max="10769" width="5.42578125" style="321" customWidth="1"/>
    <col min="10770" max="11008" width="10.28515625" style="321"/>
    <col min="11009" max="11009" width="13" style="321" customWidth="1"/>
    <col min="11010" max="11010" width="7.7109375" style="321" customWidth="1"/>
    <col min="11011" max="11011" width="16.140625" style="321" customWidth="1"/>
    <col min="11012" max="11013" width="13.7109375" style="321" customWidth="1"/>
    <col min="11014" max="11014" width="11.85546875" style="321" customWidth="1"/>
    <col min="11015" max="11015" width="3" style="321" customWidth="1"/>
    <col min="11016" max="11016" width="6" style="321" customWidth="1"/>
    <col min="11017" max="11017" width="10.28515625" style="321"/>
    <col min="11018" max="11018" width="11.28515625" style="321" customWidth="1"/>
    <col min="11019" max="11019" width="2.7109375" style="321" customWidth="1"/>
    <col min="11020" max="11020" width="8.42578125" style="321" customWidth="1"/>
    <col min="11021" max="11021" width="10.85546875" style="321" customWidth="1"/>
    <col min="11022" max="11022" width="10" style="321" customWidth="1"/>
    <col min="11023" max="11023" width="12.42578125" style="321" customWidth="1"/>
    <col min="11024" max="11024" width="9.42578125" style="321" customWidth="1"/>
    <col min="11025" max="11025" width="5.42578125" style="321" customWidth="1"/>
    <col min="11026" max="11264" width="10.28515625" style="321"/>
    <col min="11265" max="11265" width="13" style="321" customWidth="1"/>
    <col min="11266" max="11266" width="7.7109375" style="321" customWidth="1"/>
    <col min="11267" max="11267" width="16.140625" style="321" customWidth="1"/>
    <col min="11268" max="11269" width="13.7109375" style="321" customWidth="1"/>
    <col min="11270" max="11270" width="11.85546875" style="321" customWidth="1"/>
    <col min="11271" max="11271" width="3" style="321" customWidth="1"/>
    <col min="11272" max="11272" width="6" style="321" customWidth="1"/>
    <col min="11273" max="11273" width="10.28515625" style="321"/>
    <col min="11274" max="11274" width="11.28515625" style="321" customWidth="1"/>
    <col min="11275" max="11275" width="2.7109375" style="321" customWidth="1"/>
    <col min="11276" max="11276" width="8.42578125" style="321" customWidth="1"/>
    <col min="11277" max="11277" width="10.85546875" style="321" customWidth="1"/>
    <col min="11278" max="11278" width="10" style="321" customWidth="1"/>
    <col min="11279" max="11279" width="12.42578125" style="321" customWidth="1"/>
    <col min="11280" max="11280" width="9.42578125" style="321" customWidth="1"/>
    <col min="11281" max="11281" width="5.42578125" style="321" customWidth="1"/>
    <col min="11282" max="11520" width="10.28515625" style="321"/>
    <col min="11521" max="11521" width="13" style="321" customWidth="1"/>
    <col min="11522" max="11522" width="7.7109375" style="321" customWidth="1"/>
    <col min="11523" max="11523" width="16.140625" style="321" customWidth="1"/>
    <col min="11524" max="11525" width="13.7109375" style="321" customWidth="1"/>
    <col min="11526" max="11526" width="11.85546875" style="321" customWidth="1"/>
    <col min="11527" max="11527" width="3" style="321" customWidth="1"/>
    <col min="11528" max="11528" width="6" style="321" customWidth="1"/>
    <col min="11529" max="11529" width="10.28515625" style="321"/>
    <col min="11530" max="11530" width="11.28515625" style="321" customWidth="1"/>
    <col min="11531" max="11531" width="2.7109375" style="321" customWidth="1"/>
    <col min="11532" max="11532" width="8.42578125" style="321" customWidth="1"/>
    <col min="11533" max="11533" width="10.85546875" style="321" customWidth="1"/>
    <col min="11534" max="11534" width="10" style="321" customWidth="1"/>
    <col min="11535" max="11535" width="12.42578125" style="321" customWidth="1"/>
    <col min="11536" max="11536" width="9.42578125" style="321" customWidth="1"/>
    <col min="11537" max="11537" width="5.42578125" style="321" customWidth="1"/>
    <col min="11538" max="11776" width="10.28515625" style="321"/>
    <col min="11777" max="11777" width="13" style="321" customWidth="1"/>
    <col min="11778" max="11778" width="7.7109375" style="321" customWidth="1"/>
    <col min="11779" max="11779" width="16.140625" style="321" customWidth="1"/>
    <col min="11780" max="11781" width="13.7109375" style="321" customWidth="1"/>
    <col min="11782" max="11782" width="11.85546875" style="321" customWidth="1"/>
    <col min="11783" max="11783" width="3" style="321" customWidth="1"/>
    <col min="11784" max="11784" width="6" style="321" customWidth="1"/>
    <col min="11785" max="11785" width="10.28515625" style="321"/>
    <col min="11786" max="11786" width="11.28515625" style="321" customWidth="1"/>
    <col min="11787" max="11787" width="2.7109375" style="321" customWidth="1"/>
    <col min="11788" max="11788" width="8.42578125" style="321" customWidth="1"/>
    <col min="11789" max="11789" width="10.85546875" style="321" customWidth="1"/>
    <col min="11790" max="11790" width="10" style="321" customWidth="1"/>
    <col min="11791" max="11791" width="12.42578125" style="321" customWidth="1"/>
    <col min="11792" max="11792" width="9.42578125" style="321" customWidth="1"/>
    <col min="11793" max="11793" width="5.42578125" style="321" customWidth="1"/>
    <col min="11794" max="12032" width="10.28515625" style="321"/>
    <col min="12033" max="12033" width="13" style="321" customWidth="1"/>
    <col min="12034" max="12034" width="7.7109375" style="321" customWidth="1"/>
    <col min="12035" max="12035" width="16.140625" style="321" customWidth="1"/>
    <col min="12036" max="12037" width="13.7109375" style="321" customWidth="1"/>
    <col min="12038" max="12038" width="11.85546875" style="321" customWidth="1"/>
    <col min="12039" max="12039" width="3" style="321" customWidth="1"/>
    <col min="12040" max="12040" width="6" style="321" customWidth="1"/>
    <col min="12041" max="12041" width="10.28515625" style="321"/>
    <col min="12042" max="12042" width="11.28515625" style="321" customWidth="1"/>
    <col min="12043" max="12043" width="2.7109375" style="321" customWidth="1"/>
    <col min="12044" max="12044" width="8.42578125" style="321" customWidth="1"/>
    <col min="12045" max="12045" width="10.85546875" style="321" customWidth="1"/>
    <col min="12046" max="12046" width="10" style="321" customWidth="1"/>
    <col min="12047" max="12047" width="12.42578125" style="321" customWidth="1"/>
    <col min="12048" max="12048" width="9.42578125" style="321" customWidth="1"/>
    <col min="12049" max="12049" width="5.42578125" style="321" customWidth="1"/>
    <col min="12050" max="12288" width="10.28515625" style="321"/>
    <col min="12289" max="12289" width="13" style="321" customWidth="1"/>
    <col min="12290" max="12290" width="7.7109375" style="321" customWidth="1"/>
    <col min="12291" max="12291" width="16.140625" style="321" customWidth="1"/>
    <col min="12292" max="12293" width="13.7109375" style="321" customWidth="1"/>
    <col min="12294" max="12294" width="11.85546875" style="321" customWidth="1"/>
    <col min="12295" max="12295" width="3" style="321" customWidth="1"/>
    <col min="12296" max="12296" width="6" style="321" customWidth="1"/>
    <col min="12297" max="12297" width="10.28515625" style="321"/>
    <col min="12298" max="12298" width="11.28515625" style="321" customWidth="1"/>
    <col min="12299" max="12299" width="2.7109375" style="321" customWidth="1"/>
    <col min="12300" max="12300" width="8.42578125" style="321" customWidth="1"/>
    <col min="12301" max="12301" width="10.85546875" style="321" customWidth="1"/>
    <col min="12302" max="12302" width="10" style="321" customWidth="1"/>
    <col min="12303" max="12303" width="12.42578125" style="321" customWidth="1"/>
    <col min="12304" max="12304" width="9.42578125" style="321" customWidth="1"/>
    <col min="12305" max="12305" width="5.42578125" style="321" customWidth="1"/>
    <col min="12306" max="12544" width="10.28515625" style="321"/>
    <col min="12545" max="12545" width="13" style="321" customWidth="1"/>
    <col min="12546" max="12546" width="7.7109375" style="321" customWidth="1"/>
    <col min="12547" max="12547" width="16.140625" style="321" customWidth="1"/>
    <col min="12548" max="12549" width="13.7109375" style="321" customWidth="1"/>
    <col min="12550" max="12550" width="11.85546875" style="321" customWidth="1"/>
    <col min="12551" max="12551" width="3" style="321" customWidth="1"/>
    <col min="12552" max="12552" width="6" style="321" customWidth="1"/>
    <col min="12553" max="12553" width="10.28515625" style="321"/>
    <col min="12554" max="12554" width="11.28515625" style="321" customWidth="1"/>
    <col min="12555" max="12555" width="2.7109375" style="321" customWidth="1"/>
    <col min="12556" max="12556" width="8.42578125" style="321" customWidth="1"/>
    <col min="12557" max="12557" width="10.85546875" style="321" customWidth="1"/>
    <col min="12558" max="12558" width="10" style="321" customWidth="1"/>
    <col min="12559" max="12559" width="12.42578125" style="321" customWidth="1"/>
    <col min="12560" max="12560" width="9.42578125" style="321" customWidth="1"/>
    <col min="12561" max="12561" width="5.42578125" style="321" customWidth="1"/>
    <col min="12562" max="12800" width="10.28515625" style="321"/>
    <col min="12801" max="12801" width="13" style="321" customWidth="1"/>
    <col min="12802" max="12802" width="7.7109375" style="321" customWidth="1"/>
    <col min="12803" max="12803" width="16.140625" style="321" customWidth="1"/>
    <col min="12804" max="12805" width="13.7109375" style="321" customWidth="1"/>
    <col min="12806" max="12806" width="11.85546875" style="321" customWidth="1"/>
    <col min="12807" max="12807" width="3" style="321" customWidth="1"/>
    <col min="12808" max="12808" width="6" style="321" customWidth="1"/>
    <col min="12809" max="12809" width="10.28515625" style="321"/>
    <col min="12810" max="12810" width="11.28515625" style="321" customWidth="1"/>
    <col min="12811" max="12811" width="2.7109375" style="321" customWidth="1"/>
    <col min="12812" max="12812" width="8.42578125" style="321" customWidth="1"/>
    <col min="12813" max="12813" width="10.85546875" style="321" customWidth="1"/>
    <col min="12814" max="12814" width="10" style="321" customWidth="1"/>
    <col min="12815" max="12815" width="12.42578125" style="321" customWidth="1"/>
    <col min="12816" max="12816" width="9.42578125" style="321" customWidth="1"/>
    <col min="12817" max="12817" width="5.42578125" style="321" customWidth="1"/>
    <col min="12818" max="13056" width="10.28515625" style="321"/>
    <col min="13057" max="13057" width="13" style="321" customWidth="1"/>
    <col min="13058" max="13058" width="7.7109375" style="321" customWidth="1"/>
    <col min="13059" max="13059" width="16.140625" style="321" customWidth="1"/>
    <col min="13060" max="13061" width="13.7109375" style="321" customWidth="1"/>
    <col min="13062" max="13062" width="11.85546875" style="321" customWidth="1"/>
    <col min="13063" max="13063" width="3" style="321" customWidth="1"/>
    <col min="13064" max="13064" width="6" style="321" customWidth="1"/>
    <col min="13065" max="13065" width="10.28515625" style="321"/>
    <col min="13066" max="13066" width="11.28515625" style="321" customWidth="1"/>
    <col min="13067" max="13067" width="2.7109375" style="321" customWidth="1"/>
    <col min="13068" max="13068" width="8.42578125" style="321" customWidth="1"/>
    <col min="13069" max="13069" width="10.85546875" style="321" customWidth="1"/>
    <col min="13070" max="13070" width="10" style="321" customWidth="1"/>
    <col min="13071" max="13071" width="12.42578125" style="321" customWidth="1"/>
    <col min="13072" max="13072" width="9.42578125" style="321" customWidth="1"/>
    <col min="13073" max="13073" width="5.42578125" style="321" customWidth="1"/>
    <col min="13074" max="13312" width="10.28515625" style="321"/>
    <col min="13313" max="13313" width="13" style="321" customWidth="1"/>
    <col min="13314" max="13314" width="7.7109375" style="321" customWidth="1"/>
    <col min="13315" max="13315" width="16.140625" style="321" customWidth="1"/>
    <col min="13316" max="13317" width="13.7109375" style="321" customWidth="1"/>
    <col min="13318" max="13318" width="11.85546875" style="321" customWidth="1"/>
    <col min="13319" max="13319" width="3" style="321" customWidth="1"/>
    <col min="13320" max="13320" width="6" style="321" customWidth="1"/>
    <col min="13321" max="13321" width="10.28515625" style="321"/>
    <col min="13322" max="13322" width="11.28515625" style="321" customWidth="1"/>
    <col min="13323" max="13323" width="2.7109375" style="321" customWidth="1"/>
    <col min="13324" max="13324" width="8.42578125" style="321" customWidth="1"/>
    <col min="13325" max="13325" width="10.85546875" style="321" customWidth="1"/>
    <col min="13326" max="13326" width="10" style="321" customWidth="1"/>
    <col min="13327" max="13327" width="12.42578125" style="321" customWidth="1"/>
    <col min="13328" max="13328" width="9.42578125" style="321" customWidth="1"/>
    <col min="13329" max="13329" width="5.42578125" style="321" customWidth="1"/>
    <col min="13330" max="13568" width="10.28515625" style="321"/>
    <col min="13569" max="13569" width="13" style="321" customWidth="1"/>
    <col min="13570" max="13570" width="7.7109375" style="321" customWidth="1"/>
    <col min="13571" max="13571" width="16.140625" style="321" customWidth="1"/>
    <col min="13572" max="13573" width="13.7109375" style="321" customWidth="1"/>
    <col min="13574" max="13574" width="11.85546875" style="321" customWidth="1"/>
    <col min="13575" max="13575" width="3" style="321" customWidth="1"/>
    <col min="13576" max="13576" width="6" style="321" customWidth="1"/>
    <col min="13577" max="13577" width="10.28515625" style="321"/>
    <col min="13578" max="13578" width="11.28515625" style="321" customWidth="1"/>
    <col min="13579" max="13579" width="2.7109375" style="321" customWidth="1"/>
    <col min="13580" max="13580" width="8.42578125" style="321" customWidth="1"/>
    <col min="13581" max="13581" width="10.85546875" style="321" customWidth="1"/>
    <col min="13582" max="13582" width="10" style="321" customWidth="1"/>
    <col min="13583" max="13583" width="12.42578125" style="321" customWidth="1"/>
    <col min="13584" max="13584" width="9.42578125" style="321" customWidth="1"/>
    <col min="13585" max="13585" width="5.42578125" style="321" customWidth="1"/>
    <col min="13586" max="13824" width="10.28515625" style="321"/>
    <col min="13825" max="13825" width="13" style="321" customWidth="1"/>
    <col min="13826" max="13826" width="7.7109375" style="321" customWidth="1"/>
    <col min="13827" max="13827" width="16.140625" style="321" customWidth="1"/>
    <col min="13828" max="13829" width="13.7109375" style="321" customWidth="1"/>
    <col min="13830" max="13830" width="11.85546875" style="321" customWidth="1"/>
    <col min="13831" max="13831" width="3" style="321" customWidth="1"/>
    <col min="13832" max="13832" width="6" style="321" customWidth="1"/>
    <col min="13833" max="13833" width="10.28515625" style="321"/>
    <col min="13834" max="13834" width="11.28515625" style="321" customWidth="1"/>
    <col min="13835" max="13835" width="2.7109375" style="321" customWidth="1"/>
    <col min="13836" max="13836" width="8.42578125" style="321" customWidth="1"/>
    <col min="13837" max="13837" width="10.85546875" style="321" customWidth="1"/>
    <col min="13838" max="13838" width="10" style="321" customWidth="1"/>
    <col min="13839" max="13839" width="12.42578125" style="321" customWidth="1"/>
    <col min="13840" max="13840" width="9.42578125" style="321" customWidth="1"/>
    <col min="13841" max="13841" width="5.42578125" style="321" customWidth="1"/>
    <col min="13842" max="14080" width="10.28515625" style="321"/>
    <col min="14081" max="14081" width="13" style="321" customWidth="1"/>
    <col min="14082" max="14082" width="7.7109375" style="321" customWidth="1"/>
    <col min="14083" max="14083" width="16.140625" style="321" customWidth="1"/>
    <col min="14084" max="14085" width="13.7109375" style="321" customWidth="1"/>
    <col min="14086" max="14086" width="11.85546875" style="321" customWidth="1"/>
    <col min="14087" max="14087" width="3" style="321" customWidth="1"/>
    <col min="14088" max="14088" width="6" style="321" customWidth="1"/>
    <col min="14089" max="14089" width="10.28515625" style="321"/>
    <col min="14090" max="14090" width="11.28515625" style="321" customWidth="1"/>
    <col min="14091" max="14091" width="2.7109375" style="321" customWidth="1"/>
    <col min="14092" max="14092" width="8.42578125" style="321" customWidth="1"/>
    <col min="14093" max="14093" width="10.85546875" style="321" customWidth="1"/>
    <col min="14094" max="14094" width="10" style="321" customWidth="1"/>
    <col min="14095" max="14095" width="12.42578125" style="321" customWidth="1"/>
    <col min="14096" max="14096" width="9.42578125" style="321" customWidth="1"/>
    <col min="14097" max="14097" width="5.42578125" style="321" customWidth="1"/>
    <col min="14098" max="14336" width="10.28515625" style="321"/>
    <col min="14337" max="14337" width="13" style="321" customWidth="1"/>
    <col min="14338" max="14338" width="7.7109375" style="321" customWidth="1"/>
    <col min="14339" max="14339" width="16.140625" style="321" customWidth="1"/>
    <col min="14340" max="14341" width="13.7109375" style="321" customWidth="1"/>
    <col min="14342" max="14342" width="11.85546875" style="321" customWidth="1"/>
    <col min="14343" max="14343" width="3" style="321" customWidth="1"/>
    <col min="14344" max="14344" width="6" style="321" customWidth="1"/>
    <col min="14345" max="14345" width="10.28515625" style="321"/>
    <col min="14346" max="14346" width="11.28515625" style="321" customWidth="1"/>
    <col min="14347" max="14347" width="2.7109375" style="321" customWidth="1"/>
    <col min="14348" max="14348" width="8.42578125" style="321" customWidth="1"/>
    <col min="14349" max="14349" width="10.85546875" style="321" customWidth="1"/>
    <col min="14350" max="14350" width="10" style="321" customWidth="1"/>
    <col min="14351" max="14351" width="12.42578125" style="321" customWidth="1"/>
    <col min="14352" max="14352" width="9.42578125" style="321" customWidth="1"/>
    <col min="14353" max="14353" width="5.42578125" style="321" customWidth="1"/>
    <col min="14354" max="14592" width="10.28515625" style="321"/>
    <col min="14593" max="14593" width="13" style="321" customWidth="1"/>
    <col min="14594" max="14594" width="7.7109375" style="321" customWidth="1"/>
    <col min="14595" max="14595" width="16.140625" style="321" customWidth="1"/>
    <col min="14596" max="14597" width="13.7109375" style="321" customWidth="1"/>
    <col min="14598" max="14598" width="11.85546875" style="321" customWidth="1"/>
    <col min="14599" max="14599" width="3" style="321" customWidth="1"/>
    <col min="14600" max="14600" width="6" style="321" customWidth="1"/>
    <col min="14601" max="14601" width="10.28515625" style="321"/>
    <col min="14602" max="14602" width="11.28515625" style="321" customWidth="1"/>
    <col min="14603" max="14603" width="2.7109375" style="321" customWidth="1"/>
    <col min="14604" max="14604" width="8.42578125" style="321" customWidth="1"/>
    <col min="14605" max="14605" width="10.85546875" style="321" customWidth="1"/>
    <col min="14606" max="14606" width="10" style="321" customWidth="1"/>
    <col min="14607" max="14607" width="12.42578125" style="321" customWidth="1"/>
    <col min="14608" max="14608" width="9.42578125" style="321" customWidth="1"/>
    <col min="14609" max="14609" width="5.42578125" style="321" customWidth="1"/>
    <col min="14610" max="14848" width="10.28515625" style="321"/>
    <col min="14849" max="14849" width="13" style="321" customWidth="1"/>
    <col min="14850" max="14850" width="7.7109375" style="321" customWidth="1"/>
    <col min="14851" max="14851" width="16.140625" style="321" customWidth="1"/>
    <col min="14852" max="14853" width="13.7109375" style="321" customWidth="1"/>
    <col min="14854" max="14854" width="11.85546875" style="321" customWidth="1"/>
    <col min="14855" max="14855" width="3" style="321" customWidth="1"/>
    <col min="14856" max="14856" width="6" style="321" customWidth="1"/>
    <col min="14857" max="14857" width="10.28515625" style="321"/>
    <col min="14858" max="14858" width="11.28515625" style="321" customWidth="1"/>
    <col min="14859" max="14859" width="2.7109375" style="321" customWidth="1"/>
    <col min="14860" max="14860" width="8.42578125" style="321" customWidth="1"/>
    <col min="14861" max="14861" width="10.85546875" style="321" customWidth="1"/>
    <col min="14862" max="14862" width="10" style="321" customWidth="1"/>
    <col min="14863" max="14863" width="12.42578125" style="321" customWidth="1"/>
    <col min="14864" max="14864" width="9.42578125" style="321" customWidth="1"/>
    <col min="14865" max="14865" width="5.42578125" style="321" customWidth="1"/>
    <col min="14866" max="15104" width="10.28515625" style="321"/>
    <col min="15105" max="15105" width="13" style="321" customWidth="1"/>
    <col min="15106" max="15106" width="7.7109375" style="321" customWidth="1"/>
    <col min="15107" max="15107" width="16.140625" style="321" customWidth="1"/>
    <col min="15108" max="15109" width="13.7109375" style="321" customWidth="1"/>
    <col min="15110" max="15110" width="11.85546875" style="321" customWidth="1"/>
    <col min="15111" max="15111" width="3" style="321" customWidth="1"/>
    <col min="15112" max="15112" width="6" style="321" customWidth="1"/>
    <col min="15113" max="15113" width="10.28515625" style="321"/>
    <col min="15114" max="15114" width="11.28515625" style="321" customWidth="1"/>
    <col min="15115" max="15115" width="2.7109375" style="321" customWidth="1"/>
    <col min="15116" max="15116" width="8.42578125" style="321" customWidth="1"/>
    <col min="15117" max="15117" width="10.85546875" style="321" customWidth="1"/>
    <col min="15118" max="15118" width="10" style="321" customWidth="1"/>
    <col min="15119" max="15119" width="12.42578125" style="321" customWidth="1"/>
    <col min="15120" max="15120" width="9.42578125" style="321" customWidth="1"/>
    <col min="15121" max="15121" width="5.42578125" style="321" customWidth="1"/>
    <col min="15122" max="15360" width="10.28515625" style="321"/>
    <col min="15361" max="15361" width="13" style="321" customWidth="1"/>
    <col min="15362" max="15362" width="7.7109375" style="321" customWidth="1"/>
    <col min="15363" max="15363" width="16.140625" style="321" customWidth="1"/>
    <col min="15364" max="15365" width="13.7109375" style="321" customWidth="1"/>
    <col min="15366" max="15366" width="11.85546875" style="321" customWidth="1"/>
    <col min="15367" max="15367" width="3" style="321" customWidth="1"/>
    <col min="15368" max="15368" width="6" style="321" customWidth="1"/>
    <col min="15369" max="15369" width="10.28515625" style="321"/>
    <col min="15370" max="15370" width="11.28515625" style="321" customWidth="1"/>
    <col min="15371" max="15371" width="2.7109375" style="321" customWidth="1"/>
    <col min="15372" max="15372" width="8.42578125" style="321" customWidth="1"/>
    <col min="15373" max="15373" width="10.85546875" style="321" customWidth="1"/>
    <col min="15374" max="15374" width="10" style="321" customWidth="1"/>
    <col min="15375" max="15375" width="12.42578125" style="321" customWidth="1"/>
    <col min="15376" max="15376" width="9.42578125" style="321" customWidth="1"/>
    <col min="15377" max="15377" width="5.42578125" style="321" customWidth="1"/>
    <col min="15378" max="15616" width="10.28515625" style="321"/>
    <col min="15617" max="15617" width="13" style="321" customWidth="1"/>
    <col min="15618" max="15618" width="7.7109375" style="321" customWidth="1"/>
    <col min="15619" max="15619" width="16.140625" style="321" customWidth="1"/>
    <col min="15620" max="15621" width="13.7109375" style="321" customWidth="1"/>
    <col min="15622" max="15622" width="11.85546875" style="321" customWidth="1"/>
    <col min="15623" max="15623" width="3" style="321" customWidth="1"/>
    <col min="15624" max="15624" width="6" style="321" customWidth="1"/>
    <col min="15625" max="15625" width="10.28515625" style="321"/>
    <col min="15626" max="15626" width="11.28515625" style="321" customWidth="1"/>
    <col min="15627" max="15627" width="2.7109375" style="321" customWidth="1"/>
    <col min="15628" max="15628" width="8.42578125" style="321" customWidth="1"/>
    <col min="15629" max="15629" width="10.85546875" style="321" customWidth="1"/>
    <col min="15630" max="15630" width="10" style="321" customWidth="1"/>
    <col min="15631" max="15631" width="12.42578125" style="321" customWidth="1"/>
    <col min="15632" max="15632" width="9.42578125" style="321" customWidth="1"/>
    <col min="15633" max="15633" width="5.42578125" style="321" customWidth="1"/>
    <col min="15634" max="15872" width="10.28515625" style="321"/>
    <col min="15873" max="15873" width="13" style="321" customWidth="1"/>
    <col min="15874" max="15874" width="7.7109375" style="321" customWidth="1"/>
    <col min="15875" max="15875" width="16.140625" style="321" customWidth="1"/>
    <col min="15876" max="15877" width="13.7109375" style="321" customWidth="1"/>
    <col min="15878" max="15878" width="11.85546875" style="321" customWidth="1"/>
    <col min="15879" max="15879" width="3" style="321" customWidth="1"/>
    <col min="15880" max="15880" width="6" style="321" customWidth="1"/>
    <col min="15881" max="15881" width="10.28515625" style="321"/>
    <col min="15882" max="15882" width="11.28515625" style="321" customWidth="1"/>
    <col min="15883" max="15883" width="2.7109375" style="321" customWidth="1"/>
    <col min="15884" max="15884" width="8.42578125" style="321" customWidth="1"/>
    <col min="15885" max="15885" width="10.85546875" style="321" customWidth="1"/>
    <col min="15886" max="15886" width="10" style="321" customWidth="1"/>
    <col min="15887" max="15887" width="12.42578125" style="321" customWidth="1"/>
    <col min="15888" max="15888" width="9.42578125" style="321" customWidth="1"/>
    <col min="15889" max="15889" width="5.42578125" style="321" customWidth="1"/>
    <col min="15890" max="16128" width="10.28515625" style="321"/>
    <col min="16129" max="16129" width="13" style="321" customWidth="1"/>
    <col min="16130" max="16130" width="7.7109375" style="321" customWidth="1"/>
    <col min="16131" max="16131" width="16.140625" style="321" customWidth="1"/>
    <col min="16132" max="16133" width="13.7109375" style="321" customWidth="1"/>
    <col min="16134" max="16134" width="11.85546875" style="321" customWidth="1"/>
    <col min="16135" max="16135" width="3" style="321" customWidth="1"/>
    <col min="16136" max="16136" width="6" style="321" customWidth="1"/>
    <col min="16137" max="16137" width="10.28515625" style="321"/>
    <col min="16138" max="16138" width="11.28515625" style="321" customWidth="1"/>
    <col min="16139" max="16139" width="2.7109375" style="321" customWidth="1"/>
    <col min="16140" max="16140" width="8.42578125" style="321" customWidth="1"/>
    <col min="16141" max="16141" width="10.85546875" style="321" customWidth="1"/>
    <col min="16142" max="16142" width="10" style="321" customWidth="1"/>
    <col min="16143" max="16143" width="12.42578125" style="321" customWidth="1"/>
    <col min="16144" max="16144" width="9.42578125" style="321" customWidth="1"/>
    <col min="16145" max="16145" width="5.42578125" style="321" customWidth="1"/>
    <col min="16146" max="16384" width="10.28515625" style="321"/>
  </cols>
  <sheetData>
    <row r="1" spans="1:16" ht="11.25" customHeight="1">
      <c r="A1" s="730" t="s">
        <v>181</v>
      </c>
      <c r="B1" s="730"/>
      <c r="C1" s="730"/>
      <c r="D1" s="730"/>
      <c r="E1" s="730"/>
      <c r="F1" s="730"/>
      <c r="G1" s="730"/>
      <c r="H1" s="730"/>
      <c r="I1" s="730"/>
      <c r="J1" s="730"/>
      <c r="K1" s="730"/>
      <c r="L1" s="730"/>
      <c r="M1" s="730"/>
      <c r="N1" s="730"/>
      <c r="O1" s="730"/>
      <c r="P1" s="730"/>
    </row>
    <row r="2" spans="1:16" s="322" customFormat="1" ht="12.75" customHeight="1">
      <c r="A2" s="711" t="s">
        <v>321</v>
      </c>
      <c r="B2" s="711"/>
      <c r="C2" s="711"/>
      <c r="D2" s="711"/>
      <c r="E2" s="711"/>
      <c r="F2" s="711"/>
      <c r="G2" s="711"/>
      <c r="H2" s="711"/>
      <c r="I2" s="711"/>
      <c r="J2" s="419"/>
      <c r="K2" s="419"/>
      <c r="L2" s="419"/>
      <c r="M2" s="419"/>
      <c r="N2" s="419"/>
      <c r="O2" s="419"/>
      <c r="P2" s="419"/>
    </row>
    <row r="3" spans="1:16" s="322" customFormat="1" ht="12.75" customHeight="1">
      <c r="A3" s="711" t="s">
        <v>600</v>
      </c>
      <c r="B3" s="711"/>
      <c r="C3" s="711"/>
      <c r="D3" s="711"/>
      <c r="E3" s="711"/>
      <c r="F3" s="711"/>
      <c r="G3" s="711"/>
      <c r="H3" s="711"/>
      <c r="I3" s="711"/>
      <c r="J3" s="419"/>
      <c r="K3" s="419"/>
      <c r="L3" s="419"/>
      <c r="M3" s="419"/>
      <c r="N3" s="419"/>
      <c r="O3" s="419"/>
      <c r="P3" s="419"/>
    </row>
    <row r="4" spans="1:16" s="322" customFormat="1" ht="12.75" customHeight="1">
      <c r="A4" s="712" t="s">
        <v>414</v>
      </c>
      <c r="B4" s="712"/>
      <c r="C4" s="712"/>
      <c r="D4" s="712"/>
      <c r="E4" s="712"/>
      <c r="F4" s="712"/>
      <c r="G4" s="712"/>
      <c r="H4" s="712"/>
      <c r="I4" s="712"/>
      <c r="J4" s="420"/>
      <c r="K4" s="420"/>
      <c r="L4" s="420"/>
      <c r="M4" s="420"/>
      <c r="N4" s="420"/>
      <c r="O4" s="420"/>
      <c r="P4" s="420"/>
    </row>
    <row r="5" spans="1:16" s="322" customFormat="1" ht="12.75" customHeight="1">
      <c r="A5" s="712" t="s">
        <v>415</v>
      </c>
      <c r="B5" s="712"/>
      <c r="C5" s="712"/>
      <c r="D5" s="712"/>
      <c r="E5" s="712"/>
      <c r="F5" s="712"/>
      <c r="G5" s="712"/>
      <c r="H5" s="712"/>
      <c r="I5" s="712"/>
      <c r="J5" s="420"/>
      <c r="K5" s="420"/>
      <c r="L5" s="420"/>
      <c r="M5" s="420"/>
      <c r="N5" s="420"/>
      <c r="O5" s="420"/>
      <c r="P5" s="420"/>
    </row>
    <row r="6" spans="1:16" ht="12.75" customHeight="1">
      <c r="A6" s="324"/>
      <c r="B6" s="324"/>
      <c r="C6" s="323"/>
      <c r="D6" s="325"/>
      <c r="E6" s="325"/>
      <c r="F6" s="325"/>
      <c r="G6" s="324"/>
      <c r="H6" s="324"/>
      <c r="I6" s="363" t="s">
        <v>416</v>
      </c>
      <c r="J6" s="328"/>
      <c r="K6" s="329"/>
      <c r="P6" s="321"/>
    </row>
    <row r="7" spans="1:16" ht="11.25" customHeight="1">
      <c r="C7" s="328"/>
      <c r="D7" s="328"/>
      <c r="E7" s="328"/>
      <c r="F7" s="328"/>
      <c r="G7" s="328"/>
      <c r="H7" s="328"/>
      <c r="I7" s="328"/>
      <c r="J7" s="328"/>
      <c r="K7" s="329"/>
      <c r="L7" s="328"/>
      <c r="M7" s="328"/>
      <c r="N7" s="328"/>
      <c r="O7" s="421"/>
    </row>
    <row r="9" spans="1:16" s="276" customFormat="1" ht="12.75" customHeight="1">
      <c r="A9" s="715" t="s">
        <v>240</v>
      </c>
      <c r="B9" s="715"/>
      <c r="C9" s="422" t="s">
        <v>417</v>
      </c>
      <c r="D9" s="423" t="s">
        <v>351</v>
      </c>
      <c r="E9" s="423" t="s">
        <v>354</v>
      </c>
      <c r="F9" s="735" t="s">
        <v>418</v>
      </c>
      <c r="G9" s="736"/>
      <c r="H9" s="737" t="s">
        <v>418</v>
      </c>
      <c r="I9" s="737"/>
      <c r="J9" s="424"/>
      <c r="K9" s="322"/>
      <c r="L9" s="322"/>
      <c r="M9" s="322"/>
      <c r="N9" s="322"/>
    </row>
    <row r="10" spans="1:16" s="276" customFormat="1" ht="12.75" customHeight="1">
      <c r="A10" s="715"/>
      <c r="B10" s="715"/>
      <c r="C10" s="425" t="s">
        <v>419</v>
      </c>
      <c r="D10" s="426" t="s">
        <v>420</v>
      </c>
      <c r="E10" s="426" t="s">
        <v>420</v>
      </c>
      <c r="F10" s="738">
        <v>43830</v>
      </c>
      <c r="G10" s="739"/>
      <c r="H10" s="740">
        <v>43465</v>
      </c>
      <c r="I10" s="740"/>
      <c r="J10" s="322"/>
      <c r="K10" s="322"/>
      <c r="L10" s="322"/>
      <c r="M10" s="322"/>
      <c r="N10" s="322"/>
    </row>
    <row r="11" spans="1:16" s="322" customFormat="1" ht="12.75" customHeight="1">
      <c r="A11" s="424"/>
      <c r="B11" s="427"/>
      <c r="C11" s="428"/>
      <c r="D11" s="428"/>
      <c r="E11" s="428"/>
      <c r="F11" s="429"/>
      <c r="G11" s="430"/>
      <c r="H11" s="429"/>
      <c r="I11" s="430"/>
      <c r="M11" s="431"/>
    </row>
    <row r="12" spans="1:16" s="322" customFormat="1" ht="12.75" customHeight="1" thickBot="1">
      <c r="A12" s="432" t="s">
        <v>421</v>
      </c>
      <c r="B12" s="433"/>
      <c r="C12" s="434"/>
      <c r="D12" s="435"/>
      <c r="E12" s="434"/>
      <c r="F12" s="436"/>
      <c r="G12" s="434"/>
      <c r="H12" s="437"/>
      <c r="I12" s="434"/>
    </row>
    <row r="13" spans="1:16" s="322" customFormat="1" ht="12.75" customHeight="1">
      <c r="A13" s="438"/>
      <c r="B13" s="439"/>
      <c r="C13" s="440"/>
      <c r="D13" s="441"/>
      <c r="E13" s="440"/>
      <c r="F13" s="442"/>
      <c r="G13" s="443"/>
      <c r="H13" s="444"/>
      <c r="I13" s="445"/>
    </row>
    <row r="14" spans="1:16" s="322" customFormat="1" ht="12.75" customHeight="1">
      <c r="A14" s="446" t="s">
        <v>422</v>
      </c>
      <c r="B14" s="447" t="s">
        <v>18</v>
      </c>
      <c r="C14" s="448">
        <v>5638379393</v>
      </c>
      <c r="D14" s="448">
        <f>4626977671+25094050</f>
        <v>4652071721</v>
      </c>
      <c r="E14" s="449">
        <f>9452437716+784958374</f>
        <v>10237396090</v>
      </c>
      <c r="F14" s="731">
        <f>+C14+D14-E14</f>
        <v>53055024</v>
      </c>
      <c r="G14" s="732"/>
      <c r="H14" s="450"/>
      <c r="I14" s="451">
        <v>5638379393</v>
      </c>
      <c r="J14" s="452"/>
      <c r="K14" s="453"/>
      <c r="L14" s="652"/>
      <c r="M14" s="453"/>
    </row>
    <row r="15" spans="1:16" s="322" customFormat="1" ht="12.75" customHeight="1">
      <c r="A15" s="446"/>
      <c r="B15" s="447"/>
      <c r="C15" s="448"/>
      <c r="D15" s="448"/>
      <c r="E15" s="449"/>
      <c r="F15" s="731"/>
      <c r="G15" s="732"/>
      <c r="H15" s="450"/>
      <c r="I15" s="451"/>
      <c r="J15" s="452"/>
    </row>
    <row r="16" spans="1:16" s="322" customFormat="1" ht="12.75" customHeight="1">
      <c r="A16" s="446" t="s">
        <v>422</v>
      </c>
      <c r="B16" s="447" t="s">
        <v>605</v>
      </c>
      <c r="C16" s="448">
        <v>15507303631</v>
      </c>
      <c r="D16" s="448">
        <v>5000000000</v>
      </c>
      <c r="E16" s="448"/>
      <c r="F16" s="731">
        <f>+C16+D16-E16</f>
        <v>20507303631</v>
      </c>
      <c r="G16" s="732"/>
      <c r="H16" s="450"/>
      <c r="I16" s="451">
        <v>15507303631</v>
      </c>
      <c r="J16" s="452"/>
    </row>
    <row r="17" spans="1:16" s="322" customFormat="1" ht="12.75" customHeight="1">
      <c r="A17" s="454"/>
      <c r="B17" s="455"/>
      <c r="C17" s="456"/>
      <c r="D17" s="456"/>
      <c r="E17" s="449"/>
      <c r="F17" s="741"/>
      <c r="G17" s="742"/>
      <c r="H17" s="457"/>
      <c r="I17" s="458"/>
      <c r="J17" s="452"/>
      <c r="K17" s="453"/>
      <c r="L17" s="453"/>
    </row>
    <row r="18" spans="1:16" s="276" customFormat="1" ht="12.75" customHeight="1" thickBot="1">
      <c r="A18" s="459" t="s">
        <v>148</v>
      </c>
      <c r="B18" s="460"/>
      <c r="C18" s="461">
        <f>SUM(C14:C17)</f>
        <v>21145683024</v>
      </c>
      <c r="D18" s="461">
        <f>SUM(D14:D17)</f>
        <v>9652071721</v>
      </c>
      <c r="E18" s="462">
        <f>SUM(E14:E17)</f>
        <v>10237396090</v>
      </c>
      <c r="F18" s="733">
        <f>SUM(F14:G17)</f>
        <v>20560358655</v>
      </c>
      <c r="G18" s="734"/>
      <c r="H18" s="743">
        <f>SUM(H14:I17)</f>
        <v>21145683024</v>
      </c>
      <c r="I18" s="743"/>
      <c r="J18" s="452"/>
      <c r="K18" s="453"/>
      <c r="L18" s="322"/>
      <c r="M18" s="322"/>
      <c r="N18" s="322"/>
    </row>
    <row r="19" spans="1:16" ht="11.25" customHeight="1">
      <c r="C19" s="463"/>
      <c r="D19" s="463"/>
      <c r="E19" s="463"/>
      <c r="F19" s="463"/>
      <c r="G19" s="463"/>
      <c r="H19" s="463"/>
      <c r="I19" s="463"/>
      <c r="J19" s="463"/>
      <c r="K19" s="464"/>
      <c r="L19" s="463"/>
      <c r="M19" s="463"/>
      <c r="N19" s="463"/>
      <c r="O19" s="463"/>
      <c r="P19" s="463"/>
    </row>
    <row r="20" spans="1:16" ht="16.149999999999999" customHeight="1">
      <c r="A20" s="276"/>
      <c r="C20" s="463"/>
      <c r="D20" s="463"/>
      <c r="E20" s="463"/>
      <c r="F20" s="465"/>
      <c r="G20" s="465"/>
      <c r="H20" s="465"/>
      <c r="I20" s="465"/>
      <c r="J20" s="463"/>
      <c r="K20" s="464"/>
      <c r="L20" s="463"/>
      <c r="M20" s="463"/>
      <c r="N20" s="463"/>
      <c r="O20" s="463"/>
      <c r="P20" s="463"/>
    </row>
    <row r="21" spans="1:16" ht="12.75" hidden="1" customHeight="1">
      <c r="A21" s="466" t="s">
        <v>423</v>
      </c>
      <c r="C21" s="463"/>
      <c r="D21" s="463"/>
      <c r="E21" s="463"/>
      <c r="F21" s="463"/>
      <c r="G21" s="463"/>
      <c r="H21" s="463"/>
      <c r="I21" s="463"/>
      <c r="J21" s="463"/>
      <c r="L21" s="463"/>
      <c r="M21" s="463"/>
      <c r="N21" s="463"/>
      <c r="O21" s="463"/>
      <c r="P21" s="463"/>
    </row>
    <row r="22" spans="1:16" ht="11.25" customHeight="1">
      <c r="D22" s="463"/>
      <c r="I22" s="463"/>
    </row>
    <row r="23" spans="1:16" ht="11.25" customHeight="1">
      <c r="I23" s="463"/>
    </row>
    <row r="24" spans="1:16" ht="11.25" customHeight="1">
      <c r="I24" s="463"/>
    </row>
    <row r="25" spans="1:16" ht="11.25" customHeight="1">
      <c r="I25" s="463"/>
    </row>
    <row r="26" spans="1:16" ht="11.25" customHeight="1">
      <c r="I26" s="463"/>
    </row>
    <row r="27" spans="1:16" ht="12.75" customHeight="1">
      <c r="D27" s="467"/>
      <c r="I27" s="463"/>
    </row>
    <row r="28" spans="1:16" ht="11.25" customHeight="1">
      <c r="I28" s="463"/>
    </row>
    <row r="29" spans="1:16" ht="11.25" customHeight="1">
      <c r="I29" s="463"/>
    </row>
    <row r="30" spans="1:16" ht="11.25" customHeight="1">
      <c r="I30" s="463"/>
    </row>
  </sheetData>
  <sheetProtection selectLockedCells="1" selectUnlockedCells="1"/>
  <mergeCells count="16">
    <mergeCell ref="F14:G14"/>
    <mergeCell ref="F18:G18"/>
    <mergeCell ref="A9:B10"/>
    <mergeCell ref="F9:G9"/>
    <mergeCell ref="H9:I9"/>
    <mergeCell ref="F10:G10"/>
    <mergeCell ref="H10:I10"/>
    <mergeCell ref="F17:G17"/>
    <mergeCell ref="F16:G16"/>
    <mergeCell ref="F15:G15"/>
    <mergeCell ref="H18:I18"/>
    <mergeCell ref="A1:P1"/>
    <mergeCell ref="A2:I2"/>
    <mergeCell ref="A3:I3"/>
    <mergeCell ref="A4:I4"/>
    <mergeCell ref="A5:I5"/>
  </mergeCells>
  <pageMargins left="1.0629921259842521" right="0.78740157480314965" top="1.5748031496062993" bottom="0.98425196850393704" header="0.51181102362204722" footer="0.51181102362204722"/>
  <pageSetup paperSize="9" scale="82" firstPageNumber="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O40"/>
  <sheetViews>
    <sheetView showGridLines="0" topLeftCell="A10" zoomScale="90" zoomScaleNormal="90" workbookViewId="0">
      <selection activeCell="C43" sqref="C43"/>
    </sheetView>
  </sheetViews>
  <sheetFormatPr baseColWidth="10" defaultColWidth="10.28515625" defaultRowHeight="11.25" customHeight="1"/>
  <cols>
    <col min="1" max="1" width="1.7109375" style="321" customWidth="1"/>
    <col min="2" max="2" width="2.28515625" style="327" customWidth="1"/>
    <col min="3" max="3" width="46.140625" style="327" customWidth="1"/>
    <col min="4" max="4" width="15.5703125" style="327" customWidth="1"/>
    <col min="5" max="5" width="20.140625" style="327" customWidth="1"/>
    <col min="6" max="6" width="16" style="327" customWidth="1"/>
    <col min="7" max="7" width="17.7109375" style="327" customWidth="1"/>
    <col min="8" max="8" width="2.5703125" style="327" customWidth="1"/>
    <col min="9" max="9" width="15.28515625" style="327" bestFit="1" customWidth="1"/>
    <col min="10" max="10" width="2.7109375" style="331" customWidth="1"/>
    <col min="11" max="11" width="19.85546875" style="327" customWidth="1"/>
    <col min="12" max="12" width="8.42578125" style="327" customWidth="1"/>
    <col min="13" max="13" width="10" style="327" customWidth="1"/>
    <col min="14" max="14" width="12.42578125" style="327" customWidth="1"/>
    <col min="15" max="15" width="9.42578125" style="327" customWidth="1"/>
    <col min="16" max="16" width="5.42578125" style="321" customWidth="1"/>
    <col min="17" max="256" width="10.28515625" style="321"/>
    <col min="257" max="257" width="1.7109375" style="321" customWidth="1"/>
    <col min="258" max="258" width="2.28515625" style="321" customWidth="1"/>
    <col min="259" max="259" width="55" style="321" customWidth="1"/>
    <col min="260" max="260" width="15.5703125" style="321" customWidth="1"/>
    <col min="261" max="261" width="20.140625" style="321" customWidth="1"/>
    <col min="262" max="262" width="16" style="321" customWidth="1"/>
    <col min="263" max="263" width="17.7109375" style="321" customWidth="1"/>
    <col min="264" max="264" width="2.5703125" style="321" customWidth="1"/>
    <col min="265" max="265" width="14.28515625" style="321" customWidth="1"/>
    <col min="266" max="266" width="2.7109375" style="321" customWidth="1"/>
    <col min="267" max="267" width="19.85546875" style="321" customWidth="1"/>
    <col min="268" max="268" width="8.42578125" style="321" customWidth="1"/>
    <col min="269" max="269" width="10" style="321" customWidth="1"/>
    <col min="270" max="270" width="12.42578125" style="321" customWidth="1"/>
    <col min="271" max="271" width="9.42578125" style="321" customWidth="1"/>
    <col min="272" max="272" width="5.42578125" style="321" customWidth="1"/>
    <col min="273" max="512" width="10.28515625" style="321"/>
    <col min="513" max="513" width="1.7109375" style="321" customWidth="1"/>
    <col min="514" max="514" width="2.28515625" style="321" customWidth="1"/>
    <col min="515" max="515" width="55" style="321" customWidth="1"/>
    <col min="516" max="516" width="15.5703125" style="321" customWidth="1"/>
    <col min="517" max="517" width="20.140625" style="321" customWidth="1"/>
    <col min="518" max="518" width="16" style="321" customWidth="1"/>
    <col min="519" max="519" width="17.7109375" style="321" customWidth="1"/>
    <col min="520" max="520" width="2.5703125" style="321" customWidth="1"/>
    <col min="521" max="521" width="14.28515625" style="321" customWidth="1"/>
    <col min="522" max="522" width="2.7109375" style="321" customWidth="1"/>
    <col min="523" max="523" width="19.85546875" style="321" customWidth="1"/>
    <col min="524" max="524" width="8.42578125" style="321" customWidth="1"/>
    <col min="525" max="525" width="10" style="321" customWidth="1"/>
    <col min="526" max="526" width="12.42578125" style="321" customWidth="1"/>
    <col min="527" max="527" width="9.42578125" style="321" customWidth="1"/>
    <col min="528" max="528" width="5.42578125" style="321" customWidth="1"/>
    <col min="529" max="768" width="10.28515625" style="321"/>
    <col min="769" max="769" width="1.7109375" style="321" customWidth="1"/>
    <col min="770" max="770" width="2.28515625" style="321" customWidth="1"/>
    <col min="771" max="771" width="55" style="321" customWidth="1"/>
    <col min="772" max="772" width="15.5703125" style="321" customWidth="1"/>
    <col min="773" max="773" width="20.140625" style="321" customWidth="1"/>
    <col min="774" max="774" width="16" style="321" customWidth="1"/>
    <col min="775" max="775" width="17.7109375" style="321" customWidth="1"/>
    <col min="776" max="776" width="2.5703125" style="321" customWidth="1"/>
    <col min="777" max="777" width="14.28515625" style="321" customWidth="1"/>
    <col min="778" max="778" width="2.7109375" style="321" customWidth="1"/>
    <col min="779" max="779" width="19.85546875" style="321" customWidth="1"/>
    <col min="780" max="780" width="8.42578125" style="321" customWidth="1"/>
    <col min="781" max="781" width="10" style="321" customWidth="1"/>
    <col min="782" max="782" width="12.42578125" style="321" customWidth="1"/>
    <col min="783" max="783" width="9.42578125" style="321" customWidth="1"/>
    <col min="784" max="784" width="5.42578125" style="321" customWidth="1"/>
    <col min="785" max="1024" width="10.28515625" style="321"/>
    <col min="1025" max="1025" width="1.7109375" style="321" customWidth="1"/>
    <col min="1026" max="1026" width="2.28515625" style="321" customWidth="1"/>
    <col min="1027" max="1027" width="55" style="321" customWidth="1"/>
    <col min="1028" max="1028" width="15.5703125" style="321" customWidth="1"/>
    <col min="1029" max="1029" width="20.140625" style="321" customWidth="1"/>
    <col min="1030" max="1030" width="16" style="321" customWidth="1"/>
    <col min="1031" max="1031" width="17.7109375" style="321" customWidth="1"/>
    <col min="1032" max="1032" width="2.5703125" style="321" customWidth="1"/>
    <col min="1033" max="1033" width="14.28515625" style="321" customWidth="1"/>
    <col min="1034" max="1034" width="2.7109375" style="321" customWidth="1"/>
    <col min="1035" max="1035" width="19.85546875" style="321" customWidth="1"/>
    <col min="1036" max="1036" width="8.42578125" style="321" customWidth="1"/>
    <col min="1037" max="1037" width="10" style="321" customWidth="1"/>
    <col min="1038" max="1038" width="12.42578125" style="321" customWidth="1"/>
    <col min="1039" max="1039" width="9.42578125" style="321" customWidth="1"/>
    <col min="1040" max="1040" width="5.42578125" style="321" customWidth="1"/>
    <col min="1041" max="1280" width="10.28515625" style="321"/>
    <col min="1281" max="1281" width="1.7109375" style="321" customWidth="1"/>
    <col min="1282" max="1282" width="2.28515625" style="321" customWidth="1"/>
    <col min="1283" max="1283" width="55" style="321" customWidth="1"/>
    <col min="1284" max="1284" width="15.5703125" style="321" customWidth="1"/>
    <col min="1285" max="1285" width="20.140625" style="321" customWidth="1"/>
    <col min="1286" max="1286" width="16" style="321" customWidth="1"/>
    <col min="1287" max="1287" width="17.7109375" style="321" customWidth="1"/>
    <col min="1288" max="1288" width="2.5703125" style="321" customWidth="1"/>
    <col min="1289" max="1289" width="14.28515625" style="321" customWidth="1"/>
    <col min="1290" max="1290" width="2.7109375" style="321" customWidth="1"/>
    <col min="1291" max="1291" width="19.85546875" style="321" customWidth="1"/>
    <col min="1292" max="1292" width="8.42578125" style="321" customWidth="1"/>
    <col min="1293" max="1293" width="10" style="321" customWidth="1"/>
    <col min="1294" max="1294" width="12.42578125" style="321" customWidth="1"/>
    <col min="1295" max="1295" width="9.42578125" style="321" customWidth="1"/>
    <col min="1296" max="1296" width="5.42578125" style="321" customWidth="1"/>
    <col min="1297" max="1536" width="10.28515625" style="321"/>
    <col min="1537" max="1537" width="1.7109375" style="321" customWidth="1"/>
    <col min="1538" max="1538" width="2.28515625" style="321" customWidth="1"/>
    <col min="1539" max="1539" width="55" style="321" customWidth="1"/>
    <col min="1540" max="1540" width="15.5703125" style="321" customWidth="1"/>
    <col min="1541" max="1541" width="20.140625" style="321" customWidth="1"/>
    <col min="1542" max="1542" width="16" style="321" customWidth="1"/>
    <col min="1543" max="1543" width="17.7109375" style="321" customWidth="1"/>
    <col min="1544" max="1544" width="2.5703125" style="321" customWidth="1"/>
    <col min="1545" max="1545" width="14.28515625" style="321" customWidth="1"/>
    <col min="1546" max="1546" width="2.7109375" style="321" customWidth="1"/>
    <col min="1547" max="1547" width="19.85546875" style="321" customWidth="1"/>
    <col min="1548" max="1548" width="8.42578125" style="321" customWidth="1"/>
    <col min="1549" max="1549" width="10" style="321" customWidth="1"/>
    <col min="1550" max="1550" width="12.42578125" style="321" customWidth="1"/>
    <col min="1551" max="1551" width="9.42578125" style="321" customWidth="1"/>
    <col min="1552" max="1552" width="5.42578125" style="321" customWidth="1"/>
    <col min="1553" max="1792" width="10.28515625" style="321"/>
    <col min="1793" max="1793" width="1.7109375" style="321" customWidth="1"/>
    <col min="1794" max="1794" width="2.28515625" style="321" customWidth="1"/>
    <col min="1795" max="1795" width="55" style="321" customWidth="1"/>
    <col min="1796" max="1796" width="15.5703125" style="321" customWidth="1"/>
    <col min="1797" max="1797" width="20.140625" style="321" customWidth="1"/>
    <col min="1798" max="1798" width="16" style="321" customWidth="1"/>
    <col min="1799" max="1799" width="17.7109375" style="321" customWidth="1"/>
    <col min="1800" max="1800" width="2.5703125" style="321" customWidth="1"/>
    <col min="1801" max="1801" width="14.28515625" style="321" customWidth="1"/>
    <col min="1802" max="1802" width="2.7109375" style="321" customWidth="1"/>
    <col min="1803" max="1803" width="19.85546875" style="321" customWidth="1"/>
    <col min="1804" max="1804" width="8.42578125" style="321" customWidth="1"/>
    <col min="1805" max="1805" width="10" style="321" customWidth="1"/>
    <col min="1806" max="1806" width="12.42578125" style="321" customWidth="1"/>
    <col min="1807" max="1807" width="9.42578125" style="321" customWidth="1"/>
    <col min="1808" max="1808" width="5.42578125" style="321" customWidth="1"/>
    <col min="1809" max="2048" width="10.28515625" style="321"/>
    <col min="2049" max="2049" width="1.7109375" style="321" customWidth="1"/>
    <col min="2050" max="2050" width="2.28515625" style="321" customWidth="1"/>
    <col min="2051" max="2051" width="55" style="321" customWidth="1"/>
    <col min="2052" max="2052" width="15.5703125" style="321" customWidth="1"/>
    <col min="2053" max="2053" width="20.140625" style="321" customWidth="1"/>
    <col min="2054" max="2054" width="16" style="321" customWidth="1"/>
    <col min="2055" max="2055" width="17.7109375" style="321" customWidth="1"/>
    <col min="2056" max="2056" width="2.5703125" style="321" customWidth="1"/>
    <col min="2057" max="2057" width="14.28515625" style="321" customWidth="1"/>
    <col min="2058" max="2058" width="2.7109375" style="321" customWidth="1"/>
    <col min="2059" max="2059" width="19.85546875" style="321" customWidth="1"/>
    <col min="2060" max="2060" width="8.42578125" style="321" customWidth="1"/>
    <col min="2061" max="2061" width="10" style="321" customWidth="1"/>
    <col min="2062" max="2062" width="12.42578125" style="321" customWidth="1"/>
    <col min="2063" max="2063" width="9.42578125" style="321" customWidth="1"/>
    <col min="2064" max="2064" width="5.42578125" style="321" customWidth="1"/>
    <col min="2065" max="2304" width="10.28515625" style="321"/>
    <col min="2305" max="2305" width="1.7109375" style="321" customWidth="1"/>
    <col min="2306" max="2306" width="2.28515625" style="321" customWidth="1"/>
    <col min="2307" max="2307" width="55" style="321" customWidth="1"/>
    <col min="2308" max="2308" width="15.5703125" style="321" customWidth="1"/>
    <col min="2309" max="2309" width="20.140625" style="321" customWidth="1"/>
    <col min="2310" max="2310" width="16" style="321" customWidth="1"/>
    <col min="2311" max="2311" width="17.7109375" style="321" customWidth="1"/>
    <col min="2312" max="2312" width="2.5703125" style="321" customWidth="1"/>
    <col min="2313" max="2313" width="14.28515625" style="321" customWidth="1"/>
    <col min="2314" max="2314" width="2.7109375" style="321" customWidth="1"/>
    <col min="2315" max="2315" width="19.85546875" style="321" customWidth="1"/>
    <col min="2316" max="2316" width="8.42578125" style="321" customWidth="1"/>
    <col min="2317" max="2317" width="10" style="321" customWidth="1"/>
    <col min="2318" max="2318" width="12.42578125" style="321" customWidth="1"/>
    <col min="2319" max="2319" width="9.42578125" style="321" customWidth="1"/>
    <col min="2320" max="2320" width="5.42578125" style="321" customWidth="1"/>
    <col min="2321" max="2560" width="10.28515625" style="321"/>
    <col min="2561" max="2561" width="1.7109375" style="321" customWidth="1"/>
    <col min="2562" max="2562" width="2.28515625" style="321" customWidth="1"/>
    <col min="2563" max="2563" width="55" style="321" customWidth="1"/>
    <col min="2564" max="2564" width="15.5703125" style="321" customWidth="1"/>
    <col min="2565" max="2565" width="20.140625" style="321" customWidth="1"/>
    <col min="2566" max="2566" width="16" style="321" customWidth="1"/>
    <col min="2567" max="2567" width="17.7109375" style="321" customWidth="1"/>
    <col min="2568" max="2568" width="2.5703125" style="321" customWidth="1"/>
    <col min="2569" max="2569" width="14.28515625" style="321" customWidth="1"/>
    <col min="2570" max="2570" width="2.7109375" style="321" customWidth="1"/>
    <col min="2571" max="2571" width="19.85546875" style="321" customWidth="1"/>
    <col min="2572" max="2572" width="8.42578125" style="321" customWidth="1"/>
    <col min="2573" max="2573" width="10" style="321" customWidth="1"/>
    <col min="2574" max="2574" width="12.42578125" style="321" customWidth="1"/>
    <col min="2575" max="2575" width="9.42578125" style="321" customWidth="1"/>
    <col min="2576" max="2576" width="5.42578125" style="321" customWidth="1"/>
    <col min="2577" max="2816" width="10.28515625" style="321"/>
    <col min="2817" max="2817" width="1.7109375" style="321" customWidth="1"/>
    <col min="2818" max="2818" width="2.28515625" style="321" customWidth="1"/>
    <col min="2819" max="2819" width="55" style="321" customWidth="1"/>
    <col min="2820" max="2820" width="15.5703125" style="321" customWidth="1"/>
    <col min="2821" max="2821" width="20.140625" style="321" customWidth="1"/>
    <col min="2822" max="2822" width="16" style="321" customWidth="1"/>
    <col min="2823" max="2823" width="17.7109375" style="321" customWidth="1"/>
    <col min="2824" max="2824" width="2.5703125" style="321" customWidth="1"/>
    <col min="2825" max="2825" width="14.28515625" style="321" customWidth="1"/>
    <col min="2826" max="2826" width="2.7109375" style="321" customWidth="1"/>
    <col min="2827" max="2827" width="19.85546875" style="321" customWidth="1"/>
    <col min="2828" max="2828" width="8.42578125" style="321" customWidth="1"/>
    <col min="2829" max="2829" width="10" style="321" customWidth="1"/>
    <col min="2830" max="2830" width="12.42578125" style="321" customWidth="1"/>
    <col min="2831" max="2831" width="9.42578125" style="321" customWidth="1"/>
    <col min="2832" max="2832" width="5.42578125" style="321" customWidth="1"/>
    <col min="2833" max="3072" width="10.28515625" style="321"/>
    <col min="3073" max="3073" width="1.7109375" style="321" customWidth="1"/>
    <col min="3074" max="3074" width="2.28515625" style="321" customWidth="1"/>
    <col min="3075" max="3075" width="55" style="321" customWidth="1"/>
    <col min="3076" max="3076" width="15.5703125" style="321" customWidth="1"/>
    <col min="3077" max="3077" width="20.140625" style="321" customWidth="1"/>
    <col min="3078" max="3078" width="16" style="321" customWidth="1"/>
    <col min="3079" max="3079" width="17.7109375" style="321" customWidth="1"/>
    <col min="3080" max="3080" width="2.5703125" style="321" customWidth="1"/>
    <col min="3081" max="3081" width="14.28515625" style="321" customWidth="1"/>
    <col min="3082" max="3082" width="2.7109375" style="321" customWidth="1"/>
    <col min="3083" max="3083" width="19.85546875" style="321" customWidth="1"/>
    <col min="3084" max="3084" width="8.42578125" style="321" customWidth="1"/>
    <col min="3085" max="3085" width="10" style="321" customWidth="1"/>
    <col min="3086" max="3086" width="12.42578125" style="321" customWidth="1"/>
    <col min="3087" max="3087" width="9.42578125" style="321" customWidth="1"/>
    <col min="3088" max="3088" width="5.42578125" style="321" customWidth="1"/>
    <col min="3089" max="3328" width="10.28515625" style="321"/>
    <col min="3329" max="3329" width="1.7109375" style="321" customWidth="1"/>
    <col min="3330" max="3330" width="2.28515625" style="321" customWidth="1"/>
    <col min="3331" max="3331" width="55" style="321" customWidth="1"/>
    <col min="3332" max="3332" width="15.5703125" style="321" customWidth="1"/>
    <col min="3333" max="3333" width="20.140625" style="321" customWidth="1"/>
    <col min="3334" max="3334" width="16" style="321" customWidth="1"/>
    <col min="3335" max="3335" width="17.7109375" style="321" customWidth="1"/>
    <col min="3336" max="3336" width="2.5703125" style="321" customWidth="1"/>
    <col min="3337" max="3337" width="14.28515625" style="321" customWidth="1"/>
    <col min="3338" max="3338" width="2.7109375" style="321" customWidth="1"/>
    <col min="3339" max="3339" width="19.85546875" style="321" customWidth="1"/>
    <col min="3340" max="3340" width="8.42578125" style="321" customWidth="1"/>
    <col min="3341" max="3341" width="10" style="321" customWidth="1"/>
    <col min="3342" max="3342" width="12.42578125" style="321" customWidth="1"/>
    <col min="3343" max="3343" width="9.42578125" style="321" customWidth="1"/>
    <col min="3344" max="3344" width="5.42578125" style="321" customWidth="1"/>
    <col min="3345" max="3584" width="10.28515625" style="321"/>
    <col min="3585" max="3585" width="1.7109375" style="321" customWidth="1"/>
    <col min="3586" max="3586" width="2.28515625" style="321" customWidth="1"/>
    <col min="3587" max="3587" width="55" style="321" customWidth="1"/>
    <col min="3588" max="3588" width="15.5703125" style="321" customWidth="1"/>
    <col min="3589" max="3589" width="20.140625" style="321" customWidth="1"/>
    <col min="3590" max="3590" width="16" style="321" customWidth="1"/>
    <col min="3591" max="3591" width="17.7109375" style="321" customWidth="1"/>
    <col min="3592" max="3592" width="2.5703125" style="321" customWidth="1"/>
    <col min="3593" max="3593" width="14.28515625" style="321" customWidth="1"/>
    <col min="3594" max="3594" width="2.7109375" style="321" customWidth="1"/>
    <col min="3595" max="3595" width="19.85546875" style="321" customWidth="1"/>
    <col min="3596" max="3596" width="8.42578125" style="321" customWidth="1"/>
    <col min="3597" max="3597" width="10" style="321" customWidth="1"/>
    <col min="3598" max="3598" width="12.42578125" style="321" customWidth="1"/>
    <col min="3599" max="3599" width="9.42578125" style="321" customWidth="1"/>
    <col min="3600" max="3600" width="5.42578125" style="321" customWidth="1"/>
    <col min="3601" max="3840" width="10.28515625" style="321"/>
    <col min="3841" max="3841" width="1.7109375" style="321" customWidth="1"/>
    <col min="3842" max="3842" width="2.28515625" style="321" customWidth="1"/>
    <col min="3843" max="3843" width="55" style="321" customWidth="1"/>
    <col min="3844" max="3844" width="15.5703125" style="321" customWidth="1"/>
    <col min="3845" max="3845" width="20.140625" style="321" customWidth="1"/>
    <col min="3846" max="3846" width="16" style="321" customWidth="1"/>
    <col min="3847" max="3847" width="17.7109375" style="321" customWidth="1"/>
    <col min="3848" max="3848" width="2.5703125" style="321" customWidth="1"/>
    <col min="3849" max="3849" width="14.28515625" style="321" customWidth="1"/>
    <col min="3850" max="3850" width="2.7109375" style="321" customWidth="1"/>
    <col min="3851" max="3851" width="19.85546875" style="321" customWidth="1"/>
    <col min="3852" max="3852" width="8.42578125" style="321" customWidth="1"/>
    <col min="3853" max="3853" width="10" style="321" customWidth="1"/>
    <col min="3854" max="3854" width="12.42578125" style="321" customWidth="1"/>
    <col min="3855" max="3855" width="9.42578125" style="321" customWidth="1"/>
    <col min="3856" max="3856" width="5.42578125" style="321" customWidth="1"/>
    <col min="3857" max="4096" width="10.28515625" style="321"/>
    <col min="4097" max="4097" width="1.7109375" style="321" customWidth="1"/>
    <col min="4098" max="4098" width="2.28515625" style="321" customWidth="1"/>
    <col min="4099" max="4099" width="55" style="321" customWidth="1"/>
    <col min="4100" max="4100" width="15.5703125" style="321" customWidth="1"/>
    <col min="4101" max="4101" width="20.140625" style="321" customWidth="1"/>
    <col min="4102" max="4102" width="16" style="321" customWidth="1"/>
    <col min="4103" max="4103" width="17.7109375" style="321" customWidth="1"/>
    <col min="4104" max="4104" width="2.5703125" style="321" customWidth="1"/>
    <col min="4105" max="4105" width="14.28515625" style="321" customWidth="1"/>
    <col min="4106" max="4106" width="2.7109375" style="321" customWidth="1"/>
    <col min="4107" max="4107" width="19.85546875" style="321" customWidth="1"/>
    <col min="4108" max="4108" width="8.42578125" style="321" customWidth="1"/>
    <col min="4109" max="4109" width="10" style="321" customWidth="1"/>
    <col min="4110" max="4110" width="12.42578125" style="321" customWidth="1"/>
    <col min="4111" max="4111" width="9.42578125" style="321" customWidth="1"/>
    <col min="4112" max="4112" width="5.42578125" style="321" customWidth="1"/>
    <col min="4113" max="4352" width="10.28515625" style="321"/>
    <col min="4353" max="4353" width="1.7109375" style="321" customWidth="1"/>
    <col min="4354" max="4354" width="2.28515625" style="321" customWidth="1"/>
    <col min="4355" max="4355" width="55" style="321" customWidth="1"/>
    <col min="4356" max="4356" width="15.5703125" style="321" customWidth="1"/>
    <col min="4357" max="4357" width="20.140625" style="321" customWidth="1"/>
    <col min="4358" max="4358" width="16" style="321" customWidth="1"/>
    <col min="4359" max="4359" width="17.7109375" style="321" customWidth="1"/>
    <col min="4360" max="4360" width="2.5703125" style="321" customWidth="1"/>
    <col min="4361" max="4361" width="14.28515625" style="321" customWidth="1"/>
    <col min="4362" max="4362" width="2.7109375" style="321" customWidth="1"/>
    <col min="4363" max="4363" width="19.85546875" style="321" customWidth="1"/>
    <col min="4364" max="4364" width="8.42578125" style="321" customWidth="1"/>
    <col min="4365" max="4365" width="10" style="321" customWidth="1"/>
    <col min="4366" max="4366" width="12.42578125" style="321" customWidth="1"/>
    <col min="4367" max="4367" width="9.42578125" style="321" customWidth="1"/>
    <col min="4368" max="4368" width="5.42578125" style="321" customWidth="1"/>
    <col min="4369" max="4608" width="10.28515625" style="321"/>
    <col min="4609" max="4609" width="1.7109375" style="321" customWidth="1"/>
    <col min="4610" max="4610" width="2.28515625" style="321" customWidth="1"/>
    <col min="4611" max="4611" width="55" style="321" customWidth="1"/>
    <col min="4612" max="4612" width="15.5703125" style="321" customWidth="1"/>
    <col min="4613" max="4613" width="20.140625" style="321" customWidth="1"/>
    <col min="4614" max="4614" width="16" style="321" customWidth="1"/>
    <col min="4615" max="4615" width="17.7109375" style="321" customWidth="1"/>
    <col min="4616" max="4616" width="2.5703125" style="321" customWidth="1"/>
    <col min="4617" max="4617" width="14.28515625" style="321" customWidth="1"/>
    <col min="4618" max="4618" width="2.7109375" style="321" customWidth="1"/>
    <col min="4619" max="4619" width="19.85546875" style="321" customWidth="1"/>
    <col min="4620" max="4620" width="8.42578125" style="321" customWidth="1"/>
    <col min="4621" max="4621" width="10" style="321" customWidth="1"/>
    <col min="4622" max="4622" width="12.42578125" style="321" customWidth="1"/>
    <col min="4623" max="4623" width="9.42578125" style="321" customWidth="1"/>
    <col min="4624" max="4624" width="5.42578125" style="321" customWidth="1"/>
    <col min="4625" max="4864" width="10.28515625" style="321"/>
    <col min="4865" max="4865" width="1.7109375" style="321" customWidth="1"/>
    <col min="4866" max="4866" width="2.28515625" style="321" customWidth="1"/>
    <col min="4867" max="4867" width="55" style="321" customWidth="1"/>
    <col min="4868" max="4868" width="15.5703125" style="321" customWidth="1"/>
    <col min="4869" max="4869" width="20.140625" style="321" customWidth="1"/>
    <col min="4870" max="4870" width="16" style="321" customWidth="1"/>
    <col min="4871" max="4871" width="17.7109375" style="321" customWidth="1"/>
    <col min="4872" max="4872" width="2.5703125" style="321" customWidth="1"/>
    <col min="4873" max="4873" width="14.28515625" style="321" customWidth="1"/>
    <col min="4874" max="4874" width="2.7109375" style="321" customWidth="1"/>
    <col min="4875" max="4875" width="19.85546875" style="321" customWidth="1"/>
    <col min="4876" max="4876" width="8.42578125" style="321" customWidth="1"/>
    <col min="4877" max="4877" width="10" style="321" customWidth="1"/>
    <col min="4878" max="4878" width="12.42578125" style="321" customWidth="1"/>
    <col min="4879" max="4879" width="9.42578125" style="321" customWidth="1"/>
    <col min="4880" max="4880" width="5.42578125" style="321" customWidth="1"/>
    <col min="4881" max="5120" width="10.28515625" style="321"/>
    <col min="5121" max="5121" width="1.7109375" style="321" customWidth="1"/>
    <col min="5122" max="5122" width="2.28515625" style="321" customWidth="1"/>
    <col min="5123" max="5123" width="55" style="321" customWidth="1"/>
    <col min="5124" max="5124" width="15.5703125" style="321" customWidth="1"/>
    <col min="5125" max="5125" width="20.140625" style="321" customWidth="1"/>
    <col min="5126" max="5126" width="16" style="321" customWidth="1"/>
    <col min="5127" max="5127" width="17.7109375" style="321" customWidth="1"/>
    <col min="5128" max="5128" width="2.5703125" style="321" customWidth="1"/>
    <col min="5129" max="5129" width="14.28515625" style="321" customWidth="1"/>
    <col min="5130" max="5130" width="2.7109375" style="321" customWidth="1"/>
    <col min="5131" max="5131" width="19.85546875" style="321" customWidth="1"/>
    <col min="5132" max="5132" width="8.42578125" style="321" customWidth="1"/>
    <col min="5133" max="5133" width="10" style="321" customWidth="1"/>
    <col min="5134" max="5134" width="12.42578125" style="321" customWidth="1"/>
    <col min="5135" max="5135" width="9.42578125" style="321" customWidth="1"/>
    <col min="5136" max="5136" width="5.42578125" style="321" customWidth="1"/>
    <col min="5137" max="5376" width="10.28515625" style="321"/>
    <col min="5377" max="5377" width="1.7109375" style="321" customWidth="1"/>
    <col min="5378" max="5378" width="2.28515625" style="321" customWidth="1"/>
    <col min="5379" max="5379" width="55" style="321" customWidth="1"/>
    <col min="5380" max="5380" width="15.5703125" style="321" customWidth="1"/>
    <col min="5381" max="5381" width="20.140625" style="321" customWidth="1"/>
    <col min="5382" max="5382" width="16" style="321" customWidth="1"/>
    <col min="5383" max="5383" width="17.7109375" style="321" customWidth="1"/>
    <col min="5384" max="5384" width="2.5703125" style="321" customWidth="1"/>
    <col min="5385" max="5385" width="14.28515625" style="321" customWidth="1"/>
    <col min="5386" max="5386" width="2.7109375" style="321" customWidth="1"/>
    <col min="5387" max="5387" width="19.85546875" style="321" customWidth="1"/>
    <col min="5388" max="5388" width="8.42578125" style="321" customWidth="1"/>
    <col min="5389" max="5389" width="10" style="321" customWidth="1"/>
    <col min="5390" max="5390" width="12.42578125" style="321" customWidth="1"/>
    <col min="5391" max="5391" width="9.42578125" style="321" customWidth="1"/>
    <col min="5392" max="5392" width="5.42578125" style="321" customWidth="1"/>
    <col min="5393" max="5632" width="10.28515625" style="321"/>
    <col min="5633" max="5633" width="1.7109375" style="321" customWidth="1"/>
    <col min="5634" max="5634" width="2.28515625" style="321" customWidth="1"/>
    <col min="5635" max="5635" width="55" style="321" customWidth="1"/>
    <col min="5636" max="5636" width="15.5703125" style="321" customWidth="1"/>
    <col min="5637" max="5637" width="20.140625" style="321" customWidth="1"/>
    <col min="5638" max="5638" width="16" style="321" customWidth="1"/>
    <col min="5639" max="5639" width="17.7109375" style="321" customWidth="1"/>
    <col min="5640" max="5640" width="2.5703125" style="321" customWidth="1"/>
    <col min="5641" max="5641" width="14.28515625" style="321" customWidth="1"/>
    <col min="5642" max="5642" width="2.7109375" style="321" customWidth="1"/>
    <col min="5643" max="5643" width="19.85546875" style="321" customWidth="1"/>
    <col min="5644" max="5644" width="8.42578125" style="321" customWidth="1"/>
    <col min="5645" max="5645" width="10" style="321" customWidth="1"/>
    <col min="5646" max="5646" width="12.42578125" style="321" customWidth="1"/>
    <col min="5647" max="5647" width="9.42578125" style="321" customWidth="1"/>
    <col min="5648" max="5648" width="5.42578125" style="321" customWidth="1"/>
    <col min="5649" max="5888" width="10.28515625" style="321"/>
    <col min="5889" max="5889" width="1.7109375" style="321" customWidth="1"/>
    <col min="5890" max="5890" width="2.28515625" style="321" customWidth="1"/>
    <col min="5891" max="5891" width="55" style="321" customWidth="1"/>
    <col min="5892" max="5892" width="15.5703125" style="321" customWidth="1"/>
    <col min="5893" max="5893" width="20.140625" style="321" customWidth="1"/>
    <col min="5894" max="5894" width="16" style="321" customWidth="1"/>
    <col min="5895" max="5895" width="17.7109375" style="321" customWidth="1"/>
    <col min="5896" max="5896" width="2.5703125" style="321" customWidth="1"/>
    <col min="5897" max="5897" width="14.28515625" style="321" customWidth="1"/>
    <col min="5898" max="5898" width="2.7109375" style="321" customWidth="1"/>
    <col min="5899" max="5899" width="19.85546875" style="321" customWidth="1"/>
    <col min="5900" max="5900" width="8.42578125" style="321" customWidth="1"/>
    <col min="5901" max="5901" width="10" style="321" customWidth="1"/>
    <col min="5902" max="5902" width="12.42578125" style="321" customWidth="1"/>
    <col min="5903" max="5903" width="9.42578125" style="321" customWidth="1"/>
    <col min="5904" max="5904" width="5.42578125" style="321" customWidth="1"/>
    <col min="5905" max="6144" width="10.28515625" style="321"/>
    <col min="6145" max="6145" width="1.7109375" style="321" customWidth="1"/>
    <col min="6146" max="6146" width="2.28515625" style="321" customWidth="1"/>
    <col min="6147" max="6147" width="55" style="321" customWidth="1"/>
    <col min="6148" max="6148" width="15.5703125" style="321" customWidth="1"/>
    <col min="6149" max="6149" width="20.140625" style="321" customWidth="1"/>
    <col min="6150" max="6150" width="16" style="321" customWidth="1"/>
    <col min="6151" max="6151" width="17.7109375" style="321" customWidth="1"/>
    <col min="6152" max="6152" width="2.5703125" style="321" customWidth="1"/>
    <col min="6153" max="6153" width="14.28515625" style="321" customWidth="1"/>
    <col min="6154" max="6154" width="2.7109375" style="321" customWidth="1"/>
    <col min="6155" max="6155" width="19.85546875" style="321" customWidth="1"/>
    <col min="6156" max="6156" width="8.42578125" style="321" customWidth="1"/>
    <col min="6157" max="6157" width="10" style="321" customWidth="1"/>
    <col min="6158" max="6158" width="12.42578125" style="321" customWidth="1"/>
    <col min="6159" max="6159" width="9.42578125" style="321" customWidth="1"/>
    <col min="6160" max="6160" width="5.42578125" style="321" customWidth="1"/>
    <col min="6161" max="6400" width="10.28515625" style="321"/>
    <col min="6401" max="6401" width="1.7109375" style="321" customWidth="1"/>
    <col min="6402" max="6402" width="2.28515625" style="321" customWidth="1"/>
    <col min="6403" max="6403" width="55" style="321" customWidth="1"/>
    <col min="6404" max="6404" width="15.5703125" style="321" customWidth="1"/>
    <col min="6405" max="6405" width="20.140625" style="321" customWidth="1"/>
    <col min="6406" max="6406" width="16" style="321" customWidth="1"/>
    <col min="6407" max="6407" width="17.7109375" style="321" customWidth="1"/>
    <col min="6408" max="6408" width="2.5703125" style="321" customWidth="1"/>
    <col min="6409" max="6409" width="14.28515625" style="321" customWidth="1"/>
    <col min="6410" max="6410" width="2.7109375" style="321" customWidth="1"/>
    <col min="6411" max="6411" width="19.85546875" style="321" customWidth="1"/>
    <col min="6412" max="6412" width="8.42578125" style="321" customWidth="1"/>
    <col min="6413" max="6413" width="10" style="321" customWidth="1"/>
    <col min="6414" max="6414" width="12.42578125" style="321" customWidth="1"/>
    <col min="6415" max="6415" width="9.42578125" style="321" customWidth="1"/>
    <col min="6416" max="6416" width="5.42578125" style="321" customWidth="1"/>
    <col min="6417" max="6656" width="10.28515625" style="321"/>
    <col min="6657" max="6657" width="1.7109375" style="321" customWidth="1"/>
    <col min="6658" max="6658" width="2.28515625" style="321" customWidth="1"/>
    <col min="6659" max="6659" width="55" style="321" customWidth="1"/>
    <col min="6660" max="6660" width="15.5703125" style="321" customWidth="1"/>
    <col min="6661" max="6661" width="20.140625" style="321" customWidth="1"/>
    <col min="6662" max="6662" width="16" style="321" customWidth="1"/>
    <col min="6663" max="6663" width="17.7109375" style="321" customWidth="1"/>
    <col min="6664" max="6664" width="2.5703125" style="321" customWidth="1"/>
    <col min="6665" max="6665" width="14.28515625" style="321" customWidth="1"/>
    <col min="6666" max="6666" width="2.7109375" style="321" customWidth="1"/>
    <col min="6667" max="6667" width="19.85546875" style="321" customWidth="1"/>
    <col min="6668" max="6668" width="8.42578125" style="321" customWidth="1"/>
    <col min="6669" max="6669" width="10" style="321" customWidth="1"/>
    <col min="6670" max="6670" width="12.42578125" style="321" customWidth="1"/>
    <col min="6671" max="6671" width="9.42578125" style="321" customWidth="1"/>
    <col min="6672" max="6672" width="5.42578125" style="321" customWidth="1"/>
    <col min="6673" max="6912" width="10.28515625" style="321"/>
    <col min="6913" max="6913" width="1.7109375" style="321" customWidth="1"/>
    <col min="6914" max="6914" width="2.28515625" style="321" customWidth="1"/>
    <col min="6915" max="6915" width="55" style="321" customWidth="1"/>
    <col min="6916" max="6916" width="15.5703125" style="321" customWidth="1"/>
    <col min="6917" max="6917" width="20.140625" style="321" customWidth="1"/>
    <col min="6918" max="6918" width="16" style="321" customWidth="1"/>
    <col min="6919" max="6919" width="17.7109375" style="321" customWidth="1"/>
    <col min="6920" max="6920" width="2.5703125" style="321" customWidth="1"/>
    <col min="6921" max="6921" width="14.28515625" style="321" customWidth="1"/>
    <col min="6922" max="6922" width="2.7109375" style="321" customWidth="1"/>
    <col min="6923" max="6923" width="19.85546875" style="321" customWidth="1"/>
    <col min="6924" max="6924" width="8.42578125" style="321" customWidth="1"/>
    <col min="6925" max="6925" width="10" style="321" customWidth="1"/>
    <col min="6926" max="6926" width="12.42578125" style="321" customWidth="1"/>
    <col min="6927" max="6927" width="9.42578125" style="321" customWidth="1"/>
    <col min="6928" max="6928" width="5.42578125" style="321" customWidth="1"/>
    <col min="6929" max="7168" width="10.28515625" style="321"/>
    <col min="7169" max="7169" width="1.7109375" style="321" customWidth="1"/>
    <col min="7170" max="7170" width="2.28515625" style="321" customWidth="1"/>
    <col min="7171" max="7171" width="55" style="321" customWidth="1"/>
    <col min="7172" max="7172" width="15.5703125" style="321" customWidth="1"/>
    <col min="7173" max="7173" width="20.140625" style="321" customWidth="1"/>
    <col min="7174" max="7174" width="16" style="321" customWidth="1"/>
    <col min="7175" max="7175" width="17.7109375" style="321" customWidth="1"/>
    <col min="7176" max="7176" width="2.5703125" style="321" customWidth="1"/>
    <col min="7177" max="7177" width="14.28515625" style="321" customWidth="1"/>
    <col min="7178" max="7178" width="2.7109375" style="321" customWidth="1"/>
    <col min="7179" max="7179" width="19.85546875" style="321" customWidth="1"/>
    <col min="7180" max="7180" width="8.42578125" style="321" customWidth="1"/>
    <col min="7181" max="7181" width="10" style="321" customWidth="1"/>
    <col min="7182" max="7182" width="12.42578125" style="321" customWidth="1"/>
    <col min="7183" max="7183" width="9.42578125" style="321" customWidth="1"/>
    <col min="7184" max="7184" width="5.42578125" style="321" customWidth="1"/>
    <col min="7185" max="7424" width="10.28515625" style="321"/>
    <col min="7425" max="7425" width="1.7109375" style="321" customWidth="1"/>
    <col min="7426" max="7426" width="2.28515625" style="321" customWidth="1"/>
    <col min="7427" max="7427" width="55" style="321" customWidth="1"/>
    <col min="7428" max="7428" width="15.5703125" style="321" customWidth="1"/>
    <col min="7429" max="7429" width="20.140625" style="321" customWidth="1"/>
    <col min="7430" max="7430" width="16" style="321" customWidth="1"/>
    <col min="7431" max="7431" width="17.7109375" style="321" customWidth="1"/>
    <col min="7432" max="7432" width="2.5703125" style="321" customWidth="1"/>
    <col min="7433" max="7433" width="14.28515625" style="321" customWidth="1"/>
    <col min="7434" max="7434" width="2.7109375" style="321" customWidth="1"/>
    <col min="7435" max="7435" width="19.85546875" style="321" customWidth="1"/>
    <col min="7436" max="7436" width="8.42578125" style="321" customWidth="1"/>
    <col min="7437" max="7437" width="10" style="321" customWidth="1"/>
    <col min="7438" max="7438" width="12.42578125" style="321" customWidth="1"/>
    <col min="7439" max="7439" width="9.42578125" style="321" customWidth="1"/>
    <col min="7440" max="7440" width="5.42578125" style="321" customWidth="1"/>
    <col min="7441" max="7680" width="10.28515625" style="321"/>
    <col min="7681" max="7681" width="1.7109375" style="321" customWidth="1"/>
    <col min="7682" max="7682" width="2.28515625" style="321" customWidth="1"/>
    <col min="7683" max="7683" width="55" style="321" customWidth="1"/>
    <col min="7684" max="7684" width="15.5703125" style="321" customWidth="1"/>
    <col min="7685" max="7685" width="20.140625" style="321" customWidth="1"/>
    <col min="7686" max="7686" width="16" style="321" customWidth="1"/>
    <col min="7687" max="7687" width="17.7109375" style="321" customWidth="1"/>
    <col min="7688" max="7688" width="2.5703125" style="321" customWidth="1"/>
    <col min="7689" max="7689" width="14.28515625" style="321" customWidth="1"/>
    <col min="7690" max="7690" width="2.7109375" style="321" customWidth="1"/>
    <col min="7691" max="7691" width="19.85546875" style="321" customWidth="1"/>
    <col min="7692" max="7692" width="8.42578125" style="321" customWidth="1"/>
    <col min="7693" max="7693" width="10" style="321" customWidth="1"/>
    <col min="7694" max="7694" width="12.42578125" style="321" customWidth="1"/>
    <col min="7695" max="7695" width="9.42578125" style="321" customWidth="1"/>
    <col min="7696" max="7696" width="5.42578125" style="321" customWidth="1"/>
    <col min="7697" max="7936" width="10.28515625" style="321"/>
    <col min="7937" max="7937" width="1.7109375" style="321" customWidth="1"/>
    <col min="7938" max="7938" width="2.28515625" style="321" customWidth="1"/>
    <col min="7939" max="7939" width="55" style="321" customWidth="1"/>
    <col min="7940" max="7940" width="15.5703125" style="321" customWidth="1"/>
    <col min="7941" max="7941" width="20.140625" style="321" customWidth="1"/>
    <col min="7942" max="7942" width="16" style="321" customWidth="1"/>
    <col min="7943" max="7943" width="17.7109375" style="321" customWidth="1"/>
    <col min="7944" max="7944" width="2.5703125" style="321" customWidth="1"/>
    <col min="7945" max="7945" width="14.28515625" style="321" customWidth="1"/>
    <col min="7946" max="7946" width="2.7109375" style="321" customWidth="1"/>
    <col min="7947" max="7947" width="19.85546875" style="321" customWidth="1"/>
    <col min="7948" max="7948" width="8.42578125" style="321" customWidth="1"/>
    <col min="7949" max="7949" width="10" style="321" customWidth="1"/>
    <col min="7950" max="7950" width="12.42578125" style="321" customWidth="1"/>
    <col min="7951" max="7951" width="9.42578125" style="321" customWidth="1"/>
    <col min="7952" max="7952" width="5.42578125" style="321" customWidth="1"/>
    <col min="7953" max="8192" width="10.28515625" style="321"/>
    <col min="8193" max="8193" width="1.7109375" style="321" customWidth="1"/>
    <col min="8194" max="8194" width="2.28515625" style="321" customWidth="1"/>
    <col min="8195" max="8195" width="55" style="321" customWidth="1"/>
    <col min="8196" max="8196" width="15.5703125" style="321" customWidth="1"/>
    <col min="8197" max="8197" width="20.140625" style="321" customWidth="1"/>
    <col min="8198" max="8198" width="16" style="321" customWidth="1"/>
    <col min="8199" max="8199" width="17.7109375" style="321" customWidth="1"/>
    <col min="8200" max="8200" width="2.5703125" style="321" customWidth="1"/>
    <col min="8201" max="8201" width="14.28515625" style="321" customWidth="1"/>
    <col min="8202" max="8202" width="2.7109375" style="321" customWidth="1"/>
    <col min="8203" max="8203" width="19.85546875" style="321" customWidth="1"/>
    <col min="8204" max="8204" width="8.42578125" style="321" customWidth="1"/>
    <col min="8205" max="8205" width="10" style="321" customWidth="1"/>
    <col min="8206" max="8206" width="12.42578125" style="321" customWidth="1"/>
    <col min="8207" max="8207" width="9.42578125" style="321" customWidth="1"/>
    <col min="8208" max="8208" width="5.42578125" style="321" customWidth="1"/>
    <col min="8209" max="8448" width="10.28515625" style="321"/>
    <col min="8449" max="8449" width="1.7109375" style="321" customWidth="1"/>
    <col min="8450" max="8450" width="2.28515625" style="321" customWidth="1"/>
    <col min="8451" max="8451" width="55" style="321" customWidth="1"/>
    <col min="8452" max="8452" width="15.5703125" style="321" customWidth="1"/>
    <col min="8453" max="8453" width="20.140625" style="321" customWidth="1"/>
    <col min="8454" max="8454" width="16" style="321" customWidth="1"/>
    <col min="8455" max="8455" width="17.7109375" style="321" customWidth="1"/>
    <col min="8456" max="8456" width="2.5703125" style="321" customWidth="1"/>
    <col min="8457" max="8457" width="14.28515625" style="321" customWidth="1"/>
    <col min="8458" max="8458" width="2.7109375" style="321" customWidth="1"/>
    <col min="8459" max="8459" width="19.85546875" style="321" customWidth="1"/>
    <col min="8460" max="8460" width="8.42578125" style="321" customWidth="1"/>
    <col min="8461" max="8461" width="10" style="321" customWidth="1"/>
    <col min="8462" max="8462" width="12.42578125" style="321" customWidth="1"/>
    <col min="8463" max="8463" width="9.42578125" style="321" customWidth="1"/>
    <col min="8464" max="8464" width="5.42578125" style="321" customWidth="1"/>
    <col min="8465" max="8704" width="10.28515625" style="321"/>
    <col min="8705" max="8705" width="1.7109375" style="321" customWidth="1"/>
    <col min="8706" max="8706" width="2.28515625" style="321" customWidth="1"/>
    <col min="8707" max="8707" width="55" style="321" customWidth="1"/>
    <col min="8708" max="8708" width="15.5703125" style="321" customWidth="1"/>
    <col min="8709" max="8709" width="20.140625" style="321" customWidth="1"/>
    <col min="8710" max="8710" width="16" style="321" customWidth="1"/>
    <col min="8711" max="8711" width="17.7109375" style="321" customWidth="1"/>
    <col min="8712" max="8712" width="2.5703125" style="321" customWidth="1"/>
    <col min="8713" max="8713" width="14.28515625" style="321" customWidth="1"/>
    <col min="8714" max="8714" width="2.7109375" style="321" customWidth="1"/>
    <col min="8715" max="8715" width="19.85546875" style="321" customWidth="1"/>
    <col min="8716" max="8716" width="8.42578125" style="321" customWidth="1"/>
    <col min="8717" max="8717" width="10" style="321" customWidth="1"/>
    <col min="8718" max="8718" width="12.42578125" style="321" customWidth="1"/>
    <col min="8719" max="8719" width="9.42578125" style="321" customWidth="1"/>
    <col min="8720" max="8720" width="5.42578125" style="321" customWidth="1"/>
    <col min="8721" max="8960" width="10.28515625" style="321"/>
    <col min="8961" max="8961" width="1.7109375" style="321" customWidth="1"/>
    <col min="8962" max="8962" width="2.28515625" style="321" customWidth="1"/>
    <col min="8963" max="8963" width="55" style="321" customWidth="1"/>
    <col min="8964" max="8964" width="15.5703125" style="321" customWidth="1"/>
    <col min="8965" max="8965" width="20.140625" style="321" customWidth="1"/>
    <col min="8966" max="8966" width="16" style="321" customWidth="1"/>
    <col min="8967" max="8967" width="17.7109375" style="321" customWidth="1"/>
    <col min="8968" max="8968" width="2.5703125" style="321" customWidth="1"/>
    <col min="8969" max="8969" width="14.28515625" style="321" customWidth="1"/>
    <col min="8970" max="8970" width="2.7109375" style="321" customWidth="1"/>
    <col min="8971" max="8971" width="19.85546875" style="321" customWidth="1"/>
    <col min="8972" max="8972" width="8.42578125" style="321" customWidth="1"/>
    <col min="8973" max="8973" width="10" style="321" customWidth="1"/>
    <col min="8974" max="8974" width="12.42578125" style="321" customWidth="1"/>
    <col min="8975" max="8975" width="9.42578125" style="321" customWidth="1"/>
    <col min="8976" max="8976" width="5.42578125" style="321" customWidth="1"/>
    <col min="8977" max="9216" width="10.28515625" style="321"/>
    <col min="9217" max="9217" width="1.7109375" style="321" customWidth="1"/>
    <col min="9218" max="9218" width="2.28515625" style="321" customWidth="1"/>
    <col min="9219" max="9219" width="55" style="321" customWidth="1"/>
    <col min="9220" max="9220" width="15.5703125" style="321" customWidth="1"/>
    <col min="9221" max="9221" width="20.140625" style="321" customWidth="1"/>
    <col min="9222" max="9222" width="16" style="321" customWidth="1"/>
    <col min="9223" max="9223" width="17.7109375" style="321" customWidth="1"/>
    <col min="9224" max="9224" width="2.5703125" style="321" customWidth="1"/>
    <col min="9225" max="9225" width="14.28515625" style="321" customWidth="1"/>
    <col min="9226" max="9226" width="2.7109375" style="321" customWidth="1"/>
    <col min="9227" max="9227" width="19.85546875" style="321" customWidth="1"/>
    <col min="9228" max="9228" width="8.42578125" style="321" customWidth="1"/>
    <col min="9229" max="9229" width="10" style="321" customWidth="1"/>
    <col min="9230" max="9230" width="12.42578125" style="321" customWidth="1"/>
    <col min="9231" max="9231" width="9.42578125" style="321" customWidth="1"/>
    <col min="9232" max="9232" width="5.42578125" style="321" customWidth="1"/>
    <col min="9233" max="9472" width="10.28515625" style="321"/>
    <col min="9473" max="9473" width="1.7109375" style="321" customWidth="1"/>
    <col min="9474" max="9474" width="2.28515625" style="321" customWidth="1"/>
    <col min="9475" max="9475" width="55" style="321" customWidth="1"/>
    <col min="9476" max="9476" width="15.5703125" style="321" customWidth="1"/>
    <col min="9477" max="9477" width="20.140625" style="321" customWidth="1"/>
    <col min="9478" max="9478" width="16" style="321" customWidth="1"/>
    <col min="9479" max="9479" width="17.7109375" style="321" customWidth="1"/>
    <col min="9480" max="9480" width="2.5703125" style="321" customWidth="1"/>
    <col min="9481" max="9481" width="14.28515625" style="321" customWidth="1"/>
    <col min="9482" max="9482" width="2.7109375" style="321" customWidth="1"/>
    <col min="9483" max="9483" width="19.85546875" style="321" customWidth="1"/>
    <col min="9484" max="9484" width="8.42578125" style="321" customWidth="1"/>
    <col min="9485" max="9485" width="10" style="321" customWidth="1"/>
    <col min="9486" max="9486" width="12.42578125" style="321" customWidth="1"/>
    <col min="9487" max="9487" width="9.42578125" style="321" customWidth="1"/>
    <col min="9488" max="9488" width="5.42578125" style="321" customWidth="1"/>
    <col min="9489" max="9728" width="10.28515625" style="321"/>
    <col min="9729" max="9729" width="1.7109375" style="321" customWidth="1"/>
    <col min="9730" max="9730" width="2.28515625" style="321" customWidth="1"/>
    <col min="9731" max="9731" width="55" style="321" customWidth="1"/>
    <col min="9732" max="9732" width="15.5703125" style="321" customWidth="1"/>
    <col min="9733" max="9733" width="20.140625" style="321" customWidth="1"/>
    <col min="9734" max="9734" width="16" style="321" customWidth="1"/>
    <col min="9735" max="9735" width="17.7109375" style="321" customWidth="1"/>
    <col min="9736" max="9736" width="2.5703125" style="321" customWidth="1"/>
    <col min="9737" max="9737" width="14.28515625" style="321" customWidth="1"/>
    <col min="9738" max="9738" width="2.7109375" style="321" customWidth="1"/>
    <col min="9739" max="9739" width="19.85546875" style="321" customWidth="1"/>
    <col min="9740" max="9740" width="8.42578125" style="321" customWidth="1"/>
    <col min="9741" max="9741" width="10" style="321" customWidth="1"/>
    <col min="9742" max="9742" width="12.42578125" style="321" customWidth="1"/>
    <col min="9743" max="9743" width="9.42578125" style="321" customWidth="1"/>
    <col min="9744" max="9744" width="5.42578125" style="321" customWidth="1"/>
    <col min="9745" max="9984" width="10.28515625" style="321"/>
    <col min="9985" max="9985" width="1.7109375" style="321" customWidth="1"/>
    <col min="9986" max="9986" width="2.28515625" style="321" customWidth="1"/>
    <col min="9987" max="9987" width="55" style="321" customWidth="1"/>
    <col min="9988" max="9988" width="15.5703125" style="321" customWidth="1"/>
    <col min="9989" max="9989" width="20.140625" style="321" customWidth="1"/>
    <col min="9990" max="9990" width="16" style="321" customWidth="1"/>
    <col min="9991" max="9991" width="17.7109375" style="321" customWidth="1"/>
    <col min="9992" max="9992" width="2.5703125" style="321" customWidth="1"/>
    <col min="9993" max="9993" width="14.28515625" style="321" customWidth="1"/>
    <col min="9994" max="9994" width="2.7109375" style="321" customWidth="1"/>
    <col min="9995" max="9995" width="19.85546875" style="321" customWidth="1"/>
    <col min="9996" max="9996" width="8.42578125" style="321" customWidth="1"/>
    <col min="9997" max="9997" width="10" style="321" customWidth="1"/>
    <col min="9998" max="9998" width="12.42578125" style="321" customWidth="1"/>
    <col min="9999" max="9999" width="9.42578125" style="321" customWidth="1"/>
    <col min="10000" max="10000" width="5.42578125" style="321" customWidth="1"/>
    <col min="10001" max="10240" width="10.28515625" style="321"/>
    <col min="10241" max="10241" width="1.7109375" style="321" customWidth="1"/>
    <col min="10242" max="10242" width="2.28515625" style="321" customWidth="1"/>
    <col min="10243" max="10243" width="55" style="321" customWidth="1"/>
    <col min="10244" max="10244" width="15.5703125" style="321" customWidth="1"/>
    <col min="10245" max="10245" width="20.140625" style="321" customWidth="1"/>
    <col min="10246" max="10246" width="16" style="321" customWidth="1"/>
    <col min="10247" max="10247" width="17.7109375" style="321" customWidth="1"/>
    <col min="10248" max="10248" width="2.5703125" style="321" customWidth="1"/>
    <col min="10249" max="10249" width="14.28515625" style="321" customWidth="1"/>
    <col min="10250" max="10250" width="2.7109375" style="321" customWidth="1"/>
    <col min="10251" max="10251" width="19.85546875" style="321" customWidth="1"/>
    <col min="10252" max="10252" width="8.42578125" style="321" customWidth="1"/>
    <col min="10253" max="10253" width="10" style="321" customWidth="1"/>
    <col min="10254" max="10254" width="12.42578125" style="321" customWidth="1"/>
    <col min="10255" max="10255" width="9.42578125" style="321" customWidth="1"/>
    <col min="10256" max="10256" width="5.42578125" style="321" customWidth="1"/>
    <col min="10257" max="10496" width="10.28515625" style="321"/>
    <col min="10497" max="10497" width="1.7109375" style="321" customWidth="1"/>
    <col min="10498" max="10498" width="2.28515625" style="321" customWidth="1"/>
    <col min="10499" max="10499" width="55" style="321" customWidth="1"/>
    <col min="10500" max="10500" width="15.5703125" style="321" customWidth="1"/>
    <col min="10501" max="10501" width="20.140625" style="321" customWidth="1"/>
    <col min="10502" max="10502" width="16" style="321" customWidth="1"/>
    <col min="10503" max="10503" width="17.7109375" style="321" customWidth="1"/>
    <col min="10504" max="10504" width="2.5703125" style="321" customWidth="1"/>
    <col min="10505" max="10505" width="14.28515625" style="321" customWidth="1"/>
    <col min="10506" max="10506" width="2.7109375" style="321" customWidth="1"/>
    <col min="10507" max="10507" width="19.85546875" style="321" customWidth="1"/>
    <col min="10508" max="10508" width="8.42578125" style="321" customWidth="1"/>
    <col min="10509" max="10509" width="10" style="321" customWidth="1"/>
    <col min="10510" max="10510" width="12.42578125" style="321" customWidth="1"/>
    <col min="10511" max="10511" width="9.42578125" style="321" customWidth="1"/>
    <col min="10512" max="10512" width="5.42578125" style="321" customWidth="1"/>
    <col min="10513" max="10752" width="10.28515625" style="321"/>
    <col min="10753" max="10753" width="1.7109375" style="321" customWidth="1"/>
    <col min="10754" max="10754" width="2.28515625" style="321" customWidth="1"/>
    <col min="10755" max="10755" width="55" style="321" customWidth="1"/>
    <col min="10756" max="10756" width="15.5703125" style="321" customWidth="1"/>
    <col min="10757" max="10757" width="20.140625" style="321" customWidth="1"/>
    <col min="10758" max="10758" width="16" style="321" customWidth="1"/>
    <col min="10759" max="10759" width="17.7109375" style="321" customWidth="1"/>
    <col min="10760" max="10760" width="2.5703125" style="321" customWidth="1"/>
    <col min="10761" max="10761" width="14.28515625" style="321" customWidth="1"/>
    <col min="10762" max="10762" width="2.7109375" style="321" customWidth="1"/>
    <col min="10763" max="10763" width="19.85546875" style="321" customWidth="1"/>
    <col min="10764" max="10764" width="8.42578125" style="321" customWidth="1"/>
    <col min="10765" max="10765" width="10" style="321" customWidth="1"/>
    <col min="10766" max="10766" width="12.42578125" style="321" customWidth="1"/>
    <col min="10767" max="10767" width="9.42578125" style="321" customWidth="1"/>
    <col min="10768" max="10768" width="5.42578125" style="321" customWidth="1"/>
    <col min="10769" max="11008" width="10.28515625" style="321"/>
    <col min="11009" max="11009" width="1.7109375" style="321" customWidth="1"/>
    <col min="11010" max="11010" width="2.28515625" style="321" customWidth="1"/>
    <col min="11011" max="11011" width="55" style="321" customWidth="1"/>
    <col min="11012" max="11012" width="15.5703125" style="321" customWidth="1"/>
    <col min="11013" max="11013" width="20.140625" style="321" customWidth="1"/>
    <col min="11014" max="11014" width="16" style="321" customWidth="1"/>
    <col min="11015" max="11015" width="17.7109375" style="321" customWidth="1"/>
    <col min="11016" max="11016" width="2.5703125" style="321" customWidth="1"/>
    <col min="11017" max="11017" width="14.28515625" style="321" customWidth="1"/>
    <col min="11018" max="11018" width="2.7109375" style="321" customWidth="1"/>
    <col min="11019" max="11019" width="19.85546875" style="321" customWidth="1"/>
    <col min="11020" max="11020" width="8.42578125" style="321" customWidth="1"/>
    <col min="11021" max="11021" width="10" style="321" customWidth="1"/>
    <col min="11022" max="11022" width="12.42578125" style="321" customWidth="1"/>
    <col min="11023" max="11023" width="9.42578125" style="321" customWidth="1"/>
    <col min="11024" max="11024" width="5.42578125" style="321" customWidth="1"/>
    <col min="11025" max="11264" width="10.28515625" style="321"/>
    <col min="11265" max="11265" width="1.7109375" style="321" customWidth="1"/>
    <col min="11266" max="11266" width="2.28515625" style="321" customWidth="1"/>
    <col min="11267" max="11267" width="55" style="321" customWidth="1"/>
    <col min="11268" max="11268" width="15.5703125" style="321" customWidth="1"/>
    <col min="11269" max="11269" width="20.140625" style="321" customWidth="1"/>
    <col min="11270" max="11270" width="16" style="321" customWidth="1"/>
    <col min="11271" max="11271" width="17.7109375" style="321" customWidth="1"/>
    <col min="11272" max="11272" width="2.5703125" style="321" customWidth="1"/>
    <col min="11273" max="11273" width="14.28515625" style="321" customWidth="1"/>
    <col min="11274" max="11274" width="2.7109375" style="321" customWidth="1"/>
    <col min="11275" max="11275" width="19.85546875" style="321" customWidth="1"/>
    <col min="11276" max="11276" width="8.42578125" style="321" customWidth="1"/>
    <col min="11277" max="11277" width="10" style="321" customWidth="1"/>
    <col min="11278" max="11278" width="12.42578125" style="321" customWidth="1"/>
    <col min="11279" max="11279" width="9.42578125" style="321" customWidth="1"/>
    <col min="11280" max="11280" width="5.42578125" style="321" customWidth="1"/>
    <col min="11281" max="11520" width="10.28515625" style="321"/>
    <col min="11521" max="11521" width="1.7109375" style="321" customWidth="1"/>
    <col min="11522" max="11522" width="2.28515625" style="321" customWidth="1"/>
    <col min="11523" max="11523" width="55" style="321" customWidth="1"/>
    <col min="11524" max="11524" width="15.5703125" style="321" customWidth="1"/>
    <col min="11525" max="11525" width="20.140625" style="321" customWidth="1"/>
    <col min="11526" max="11526" width="16" style="321" customWidth="1"/>
    <col min="11527" max="11527" width="17.7109375" style="321" customWidth="1"/>
    <col min="11528" max="11528" width="2.5703125" style="321" customWidth="1"/>
    <col min="11529" max="11529" width="14.28515625" style="321" customWidth="1"/>
    <col min="11530" max="11530" width="2.7109375" style="321" customWidth="1"/>
    <col min="11531" max="11531" width="19.85546875" style="321" customWidth="1"/>
    <col min="11532" max="11532" width="8.42578125" style="321" customWidth="1"/>
    <col min="11533" max="11533" width="10" style="321" customWidth="1"/>
    <col min="11534" max="11534" width="12.42578125" style="321" customWidth="1"/>
    <col min="11535" max="11535" width="9.42578125" style="321" customWidth="1"/>
    <col min="11536" max="11536" width="5.42578125" style="321" customWidth="1"/>
    <col min="11537" max="11776" width="10.28515625" style="321"/>
    <col min="11777" max="11777" width="1.7109375" style="321" customWidth="1"/>
    <col min="11778" max="11778" width="2.28515625" style="321" customWidth="1"/>
    <col min="11779" max="11779" width="55" style="321" customWidth="1"/>
    <col min="11780" max="11780" width="15.5703125" style="321" customWidth="1"/>
    <col min="11781" max="11781" width="20.140625" style="321" customWidth="1"/>
    <col min="11782" max="11782" width="16" style="321" customWidth="1"/>
    <col min="11783" max="11783" width="17.7109375" style="321" customWidth="1"/>
    <col min="11784" max="11784" width="2.5703125" style="321" customWidth="1"/>
    <col min="11785" max="11785" width="14.28515625" style="321" customWidth="1"/>
    <col min="11786" max="11786" width="2.7109375" style="321" customWidth="1"/>
    <col min="11787" max="11787" width="19.85546875" style="321" customWidth="1"/>
    <col min="11788" max="11788" width="8.42578125" style="321" customWidth="1"/>
    <col min="11789" max="11789" width="10" style="321" customWidth="1"/>
    <col min="11790" max="11790" width="12.42578125" style="321" customWidth="1"/>
    <col min="11791" max="11791" width="9.42578125" style="321" customWidth="1"/>
    <col min="11792" max="11792" width="5.42578125" style="321" customWidth="1"/>
    <col min="11793" max="12032" width="10.28515625" style="321"/>
    <col min="12033" max="12033" width="1.7109375" style="321" customWidth="1"/>
    <col min="12034" max="12034" width="2.28515625" style="321" customWidth="1"/>
    <col min="12035" max="12035" width="55" style="321" customWidth="1"/>
    <col min="12036" max="12036" width="15.5703125" style="321" customWidth="1"/>
    <col min="12037" max="12037" width="20.140625" style="321" customWidth="1"/>
    <col min="12038" max="12038" width="16" style="321" customWidth="1"/>
    <col min="12039" max="12039" width="17.7109375" style="321" customWidth="1"/>
    <col min="12040" max="12040" width="2.5703125" style="321" customWidth="1"/>
    <col min="12041" max="12041" width="14.28515625" style="321" customWidth="1"/>
    <col min="12042" max="12042" width="2.7109375" style="321" customWidth="1"/>
    <col min="12043" max="12043" width="19.85546875" style="321" customWidth="1"/>
    <col min="12044" max="12044" width="8.42578125" style="321" customWidth="1"/>
    <col min="12045" max="12045" width="10" style="321" customWidth="1"/>
    <col min="12046" max="12046" width="12.42578125" style="321" customWidth="1"/>
    <col min="12047" max="12047" width="9.42578125" style="321" customWidth="1"/>
    <col min="12048" max="12048" width="5.42578125" style="321" customWidth="1"/>
    <col min="12049" max="12288" width="10.28515625" style="321"/>
    <col min="12289" max="12289" width="1.7109375" style="321" customWidth="1"/>
    <col min="12290" max="12290" width="2.28515625" style="321" customWidth="1"/>
    <col min="12291" max="12291" width="55" style="321" customWidth="1"/>
    <col min="12292" max="12292" width="15.5703125" style="321" customWidth="1"/>
    <col min="12293" max="12293" width="20.140625" style="321" customWidth="1"/>
    <col min="12294" max="12294" width="16" style="321" customWidth="1"/>
    <col min="12295" max="12295" width="17.7109375" style="321" customWidth="1"/>
    <col min="12296" max="12296" width="2.5703125" style="321" customWidth="1"/>
    <col min="12297" max="12297" width="14.28515625" style="321" customWidth="1"/>
    <col min="12298" max="12298" width="2.7109375" style="321" customWidth="1"/>
    <col min="12299" max="12299" width="19.85546875" style="321" customWidth="1"/>
    <col min="12300" max="12300" width="8.42578125" style="321" customWidth="1"/>
    <col min="12301" max="12301" width="10" style="321" customWidth="1"/>
    <col min="12302" max="12302" width="12.42578125" style="321" customWidth="1"/>
    <col min="12303" max="12303" width="9.42578125" style="321" customWidth="1"/>
    <col min="12304" max="12304" width="5.42578125" style="321" customWidth="1"/>
    <col min="12305" max="12544" width="10.28515625" style="321"/>
    <col min="12545" max="12545" width="1.7109375" style="321" customWidth="1"/>
    <col min="12546" max="12546" width="2.28515625" style="321" customWidth="1"/>
    <col min="12547" max="12547" width="55" style="321" customWidth="1"/>
    <col min="12548" max="12548" width="15.5703125" style="321" customWidth="1"/>
    <col min="12549" max="12549" width="20.140625" style="321" customWidth="1"/>
    <col min="12550" max="12550" width="16" style="321" customWidth="1"/>
    <col min="12551" max="12551" width="17.7109375" style="321" customWidth="1"/>
    <col min="12552" max="12552" width="2.5703125" style="321" customWidth="1"/>
    <col min="12553" max="12553" width="14.28515625" style="321" customWidth="1"/>
    <col min="12554" max="12554" width="2.7109375" style="321" customWidth="1"/>
    <col min="12555" max="12555" width="19.85546875" style="321" customWidth="1"/>
    <col min="12556" max="12556" width="8.42578125" style="321" customWidth="1"/>
    <col min="12557" max="12557" width="10" style="321" customWidth="1"/>
    <col min="12558" max="12558" width="12.42578125" style="321" customWidth="1"/>
    <col min="12559" max="12559" width="9.42578125" style="321" customWidth="1"/>
    <col min="12560" max="12560" width="5.42578125" style="321" customWidth="1"/>
    <col min="12561" max="12800" width="10.28515625" style="321"/>
    <col min="12801" max="12801" width="1.7109375" style="321" customWidth="1"/>
    <col min="12802" max="12802" width="2.28515625" style="321" customWidth="1"/>
    <col min="12803" max="12803" width="55" style="321" customWidth="1"/>
    <col min="12804" max="12804" width="15.5703125" style="321" customWidth="1"/>
    <col min="12805" max="12805" width="20.140625" style="321" customWidth="1"/>
    <col min="12806" max="12806" width="16" style="321" customWidth="1"/>
    <col min="12807" max="12807" width="17.7109375" style="321" customWidth="1"/>
    <col min="12808" max="12808" width="2.5703125" style="321" customWidth="1"/>
    <col min="12809" max="12809" width="14.28515625" style="321" customWidth="1"/>
    <col min="12810" max="12810" width="2.7109375" style="321" customWidth="1"/>
    <col min="12811" max="12811" width="19.85546875" style="321" customWidth="1"/>
    <col min="12812" max="12812" width="8.42578125" style="321" customWidth="1"/>
    <col min="12813" max="12813" width="10" style="321" customWidth="1"/>
    <col min="12814" max="12814" width="12.42578125" style="321" customWidth="1"/>
    <col min="12815" max="12815" width="9.42578125" style="321" customWidth="1"/>
    <col min="12816" max="12816" width="5.42578125" style="321" customWidth="1"/>
    <col min="12817" max="13056" width="10.28515625" style="321"/>
    <col min="13057" max="13057" width="1.7109375" style="321" customWidth="1"/>
    <col min="13058" max="13058" width="2.28515625" style="321" customWidth="1"/>
    <col min="13059" max="13059" width="55" style="321" customWidth="1"/>
    <col min="13060" max="13060" width="15.5703125" style="321" customWidth="1"/>
    <col min="13061" max="13061" width="20.140625" style="321" customWidth="1"/>
    <col min="13062" max="13062" width="16" style="321" customWidth="1"/>
    <col min="13063" max="13063" width="17.7109375" style="321" customWidth="1"/>
    <col min="13064" max="13064" width="2.5703125" style="321" customWidth="1"/>
    <col min="13065" max="13065" width="14.28515625" style="321" customWidth="1"/>
    <col min="13066" max="13066" width="2.7109375" style="321" customWidth="1"/>
    <col min="13067" max="13067" width="19.85546875" style="321" customWidth="1"/>
    <col min="13068" max="13068" width="8.42578125" style="321" customWidth="1"/>
    <col min="13069" max="13069" width="10" style="321" customWidth="1"/>
    <col min="13070" max="13070" width="12.42578125" style="321" customWidth="1"/>
    <col min="13071" max="13071" width="9.42578125" style="321" customWidth="1"/>
    <col min="13072" max="13072" width="5.42578125" style="321" customWidth="1"/>
    <col min="13073" max="13312" width="10.28515625" style="321"/>
    <col min="13313" max="13313" width="1.7109375" style="321" customWidth="1"/>
    <col min="13314" max="13314" width="2.28515625" style="321" customWidth="1"/>
    <col min="13315" max="13315" width="55" style="321" customWidth="1"/>
    <col min="13316" max="13316" width="15.5703125" style="321" customWidth="1"/>
    <col min="13317" max="13317" width="20.140625" style="321" customWidth="1"/>
    <col min="13318" max="13318" width="16" style="321" customWidth="1"/>
    <col min="13319" max="13319" width="17.7109375" style="321" customWidth="1"/>
    <col min="13320" max="13320" width="2.5703125" style="321" customWidth="1"/>
    <col min="13321" max="13321" width="14.28515625" style="321" customWidth="1"/>
    <col min="13322" max="13322" width="2.7109375" style="321" customWidth="1"/>
    <col min="13323" max="13323" width="19.85546875" style="321" customWidth="1"/>
    <col min="13324" max="13324" width="8.42578125" style="321" customWidth="1"/>
    <col min="13325" max="13325" width="10" style="321" customWidth="1"/>
    <col min="13326" max="13326" width="12.42578125" style="321" customWidth="1"/>
    <col min="13327" max="13327" width="9.42578125" style="321" customWidth="1"/>
    <col min="13328" max="13328" width="5.42578125" style="321" customWidth="1"/>
    <col min="13329" max="13568" width="10.28515625" style="321"/>
    <col min="13569" max="13569" width="1.7109375" style="321" customWidth="1"/>
    <col min="13570" max="13570" width="2.28515625" style="321" customWidth="1"/>
    <col min="13571" max="13571" width="55" style="321" customWidth="1"/>
    <col min="13572" max="13572" width="15.5703125" style="321" customWidth="1"/>
    <col min="13573" max="13573" width="20.140625" style="321" customWidth="1"/>
    <col min="13574" max="13574" width="16" style="321" customWidth="1"/>
    <col min="13575" max="13575" width="17.7109375" style="321" customWidth="1"/>
    <col min="13576" max="13576" width="2.5703125" style="321" customWidth="1"/>
    <col min="13577" max="13577" width="14.28515625" style="321" customWidth="1"/>
    <col min="13578" max="13578" width="2.7109375" style="321" customWidth="1"/>
    <col min="13579" max="13579" width="19.85546875" style="321" customWidth="1"/>
    <col min="13580" max="13580" width="8.42578125" style="321" customWidth="1"/>
    <col min="13581" max="13581" width="10" style="321" customWidth="1"/>
    <col min="13582" max="13582" width="12.42578125" style="321" customWidth="1"/>
    <col min="13583" max="13583" width="9.42578125" style="321" customWidth="1"/>
    <col min="13584" max="13584" width="5.42578125" style="321" customWidth="1"/>
    <col min="13585" max="13824" width="10.28515625" style="321"/>
    <col min="13825" max="13825" width="1.7109375" style="321" customWidth="1"/>
    <col min="13826" max="13826" width="2.28515625" style="321" customWidth="1"/>
    <col min="13827" max="13827" width="55" style="321" customWidth="1"/>
    <col min="13828" max="13828" width="15.5703125" style="321" customWidth="1"/>
    <col min="13829" max="13829" width="20.140625" style="321" customWidth="1"/>
    <col min="13830" max="13830" width="16" style="321" customWidth="1"/>
    <col min="13831" max="13831" width="17.7109375" style="321" customWidth="1"/>
    <col min="13832" max="13832" width="2.5703125" style="321" customWidth="1"/>
    <col min="13833" max="13833" width="14.28515625" style="321" customWidth="1"/>
    <col min="13834" max="13834" width="2.7109375" style="321" customWidth="1"/>
    <col min="13835" max="13835" width="19.85546875" style="321" customWidth="1"/>
    <col min="13836" max="13836" width="8.42578125" style="321" customWidth="1"/>
    <col min="13837" max="13837" width="10" style="321" customWidth="1"/>
    <col min="13838" max="13838" width="12.42578125" style="321" customWidth="1"/>
    <col min="13839" max="13839" width="9.42578125" style="321" customWidth="1"/>
    <col min="13840" max="13840" width="5.42578125" style="321" customWidth="1"/>
    <col min="13841" max="14080" width="10.28515625" style="321"/>
    <col min="14081" max="14081" width="1.7109375" style="321" customWidth="1"/>
    <col min="14082" max="14082" width="2.28515625" style="321" customWidth="1"/>
    <col min="14083" max="14083" width="55" style="321" customWidth="1"/>
    <col min="14084" max="14084" width="15.5703125" style="321" customWidth="1"/>
    <col min="14085" max="14085" width="20.140625" style="321" customWidth="1"/>
    <col min="14086" max="14086" width="16" style="321" customWidth="1"/>
    <col min="14087" max="14087" width="17.7109375" style="321" customWidth="1"/>
    <col min="14088" max="14088" width="2.5703125" style="321" customWidth="1"/>
    <col min="14089" max="14089" width="14.28515625" style="321" customWidth="1"/>
    <col min="14090" max="14090" width="2.7109375" style="321" customWidth="1"/>
    <col min="14091" max="14091" width="19.85546875" style="321" customWidth="1"/>
    <col min="14092" max="14092" width="8.42578125" style="321" customWidth="1"/>
    <col min="14093" max="14093" width="10" style="321" customWidth="1"/>
    <col min="14094" max="14094" width="12.42578125" style="321" customWidth="1"/>
    <col min="14095" max="14095" width="9.42578125" style="321" customWidth="1"/>
    <col min="14096" max="14096" width="5.42578125" style="321" customWidth="1"/>
    <col min="14097" max="14336" width="10.28515625" style="321"/>
    <col min="14337" max="14337" width="1.7109375" style="321" customWidth="1"/>
    <col min="14338" max="14338" width="2.28515625" style="321" customWidth="1"/>
    <col min="14339" max="14339" width="55" style="321" customWidth="1"/>
    <col min="14340" max="14340" width="15.5703125" style="321" customWidth="1"/>
    <col min="14341" max="14341" width="20.140625" style="321" customWidth="1"/>
    <col min="14342" max="14342" width="16" style="321" customWidth="1"/>
    <col min="14343" max="14343" width="17.7109375" style="321" customWidth="1"/>
    <col min="14344" max="14344" width="2.5703125" style="321" customWidth="1"/>
    <col min="14345" max="14345" width="14.28515625" style="321" customWidth="1"/>
    <col min="14346" max="14346" width="2.7109375" style="321" customWidth="1"/>
    <col min="14347" max="14347" width="19.85546875" style="321" customWidth="1"/>
    <col min="14348" max="14348" width="8.42578125" style="321" customWidth="1"/>
    <col min="14349" max="14349" width="10" style="321" customWidth="1"/>
    <col min="14350" max="14350" width="12.42578125" style="321" customWidth="1"/>
    <col min="14351" max="14351" width="9.42578125" style="321" customWidth="1"/>
    <col min="14352" max="14352" width="5.42578125" style="321" customWidth="1"/>
    <col min="14353" max="14592" width="10.28515625" style="321"/>
    <col min="14593" max="14593" width="1.7109375" style="321" customWidth="1"/>
    <col min="14594" max="14594" width="2.28515625" style="321" customWidth="1"/>
    <col min="14595" max="14595" width="55" style="321" customWidth="1"/>
    <col min="14596" max="14596" width="15.5703125" style="321" customWidth="1"/>
    <col min="14597" max="14597" width="20.140625" style="321" customWidth="1"/>
    <col min="14598" max="14598" width="16" style="321" customWidth="1"/>
    <col min="14599" max="14599" width="17.7109375" style="321" customWidth="1"/>
    <col min="14600" max="14600" width="2.5703125" style="321" customWidth="1"/>
    <col min="14601" max="14601" width="14.28515625" style="321" customWidth="1"/>
    <col min="14602" max="14602" width="2.7109375" style="321" customWidth="1"/>
    <col min="14603" max="14603" width="19.85546875" style="321" customWidth="1"/>
    <col min="14604" max="14604" width="8.42578125" style="321" customWidth="1"/>
    <col min="14605" max="14605" width="10" style="321" customWidth="1"/>
    <col min="14606" max="14606" width="12.42578125" style="321" customWidth="1"/>
    <col min="14607" max="14607" width="9.42578125" style="321" customWidth="1"/>
    <col min="14608" max="14608" width="5.42578125" style="321" customWidth="1"/>
    <col min="14609" max="14848" width="10.28515625" style="321"/>
    <col min="14849" max="14849" width="1.7109375" style="321" customWidth="1"/>
    <col min="14850" max="14850" width="2.28515625" style="321" customWidth="1"/>
    <col min="14851" max="14851" width="55" style="321" customWidth="1"/>
    <col min="14852" max="14852" width="15.5703125" style="321" customWidth="1"/>
    <col min="14853" max="14853" width="20.140625" style="321" customWidth="1"/>
    <col min="14854" max="14854" width="16" style="321" customWidth="1"/>
    <col min="14855" max="14855" width="17.7109375" style="321" customWidth="1"/>
    <col min="14856" max="14856" width="2.5703125" style="321" customWidth="1"/>
    <col min="14857" max="14857" width="14.28515625" style="321" customWidth="1"/>
    <col min="14858" max="14858" width="2.7109375" style="321" customWidth="1"/>
    <col min="14859" max="14859" width="19.85546875" style="321" customWidth="1"/>
    <col min="14860" max="14860" width="8.42578125" style="321" customWidth="1"/>
    <col min="14861" max="14861" width="10" style="321" customWidth="1"/>
    <col min="14862" max="14862" width="12.42578125" style="321" customWidth="1"/>
    <col min="14863" max="14863" width="9.42578125" style="321" customWidth="1"/>
    <col min="14864" max="14864" width="5.42578125" style="321" customWidth="1"/>
    <col min="14865" max="15104" width="10.28515625" style="321"/>
    <col min="15105" max="15105" width="1.7109375" style="321" customWidth="1"/>
    <col min="15106" max="15106" width="2.28515625" style="321" customWidth="1"/>
    <col min="15107" max="15107" width="55" style="321" customWidth="1"/>
    <col min="15108" max="15108" width="15.5703125" style="321" customWidth="1"/>
    <col min="15109" max="15109" width="20.140625" style="321" customWidth="1"/>
    <col min="15110" max="15110" width="16" style="321" customWidth="1"/>
    <col min="15111" max="15111" width="17.7109375" style="321" customWidth="1"/>
    <col min="15112" max="15112" width="2.5703125" style="321" customWidth="1"/>
    <col min="15113" max="15113" width="14.28515625" style="321" customWidth="1"/>
    <col min="15114" max="15114" width="2.7109375" style="321" customWidth="1"/>
    <col min="15115" max="15115" width="19.85546875" style="321" customWidth="1"/>
    <col min="15116" max="15116" width="8.42578125" style="321" customWidth="1"/>
    <col min="15117" max="15117" width="10" style="321" customWidth="1"/>
    <col min="15118" max="15118" width="12.42578125" style="321" customWidth="1"/>
    <col min="15119" max="15119" width="9.42578125" style="321" customWidth="1"/>
    <col min="15120" max="15120" width="5.42578125" style="321" customWidth="1"/>
    <col min="15121" max="15360" width="10.28515625" style="321"/>
    <col min="15361" max="15361" width="1.7109375" style="321" customWidth="1"/>
    <col min="15362" max="15362" width="2.28515625" style="321" customWidth="1"/>
    <col min="15363" max="15363" width="55" style="321" customWidth="1"/>
    <col min="15364" max="15364" width="15.5703125" style="321" customWidth="1"/>
    <col min="15365" max="15365" width="20.140625" style="321" customWidth="1"/>
    <col min="15366" max="15366" width="16" style="321" customWidth="1"/>
    <col min="15367" max="15367" width="17.7109375" style="321" customWidth="1"/>
    <col min="15368" max="15368" width="2.5703125" style="321" customWidth="1"/>
    <col min="15369" max="15369" width="14.28515625" style="321" customWidth="1"/>
    <col min="15370" max="15370" width="2.7109375" style="321" customWidth="1"/>
    <col min="15371" max="15371" width="19.85546875" style="321" customWidth="1"/>
    <col min="15372" max="15372" width="8.42578125" style="321" customWidth="1"/>
    <col min="15373" max="15373" width="10" style="321" customWidth="1"/>
    <col min="15374" max="15374" width="12.42578125" style="321" customWidth="1"/>
    <col min="15375" max="15375" width="9.42578125" style="321" customWidth="1"/>
    <col min="15376" max="15376" width="5.42578125" style="321" customWidth="1"/>
    <col min="15377" max="15616" width="10.28515625" style="321"/>
    <col min="15617" max="15617" width="1.7109375" style="321" customWidth="1"/>
    <col min="15618" max="15618" width="2.28515625" style="321" customWidth="1"/>
    <col min="15619" max="15619" width="55" style="321" customWidth="1"/>
    <col min="15620" max="15620" width="15.5703125" style="321" customWidth="1"/>
    <col min="15621" max="15621" width="20.140625" style="321" customWidth="1"/>
    <col min="15622" max="15622" width="16" style="321" customWidth="1"/>
    <col min="15623" max="15623" width="17.7109375" style="321" customWidth="1"/>
    <col min="15624" max="15624" width="2.5703125" style="321" customWidth="1"/>
    <col min="15625" max="15625" width="14.28515625" style="321" customWidth="1"/>
    <col min="15626" max="15626" width="2.7109375" style="321" customWidth="1"/>
    <col min="15627" max="15627" width="19.85546875" style="321" customWidth="1"/>
    <col min="15628" max="15628" width="8.42578125" style="321" customWidth="1"/>
    <col min="15629" max="15629" width="10" style="321" customWidth="1"/>
    <col min="15630" max="15630" width="12.42578125" style="321" customWidth="1"/>
    <col min="15631" max="15631" width="9.42578125" style="321" customWidth="1"/>
    <col min="15632" max="15632" width="5.42578125" style="321" customWidth="1"/>
    <col min="15633" max="15872" width="10.28515625" style="321"/>
    <col min="15873" max="15873" width="1.7109375" style="321" customWidth="1"/>
    <col min="15874" max="15874" width="2.28515625" style="321" customWidth="1"/>
    <col min="15875" max="15875" width="55" style="321" customWidth="1"/>
    <col min="15876" max="15876" width="15.5703125" style="321" customWidth="1"/>
    <col min="15877" max="15877" width="20.140625" style="321" customWidth="1"/>
    <col min="15878" max="15878" width="16" style="321" customWidth="1"/>
    <col min="15879" max="15879" width="17.7109375" style="321" customWidth="1"/>
    <col min="15880" max="15880" width="2.5703125" style="321" customWidth="1"/>
    <col min="15881" max="15881" width="14.28515625" style="321" customWidth="1"/>
    <col min="15882" max="15882" width="2.7109375" style="321" customWidth="1"/>
    <col min="15883" max="15883" width="19.85546875" style="321" customWidth="1"/>
    <col min="15884" max="15884" width="8.42578125" style="321" customWidth="1"/>
    <col min="15885" max="15885" width="10" style="321" customWidth="1"/>
    <col min="15886" max="15886" width="12.42578125" style="321" customWidth="1"/>
    <col min="15887" max="15887" width="9.42578125" style="321" customWidth="1"/>
    <col min="15888" max="15888" width="5.42578125" style="321" customWidth="1"/>
    <col min="15889" max="16128" width="10.28515625" style="321"/>
    <col min="16129" max="16129" width="1.7109375" style="321" customWidth="1"/>
    <col min="16130" max="16130" width="2.28515625" style="321" customWidth="1"/>
    <col min="16131" max="16131" width="55" style="321" customWidth="1"/>
    <col min="16132" max="16132" width="15.5703125" style="321" customWidth="1"/>
    <col min="16133" max="16133" width="20.140625" style="321" customWidth="1"/>
    <col min="16134" max="16134" width="16" style="321" customWidth="1"/>
    <col min="16135" max="16135" width="17.7109375" style="321" customWidth="1"/>
    <col min="16136" max="16136" width="2.5703125" style="321" customWidth="1"/>
    <col min="16137" max="16137" width="14.28515625" style="321" customWidth="1"/>
    <col min="16138" max="16138" width="2.7109375" style="321" customWidth="1"/>
    <col min="16139" max="16139" width="19.85546875" style="321" customWidth="1"/>
    <col min="16140" max="16140" width="8.42578125" style="321" customWidth="1"/>
    <col min="16141" max="16141" width="10" style="321" customWidth="1"/>
    <col min="16142" max="16142" width="12.42578125" style="321" customWidth="1"/>
    <col min="16143" max="16143" width="9.42578125" style="321" customWidth="1"/>
    <col min="16144" max="16144" width="5.42578125" style="321" customWidth="1"/>
    <col min="16145" max="16384" width="10.28515625" style="321"/>
  </cols>
  <sheetData>
    <row r="1" spans="2:15" ht="11.25" customHeight="1">
      <c r="B1" s="744" t="s">
        <v>181</v>
      </c>
      <c r="C1" s="744"/>
      <c r="D1" s="744"/>
      <c r="E1" s="744"/>
      <c r="F1" s="744"/>
      <c r="G1" s="744"/>
      <c r="H1" s="744"/>
      <c r="I1" s="744"/>
      <c r="J1" s="744"/>
      <c r="K1" s="744"/>
      <c r="L1" s="744"/>
      <c r="M1" s="744"/>
      <c r="N1" s="744"/>
      <c r="O1" s="744"/>
    </row>
    <row r="2" spans="2:15" s="322" customFormat="1" ht="12.75" customHeight="1">
      <c r="B2" s="468"/>
      <c r="C2" s="711" t="s">
        <v>321</v>
      </c>
      <c r="D2" s="711"/>
      <c r="E2" s="711"/>
      <c r="F2" s="711"/>
      <c r="G2" s="711"/>
      <c r="H2" s="469"/>
      <c r="I2" s="419"/>
      <c r="J2" s="419"/>
      <c r="K2" s="419"/>
      <c r="L2" s="419"/>
      <c r="M2" s="419"/>
      <c r="N2" s="419"/>
      <c r="O2" s="419"/>
    </row>
    <row r="3" spans="2:15" s="322" customFormat="1" ht="12.75" customHeight="1">
      <c r="B3" s="468"/>
      <c r="C3" s="711" t="s">
        <v>594</v>
      </c>
      <c r="D3" s="711"/>
      <c r="E3" s="711"/>
      <c r="F3" s="711"/>
      <c r="G3" s="711"/>
      <c r="H3" s="469"/>
      <c r="I3" s="419"/>
      <c r="J3" s="419"/>
      <c r="K3" s="419"/>
      <c r="L3" s="419"/>
      <c r="M3" s="419"/>
      <c r="N3" s="419"/>
      <c r="O3" s="419"/>
    </row>
    <row r="4" spans="2:15" s="322" customFormat="1" ht="12.75" customHeight="1">
      <c r="B4" s="711" t="s">
        <v>424</v>
      </c>
      <c r="C4" s="711"/>
      <c r="D4" s="711"/>
      <c r="E4" s="711"/>
      <c r="F4" s="711"/>
      <c r="G4" s="711"/>
      <c r="H4" s="419"/>
      <c r="I4" s="419"/>
      <c r="J4" s="419"/>
      <c r="K4" s="419"/>
      <c r="L4" s="419"/>
      <c r="M4" s="419"/>
      <c r="N4" s="419"/>
      <c r="O4" s="419"/>
    </row>
    <row r="5" spans="2:15" s="322" customFormat="1" ht="12.75" customHeight="1">
      <c r="B5" s="711" t="s">
        <v>1</v>
      </c>
      <c r="C5" s="711"/>
      <c r="D5" s="711"/>
      <c r="E5" s="711"/>
      <c r="F5" s="711"/>
      <c r="G5" s="711"/>
      <c r="H5" s="419"/>
      <c r="I5" s="419"/>
      <c r="J5" s="419"/>
      <c r="K5" s="419"/>
      <c r="L5" s="419"/>
      <c r="M5" s="419"/>
      <c r="N5" s="419"/>
      <c r="O5" s="419"/>
    </row>
    <row r="6" spans="2:15" s="322" customFormat="1" ht="12.75" customHeight="1">
      <c r="B6" s="419"/>
      <c r="C6" s="419"/>
      <c r="D6" s="419"/>
      <c r="E6" s="419"/>
      <c r="F6" s="419"/>
      <c r="G6" s="363" t="s">
        <v>425</v>
      </c>
      <c r="H6" s="419"/>
      <c r="I6" s="419"/>
      <c r="J6" s="419"/>
      <c r="K6" s="419"/>
      <c r="L6" s="419"/>
      <c r="M6" s="419"/>
      <c r="N6" s="419"/>
      <c r="O6" s="419"/>
    </row>
    <row r="7" spans="2:15" s="322" customFormat="1" ht="12.75" customHeight="1">
      <c r="D7" s="419"/>
      <c r="H7" s="419"/>
      <c r="I7" s="419"/>
      <c r="J7" s="470"/>
    </row>
    <row r="8" spans="2:15" s="279" customFormat="1" ht="12.75" customHeight="1">
      <c r="B8" s="745" t="s">
        <v>426</v>
      </c>
      <c r="C8" s="745"/>
      <c r="D8" s="746" t="s">
        <v>427</v>
      </c>
      <c r="E8" s="746"/>
      <c r="F8" s="746" t="s">
        <v>427</v>
      </c>
      <c r="G8" s="746"/>
    </row>
    <row r="9" spans="2:15" s="279" customFormat="1" ht="12.75" customHeight="1">
      <c r="B9" s="745"/>
      <c r="C9" s="745"/>
      <c r="D9" s="747">
        <v>43830</v>
      </c>
      <c r="E9" s="747"/>
      <c r="F9" s="747">
        <v>43465</v>
      </c>
      <c r="G9" s="747"/>
    </row>
    <row r="10" spans="2:15" s="276" customFormat="1" ht="12.75" customHeight="1">
      <c r="B10" s="471"/>
      <c r="C10" s="471"/>
      <c r="D10" s="472"/>
      <c r="E10" s="472"/>
      <c r="F10" s="472"/>
      <c r="G10" s="472"/>
      <c r="H10" s="279"/>
    </row>
    <row r="11" spans="2:15" s="279" customFormat="1" ht="12.75" customHeight="1">
      <c r="B11" s="473" t="s">
        <v>428</v>
      </c>
      <c r="C11" s="473" t="s">
        <v>429</v>
      </c>
      <c r="D11" s="474"/>
      <c r="E11" s="475">
        <f>-'EE_RR '!D14</f>
        <v>73607394923</v>
      </c>
      <c r="F11" s="474"/>
      <c r="G11" s="475">
        <v>78987858661</v>
      </c>
      <c r="I11" s="476"/>
    </row>
    <row r="12" spans="2:15" s="276" customFormat="1" ht="12.75" customHeight="1">
      <c r="B12" s="477"/>
      <c r="C12" s="477"/>
      <c r="D12" s="478"/>
      <c r="E12" s="478"/>
      <c r="F12" s="478"/>
      <c r="G12" s="478"/>
      <c r="H12" s="279"/>
    </row>
    <row r="13" spans="2:15" s="279" customFormat="1" ht="12.75" customHeight="1">
      <c r="B13" s="473"/>
      <c r="C13" s="473" t="s">
        <v>430</v>
      </c>
      <c r="D13" s="474"/>
      <c r="E13" s="474"/>
      <c r="F13" s="474"/>
      <c r="G13" s="474"/>
    </row>
    <row r="14" spans="2:15" s="276" customFormat="1" ht="12.75" customHeight="1">
      <c r="B14" s="479"/>
      <c r="C14" s="477" t="s">
        <v>431</v>
      </c>
      <c r="D14" s="478">
        <v>22936352674</v>
      </c>
      <c r="E14" s="478"/>
      <c r="F14" s="478">
        <v>17898698183</v>
      </c>
      <c r="G14" s="478"/>
      <c r="H14" s="279"/>
    </row>
    <row r="15" spans="2:15" s="276" customFormat="1" ht="12.75" hidden="1" customHeight="1">
      <c r="B15" s="479">
        <v>1</v>
      </c>
      <c r="C15" s="477"/>
      <c r="D15" s="478"/>
      <c r="E15" s="478"/>
      <c r="F15" s="478"/>
      <c r="G15" s="478"/>
      <c r="H15" s="279"/>
    </row>
    <row r="16" spans="2:15" s="276" customFormat="1" ht="12.75" hidden="1" customHeight="1">
      <c r="B16" s="479"/>
      <c r="C16" s="477"/>
      <c r="D16" s="478"/>
      <c r="E16" s="478"/>
      <c r="F16" s="478"/>
      <c r="G16" s="478"/>
      <c r="H16" s="279"/>
      <c r="I16" s="294"/>
    </row>
    <row r="17" spans="2:11" s="276" customFormat="1" ht="12.75" hidden="1" customHeight="1">
      <c r="B17" s="479"/>
      <c r="C17" s="477"/>
      <c r="D17" s="478"/>
      <c r="E17" s="478"/>
      <c r="F17" s="478"/>
      <c r="G17" s="478"/>
      <c r="H17" s="279"/>
    </row>
    <row r="18" spans="2:11" s="276" customFormat="1" ht="12.75" hidden="1" customHeight="1">
      <c r="B18" s="479">
        <v>5</v>
      </c>
      <c r="C18" s="477"/>
      <c r="D18" s="478"/>
      <c r="E18" s="478"/>
      <c r="F18" s="478"/>
      <c r="G18" s="478"/>
      <c r="H18" s="279"/>
    </row>
    <row r="19" spans="2:11" s="276" customFormat="1" ht="12.75" hidden="1" customHeight="1">
      <c r="B19" s="479"/>
      <c r="C19" s="477"/>
      <c r="D19" s="474"/>
      <c r="E19" s="478"/>
      <c r="F19" s="474"/>
      <c r="G19" s="478"/>
      <c r="H19" s="279"/>
    </row>
    <row r="20" spans="2:11" s="276" customFormat="1" ht="12.75" hidden="1" customHeight="1">
      <c r="B20" s="479"/>
      <c r="C20" s="477"/>
      <c r="D20" s="478"/>
      <c r="E20" s="478"/>
      <c r="F20" s="478"/>
      <c r="G20" s="478"/>
      <c r="H20" s="279"/>
    </row>
    <row r="21" spans="2:11" s="279" customFormat="1" ht="29.25" customHeight="1">
      <c r="B21" s="480"/>
      <c r="C21" s="473" t="s">
        <v>432</v>
      </c>
      <c r="D21" s="478"/>
      <c r="E21" s="474"/>
      <c r="F21" s="478"/>
      <c r="G21" s="474"/>
      <c r="I21" s="476"/>
      <c r="K21" s="476"/>
    </row>
    <row r="22" spans="2:11" s="276" customFormat="1" ht="12.75" customHeight="1">
      <c r="B22" s="479">
        <v>3</v>
      </c>
      <c r="C22" s="477" t="s">
        <v>433</v>
      </c>
      <c r="D22" s="478">
        <f>+E11-D14+D29</f>
        <v>70832887115</v>
      </c>
      <c r="E22" s="478"/>
      <c r="F22" s="478">
        <f>+G11-F14+F29</f>
        <v>84025513152</v>
      </c>
      <c r="G22" s="478"/>
      <c r="H22" s="279"/>
      <c r="I22" s="294"/>
    </row>
    <row r="23" spans="2:11" s="276" customFormat="1" ht="12.75" hidden="1" customHeight="1">
      <c r="B23" s="479"/>
      <c r="C23" s="477"/>
      <c r="D23" s="481"/>
      <c r="E23" s="478"/>
      <c r="F23" s="481"/>
      <c r="G23" s="478"/>
      <c r="H23" s="279"/>
      <c r="I23" s="294"/>
    </row>
    <row r="24" spans="2:11" s="276" customFormat="1" ht="12.75" hidden="1" customHeight="1">
      <c r="B24" s="479"/>
      <c r="C24" s="477"/>
      <c r="D24" s="474"/>
      <c r="E24" s="478"/>
      <c r="F24" s="474"/>
      <c r="G24" s="478"/>
      <c r="H24" s="279"/>
    </row>
    <row r="25" spans="2:11" s="276" customFormat="1" ht="12.75" hidden="1" customHeight="1">
      <c r="B25" s="479"/>
      <c r="C25" s="477"/>
      <c r="D25" s="481"/>
      <c r="E25" s="481"/>
      <c r="F25" s="481"/>
      <c r="G25" s="481"/>
      <c r="H25" s="279"/>
    </row>
    <row r="26" spans="2:11" s="276" customFormat="1" ht="12.75" hidden="1" customHeight="1">
      <c r="B26" s="479"/>
      <c r="C26" s="477"/>
      <c r="D26" s="478"/>
      <c r="E26" s="478"/>
      <c r="F26" s="478"/>
      <c r="G26" s="478"/>
      <c r="H26" s="279"/>
    </row>
    <row r="27" spans="2:11" s="276" customFormat="1" ht="12.75" customHeight="1">
      <c r="B27" s="479"/>
      <c r="C27" s="477"/>
      <c r="D27" s="478"/>
      <c r="E27" s="478"/>
      <c r="F27" s="478"/>
      <c r="G27" s="478"/>
      <c r="H27" s="279"/>
      <c r="K27" s="294"/>
    </row>
    <row r="28" spans="2:11" s="279" customFormat="1" ht="12.75" customHeight="1">
      <c r="B28" s="480"/>
      <c r="C28" s="473" t="s">
        <v>434</v>
      </c>
      <c r="D28" s="474"/>
      <c r="E28" s="474"/>
      <c r="F28" s="474"/>
      <c r="G28" s="474"/>
      <c r="I28" s="476"/>
      <c r="K28" s="476"/>
    </row>
    <row r="29" spans="2:11" s="276" customFormat="1" ht="12.75" customHeight="1">
      <c r="B29" s="479">
        <v>2</v>
      </c>
      <c r="C29" s="477" t="s">
        <v>435</v>
      </c>
      <c r="D29" s="478">
        <f>+'DETALLE PARA NOTAS DIC'!C121</f>
        <v>20161844866</v>
      </c>
      <c r="E29" s="478"/>
      <c r="F29" s="478">
        <v>22936352674</v>
      </c>
      <c r="G29" s="478"/>
      <c r="K29" s="294"/>
    </row>
    <row r="30" spans="2:11" s="276" customFormat="1" ht="12.75" hidden="1" customHeight="1">
      <c r="B30" s="479">
        <v>1</v>
      </c>
      <c r="C30" s="477"/>
      <c r="D30" s="481"/>
      <c r="E30" s="478"/>
      <c r="F30" s="481"/>
      <c r="G30" s="478"/>
      <c r="I30" s="295"/>
    </row>
    <row r="31" spans="2:11" s="276" customFormat="1" ht="12.75" hidden="1" customHeight="1">
      <c r="B31" s="479" t="s">
        <v>436</v>
      </c>
      <c r="C31" s="477"/>
      <c r="D31" s="481"/>
      <c r="E31" s="478"/>
      <c r="F31" s="481"/>
      <c r="G31" s="478"/>
    </row>
    <row r="32" spans="2:11" s="276" customFormat="1" ht="12.75" hidden="1" customHeight="1">
      <c r="B32" s="479" t="s">
        <v>437</v>
      </c>
      <c r="C32" s="477"/>
      <c r="D32" s="481"/>
      <c r="E32" s="478"/>
      <c r="F32" s="481"/>
      <c r="G32" s="478"/>
    </row>
    <row r="33" spans="2:7" s="276" customFormat="1" ht="12.75" hidden="1" customHeight="1">
      <c r="B33" s="479" t="s">
        <v>438</v>
      </c>
      <c r="C33" s="477"/>
      <c r="D33" s="474"/>
      <c r="E33" s="478"/>
      <c r="F33" s="474"/>
      <c r="G33" s="478"/>
    </row>
    <row r="34" spans="2:7" s="276" customFormat="1" ht="12.75" customHeight="1">
      <c r="B34" s="479"/>
      <c r="C34" s="477"/>
      <c r="D34" s="474"/>
      <c r="E34" s="478"/>
      <c r="F34" s="474"/>
      <c r="G34" s="478"/>
    </row>
    <row r="35" spans="2:7" s="276" customFormat="1" ht="12.75" customHeight="1">
      <c r="B35" s="479"/>
      <c r="C35" s="477"/>
      <c r="D35" s="478"/>
      <c r="E35" s="478"/>
      <c r="F35" s="478"/>
      <c r="G35" s="478"/>
    </row>
    <row r="36" spans="2:7" s="276" customFormat="1" ht="12.75" customHeight="1" thickBot="1">
      <c r="B36" s="482" t="s">
        <v>439</v>
      </c>
      <c r="C36" s="482" t="s">
        <v>440</v>
      </c>
      <c r="D36" s="483"/>
      <c r="E36" s="484">
        <v>0</v>
      </c>
      <c r="F36" s="483"/>
      <c r="G36" s="484">
        <v>0</v>
      </c>
    </row>
    <row r="37" spans="2:7" s="276" customFormat="1" ht="12.75" customHeight="1">
      <c r="B37" s="473"/>
      <c r="C37" s="473"/>
      <c r="D37" s="478"/>
      <c r="E37" s="478"/>
      <c r="F37" s="478"/>
      <c r="G37" s="478"/>
    </row>
    <row r="38" spans="2:7" s="276" customFormat="1" ht="12.75" customHeight="1">
      <c r="B38" s="473"/>
      <c r="C38" s="473" t="s">
        <v>429</v>
      </c>
      <c r="D38" s="478"/>
      <c r="E38" s="475">
        <f>+E36+E11</f>
        <v>73607394923</v>
      </c>
      <c r="F38" s="478"/>
      <c r="G38" s="475">
        <f>+G36+G11</f>
        <v>78987858661</v>
      </c>
    </row>
    <row r="39" spans="2:7" s="276" customFormat="1" ht="12.75" customHeight="1">
      <c r="B39" s="473"/>
      <c r="C39" s="473" t="s">
        <v>441</v>
      </c>
      <c r="D39" s="478"/>
      <c r="E39" s="478"/>
      <c r="F39" s="478"/>
      <c r="G39" s="478"/>
    </row>
    <row r="40" spans="2:7" s="276" customFormat="1" ht="12.75" customHeight="1">
      <c r="B40" s="485"/>
      <c r="C40" s="485"/>
      <c r="D40" s="486"/>
      <c r="E40" s="486"/>
      <c r="F40" s="486"/>
      <c r="G40" s="486"/>
    </row>
  </sheetData>
  <sheetProtection selectLockedCells="1" selectUnlockedCells="1"/>
  <mergeCells count="10">
    <mergeCell ref="B8:C9"/>
    <mergeCell ref="D8:E8"/>
    <mergeCell ref="F8:G8"/>
    <mergeCell ref="D9:E9"/>
    <mergeCell ref="F9:G9"/>
    <mergeCell ref="B1:O1"/>
    <mergeCell ref="C2:G2"/>
    <mergeCell ref="C3:G3"/>
    <mergeCell ref="B4:G4"/>
    <mergeCell ref="B5:G5"/>
  </mergeCells>
  <pageMargins left="0.61" right="0.62986111111111109" top="1.6138888888888889" bottom="0.98402777777777772" header="0.51180555555555551" footer="0.51180555555555551"/>
  <pageSetup paperSize="9" scale="74" firstPageNumber="0" orientation="portrait" cellComments="atEn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65544"/>
  <sheetViews>
    <sheetView showGridLines="0" topLeftCell="A13" workbookViewId="0">
      <selection activeCell="J32" sqref="J32"/>
    </sheetView>
  </sheetViews>
  <sheetFormatPr baseColWidth="10" defaultColWidth="11.5703125" defaultRowHeight="11.25" customHeight="1"/>
  <cols>
    <col min="1" max="1" width="40.85546875" style="222" customWidth="1"/>
    <col min="2" max="2" width="7" style="487" customWidth="1"/>
    <col min="3" max="3" width="13" style="488" customWidth="1"/>
    <col min="4" max="4" width="7.5703125" style="222" customWidth="1"/>
    <col min="5" max="5" width="14.5703125" style="222" customWidth="1"/>
    <col min="6" max="6" width="15.140625" style="222" customWidth="1"/>
    <col min="7" max="7" width="6" style="275" customWidth="1"/>
    <col min="8" max="8" width="12.7109375" style="222" hidden="1" customWidth="1"/>
    <col min="9" max="256" width="11.5703125" style="222"/>
    <col min="257" max="257" width="40.85546875" style="222" customWidth="1"/>
    <col min="258" max="258" width="7" style="222" customWidth="1"/>
    <col min="259" max="259" width="13" style="222" customWidth="1"/>
    <col min="260" max="260" width="7.5703125" style="222" customWidth="1"/>
    <col min="261" max="261" width="14.5703125" style="222" customWidth="1"/>
    <col min="262" max="262" width="15.140625" style="222" customWidth="1"/>
    <col min="263" max="263" width="6" style="222" customWidth="1"/>
    <col min="264" max="264" width="12.7109375" style="222" customWidth="1"/>
    <col min="265" max="512" width="11.5703125" style="222"/>
    <col min="513" max="513" width="40.85546875" style="222" customWidth="1"/>
    <col min="514" max="514" width="7" style="222" customWidth="1"/>
    <col min="515" max="515" width="13" style="222" customWidth="1"/>
    <col min="516" max="516" width="7.5703125" style="222" customWidth="1"/>
    <col min="517" max="517" width="14.5703125" style="222" customWidth="1"/>
    <col min="518" max="518" width="15.140625" style="222" customWidth="1"/>
    <col min="519" max="519" width="6" style="222" customWidth="1"/>
    <col min="520" max="520" width="12.7109375" style="222" customWidth="1"/>
    <col min="521" max="768" width="11.5703125" style="222"/>
    <col min="769" max="769" width="40.85546875" style="222" customWidth="1"/>
    <col min="770" max="770" width="7" style="222" customWidth="1"/>
    <col min="771" max="771" width="13" style="222" customWidth="1"/>
    <col min="772" max="772" width="7.5703125" style="222" customWidth="1"/>
    <col min="773" max="773" width="14.5703125" style="222" customWidth="1"/>
    <col min="774" max="774" width="15.140625" style="222" customWidth="1"/>
    <col min="775" max="775" width="6" style="222" customWidth="1"/>
    <col min="776" max="776" width="12.7109375" style="222" customWidth="1"/>
    <col min="777" max="1024" width="11.5703125" style="222"/>
    <col min="1025" max="1025" width="40.85546875" style="222" customWidth="1"/>
    <col min="1026" max="1026" width="7" style="222" customWidth="1"/>
    <col min="1027" max="1027" width="13" style="222" customWidth="1"/>
    <col min="1028" max="1028" width="7.5703125" style="222" customWidth="1"/>
    <col min="1029" max="1029" width="14.5703125" style="222" customWidth="1"/>
    <col min="1030" max="1030" width="15.140625" style="222" customWidth="1"/>
    <col min="1031" max="1031" width="6" style="222" customWidth="1"/>
    <col min="1032" max="1032" width="12.7109375" style="222" customWidth="1"/>
    <col min="1033" max="1280" width="11.5703125" style="222"/>
    <col min="1281" max="1281" width="40.85546875" style="222" customWidth="1"/>
    <col min="1282" max="1282" width="7" style="222" customWidth="1"/>
    <col min="1283" max="1283" width="13" style="222" customWidth="1"/>
    <col min="1284" max="1284" width="7.5703125" style="222" customWidth="1"/>
    <col min="1285" max="1285" width="14.5703125" style="222" customWidth="1"/>
    <col min="1286" max="1286" width="15.140625" style="222" customWidth="1"/>
    <col min="1287" max="1287" width="6" style="222" customWidth="1"/>
    <col min="1288" max="1288" width="12.7109375" style="222" customWidth="1"/>
    <col min="1289" max="1536" width="11.5703125" style="222"/>
    <col min="1537" max="1537" width="40.85546875" style="222" customWidth="1"/>
    <col min="1538" max="1538" width="7" style="222" customWidth="1"/>
    <col min="1539" max="1539" width="13" style="222" customWidth="1"/>
    <col min="1540" max="1540" width="7.5703125" style="222" customWidth="1"/>
    <col min="1541" max="1541" width="14.5703125" style="222" customWidth="1"/>
    <col min="1542" max="1542" width="15.140625" style="222" customWidth="1"/>
    <col min="1543" max="1543" width="6" style="222" customWidth="1"/>
    <col min="1544" max="1544" width="12.7109375" style="222" customWidth="1"/>
    <col min="1545" max="1792" width="11.5703125" style="222"/>
    <col min="1793" max="1793" width="40.85546875" style="222" customWidth="1"/>
    <col min="1794" max="1794" width="7" style="222" customWidth="1"/>
    <col min="1795" max="1795" width="13" style="222" customWidth="1"/>
    <col min="1796" max="1796" width="7.5703125" style="222" customWidth="1"/>
    <col min="1797" max="1797" width="14.5703125" style="222" customWidth="1"/>
    <col min="1798" max="1798" width="15.140625" style="222" customWidth="1"/>
    <col min="1799" max="1799" width="6" style="222" customWidth="1"/>
    <col min="1800" max="1800" width="12.7109375" style="222" customWidth="1"/>
    <col min="1801" max="2048" width="11.5703125" style="222"/>
    <col min="2049" max="2049" width="40.85546875" style="222" customWidth="1"/>
    <col min="2050" max="2050" width="7" style="222" customWidth="1"/>
    <col min="2051" max="2051" width="13" style="222" customWidth="1"/>
    <col min="2052" max="2052" width="7.5703125" style="222" customWidth="1"/>
    <col min="2053" max="2053" width="14.5703125" style="222" customWidth="1"/>
    <col min="2054" max="2054" width="15.140625" style="222" customWidth="1"/>
    <col min="2055" max="2055" width="6" style="222" customWidth="1"/>
    <col min="2056" max="2056" width="12.7109375" style="222" customWidth="1"/>
    <col min="2057" max="2304" width="11.5703125" style="222"/>
    <col min="2305" max="2305" width="40.85546875" style="222" customWidth="1"/>
    <col min="2306" max="2306" width="7" style="222" customWidth="1"/>
    <col min="2307" max="2307" width="13" style="222" customWidth="1"/>
    <col min="2308" max="2308" width="7.5703125" style="222" customWidth="1"/>
    <col min="2309" max="2309" width="14.5703125" style="222" customWidth="1"/>
    <col min="2310" max="2310" width="15.140625" style="222" customWidth="1"/>
    <col min="2311" max="2311" width="6" style="222" customWidth="1"/>
    <col min="2312" max="2312" width="12.7109375" style="222" customWidth="1"/>
    <col min="2313" max="2560" width="11.5703125" style="222"/>
    <col min="2561" max="2561" width="40.85546875" style="222" customWidth="1"/>
    <col min="2562" max="2562" width="7" style="222" customWidth="1"/>
    <col min="2563" max="2563" width="13" style="222" customWidth="1"/>
    <col min="2564" max="2564" width="7.5703125" style="222" customWidth="1"/>
    <col min="2565" max="2565" width="14.5703125" style="222" customWidth="1"/>
    <col min="2566" max="2566" width="15.140625" style="222" customWidth="1"/>
    <col min="2567" max="2567" width="6" style="222" customWidth="1"/>
    <col min="2568" max="2568" width="12.7109375" style="222" customWidth="1"/>
    <col min="2569" max="2816" width="11.5703125" style="222"/>
    <col min="2817" max="2817" width="40.85546875" style="222" customWidth="1"/>
    <col min="2818" max="2818" width="7" style="222" customWidth="1"/>
    <col min="2819" max="2819" width="13" style="222" customWidth="1"/>
    <col min="2820" max="2820" width="7.5703125" style="222" customWidth="1"/>
    <col min="2821" max="2821" width="14.5703125" style="222" customWidth="1"/>
    <col min="2822" max="2822" width="15.140625" style="222" customWidth="1"/>
    <col min="2823" max="2823" width="6" style="222" customWidth="1"/>
    <col min="2824" max="2824" width="12.7109375" style="222" customWidth="1"/>
    <col min="2825" max="3072" width="11.5703125" style="222"/>
    <col min="3073" max="3073" width="40.85546875" style="222" customWidth="1"/>
    <col min="3074" max="3074" width="7" style="222" customWidth="1"/>
    <col min="3075" max="3075" width="13" style="222" customWidth="1"/>
    <col min="3076" max="3076" width="7.5703125" style="222" customWidth="1"/>
    <col min="3077" max="3077" width="14.5703125" style="222" customWidth="1"/>
    <col min="3078" max="3078" width="15.140625" style="222" customWidth="1"/>
    <col min="3079" max="3079" width="6" style="222" customWidth="1"/>
    <col min="3080" max="3080" width="12.7109375" style="222" customWidth="1"/>
    <col min="3081" max="3328" width="11.5703125" style="222"/>
    <col min="3329" max="3329" width="40.85546875" style="222" customWidth="1"/>
    <col min="3330" max="3330" width="7" style="222" customWidth="1"/>
    <col min="3331" max="3331" width="13" style="222" customWidth="1"/>
    <col min="3332" max="3332" width="7.5703125" style="222" customWidth="1"/>
    <col min="3333" max="3333" width="14.5703125" style="222" customWidth="1"/>
    <col min="3334" max="3334" width="15.140625" style="222" customWidth="1"/>
    <col min="3335" max="3335" width="6" style="222" customWidth="1"/>
    <col min="3336" max="3336" width="12.7109375" style="222" customWidth="1"/>
    <col min="3337" max="3584" width="11.5703125" style="222"/>
    <col min="3585" max="3585" width="40.85546875" style="222" customWidth="1"/>
    <col min="3586" max="3586" width="7" style="222" customWidth="1"/>
    <col min="3587" max="3587" width="13" style="222" customWidth="1"/>
    <col min="3588" max="3588" width="7.5703125" style="222" customWidth="1"/>
    <col min="3589" max="3589" width="14.5703125" style="222" customWidth="1"/>
    <col min="3590" max="3590" width="15.140625" style="222" customWidth="1"/>
    <col min="3591" max="3591" width="6" style="222" customWidth="1"/>
    <col min="3592" max="3592" width="12.7109375" style="222" customWidth="1"/>
    <col min="3593" max="3840" width="11.5703125" style="222"/>
    <col min="3841" max="3841" width="40.85546875" style="222" customWidth="1"/>
    <col min="3842" max="3842" width="7" style="222" customWidth="1"/>
    <col min="3843" max="3843" width="13" style="222" customWidth="1"/>
    <col min="3844" max="3844" width="7.5703125" style="222" customWidth="1"/>
    <col min="3845" max="3845" width="14.5703125" style="222" customWidth="1"/>
    <col min="3846" max="3846" width="15.140625" style="222" customWidth="1"/>
    <col min="3847" max="3847" width="6" style="222" customWidth="1"/>
    <col min="3848" max="3848" width="12.7109375" style="222" customWidth="1"/>
    <col min="3849" max="4096" width="11.5703125" style="222"/>
    <col min="4097" max="4097" width="40.85546875" style="222" customWidth="1"/>
    <col min="4098" max="4098" width="7" style="222" customWidth="1"/>
    <col min="4099" max="4099" width="13" style="222" customWidth="1"/>
    <col min="4100" max="4100" width="7.5703125" style="222" customWidth="1"/>
    <col min="4101" max="4101" width="14.5703125" style="222" customWidth="1"/>
    <col min="4102" max="4102" width="15.140625" style="222" customWidth="1"/>
    <col min="4103" max="4103" width="6" style="222" customWidth="1"/>
    <col min="4104" max="4104" width="12.7109375" style="222" customWidth="1"/>
    <col min="4105" max="4352" width="11.5703125" style="222"/>
    <col min="4353" max="4353" width="40.85546875" style="222" customWidth="1"/>
    <col min="4354" max="4354" width="7" style="222" customWidth="1"/>
    <col min="4355" max="4355" width="13" style="222" customWidth="1"/>
    <col min="4356" max="4356" width="7.5703125" style="222" customWidth="1"/>
    <col min="4357" max="4357" width="14.5703125" style="222" customWidth="1"/>
    <col min="4358" max="4358" width="15.140625" style="222" customWidth="1"/>
    <col min="4359" max="4359" width="6" style="222" customWidth="1"/>
    <col min="4360" max="4360" width="12.7109375" style="222" customWidth="1"/>
    <col min="4361" max="4608" width="11.5703125" style="222"/>
    <col min="4609" max="4609" width="40.85546875" style="222" customWidth="1"/>
    <col min="4610" max="4610" width="7" style="222" customWidth="1"/>
    <col min="4611" max="4611" width="13" style="222" customWidth="1"/>
    <col min="4612" max="4612" width="7.5703125" style="222" customWidth="1"/>
    <col min="4613" max="4613" width="14.5703125" style="222" customWidth="1"/>
    <col min="4614" max="4614" width="15.140625" style="222" customWidth="1"/>
    <col min="4615" max="4615" width="6" style="222" customWidth="1"/>
    <col min="4616" max="4616" width="12.7109375" style="222" customWidth="1"/>
    <col min="4617" max="4864" width="11.5703125" style="222"/>
    <col min="4865" max="4865" width="40.85546875" style="222" customWidth="1"/>
    <col min="4866" max="4866" width="7" style="222" customWidth="1"/>
    <col min="4867" max="4867" width="13" style="222" customWidth="1"/>
    <col min="4868" max="4868" width="7.5703125" style="222" customWidth="1"/>
    <col min="4869" max="4869" width="14.5703125" style="222" customWidth="1"/>
    <col min="4870" max="4870" width="15.140625" style="222" customWidth="1"/>
    <col min="4871" max="4871" width="6" style="222" customWidth="1"/>
    <col min="4872" max="4872" width="12.7109375" style="222" customWidth="1"/>
    <col min="4873" max="5120" width="11.5703125" style="222"/>
    <col min="5121" max="5121" width="40.85546875" style="222" customWidth="1"/>
    <col min="5122" max="5122" width="7" style="222" customWidth="1"/>
    <col min="5123" max="5123" width="13" style="222" customWidth="1"/>
    <col min="5124" max="5124" width="7.5703125" style="222" customWidth="1"/>
    <col min="5125" max="5125" width="14.5703125" style="222" customWidth="1"/>
    <col min="5126" max="5126" width="15.140625" style="222" customWidth="1"/>
    <col min="5127" max="5127" width="6" style="222" customWidth="1"/>
    <col min="5128" max="5128" width="12.7109375" style="222" customWidth="1"/>
    <col min="5129" max="5376" width="11.5703125" style="222"/>
    <col min="5377" max="5377" width="40.85546875" style="222" customWidth="1"/>
    <col min="5378" max="5378" width="7" style="222" customWidth="1"/>
    <col min="5379" max="5379" width="13" style="222" customWidth="1"/>
    <col min="5380" max="5380" width="7.5703125" style="222" customWidth="1"/>
    <col min="5381" max="5381" width="14.5703125" style="222" customWidth="1"/>
    <col min="5382" max="5382" width="15.140625" style="222" customWidth="1"/>
    <col min="5383" max="5383" width="6" style="222" customWidth="1"/>
    <col min="5384" max="5384" width="12.7109375" style="222" customWidth="1"/>
    <col min="5385" max="5632" width="11.5703125" style="222"/>
    <col min="5633" max="5633" width="40.85546875" style="222" customWidth="1"/>
    <col min="5634" max="5634" width="7" style="222" customWidth="1"/>
    <col min="5635" max="5635" width="13" style="222" customWidth="1"/>
    <col min="5636" max="5636" width="7.5703125" style="222" customWidth="1"/>
    <col min="5637" max="5637" width="14.5703125" style="222" customWidth="1"/>
    <col min="5638" max="5638" width="15.140625" style="222" customWidth="1"/>
    <col min="5639" max="5639" width="6" style="222" customWidth="1"/>
    <col min="5640" max="5640" width="12.7109375" style="222" customWidth="1"/>
    <col min="5641" max="5888" width="11.5703125" style="222"/>
    <col min="5889" max="5889" width="40.85546875" style="222" customWidth="1"/>
    <col min="5890" max="5890" width="7" style="222" customWidth="1"/>
    <col min="5891" max="5891" width="13" style="222" customWidth="1"/>
    <col min="5892" max="5892" width="7.5703125" style="222" customWidth="1"/>
    <col min="5893" max="5893" width="14.5703125" style="222" customWidth="1"/>
    <col min="5894" max="5894" width="15.140625" style="222" customWidth="1"/>
    <col min="5895" max="5895" width="6" style="222" customWidth="1"/>
    <col min="5896" max="5896" width="12.7109375" style="222" customWidth="1"/>
    <col min="5897" max="6144" width="11.5703125" style="222"/>
    <col min="6145" max="6145" width="40.85546875" style="222" customWidth="1"/>
    <col min="6146" max="6146" width="7" style="222" customWidth="1"/>
    <col min="6147" max="6147" width="13" style="222" customWidth="1"/>
    <col min="6148" max="6148" width="7.5703125" style="222" customWidth="1"/>
    <col min="6149" max="6149" width="14.5703125" style="222" customWidth="1"/>
    <col min="6150" max="6150" width="15.140625" style="222" customWidth="1"/>
    <col min="6151" max="6151" width="6" style="222" customWidth="1"/>
    <col min="6152" max="6152" width="12.7109375" style="222" customWidth="1"/>
    <col min="6153" max="6400" width="11.5703125" style="222"/>
    <col min="6401" max="6401" width="40.85546875" style="222" customWidth="1"/>
    <col min="6402" max="6402" width="7" style="222" customWidth="1"/>
    <col min="6403" max="6403" width="13" style="222" customWidth="1"/>
    <col min="6404" max="6404" width="7.5703125" style="222" customWidth="1"/>
    <col min="6405" max="6405" width="14.5703125" style="222" customWidth="1"/>
    <col min="6406" max="6406" width="15.140625" style="222" customWidth="1"/>
    <col min="6407" max="6407" width="6" style="222" customWidth="1"/>
    <col min="6408" max="6408" width="12.7109375" style="222" customWidth="1"/>
    <col min="6409" max="6656" width="11.5703125" style="222"/>
    <col min="6657" max="6657" width="40.85546875" style="222" customWidth="1"/>
    <col min="6658" max="6658" width="7" style="222" customWidth="1"/>
    <col min="6659" max="6659" width="13" style="222" customWidth="1"/>
    <col min="6660" max="6660" width="7.5703125" style="222" customWidth="1"/>
    <col min="6661" max="6661" width="14.5703125" style="222" customWidth="1"/>
    <col min="6662" max="6662" width="15.140625" style="222" customWidth="1"/>
    <col min="6663" max="6663" width="6" style="222" customWidth="1"/>
    <col min="6664" max="6664" width="12.7109375" style="222" customWidth="1"/>
    <col min="6665" max="6912" width="11.5703125" style="222"/>
    <col min="6913" max="6913" width="40.85546875" style="222" customWidth="1"/>
    <col min="6914" max="6914" width="7" style="222" customWidth="1"/>
    <col min="6915" max="6915" width="13" style="222" customWidth="1"/>
    <col min="6916" max="6916" width="7.5703125" style="222" customWidth="1"/>
    <col min="6917" max="6917" width="14.5703125" style="222" customWidth="1"/>
    <col min="6918" max="6918" width="15.140625" style="222" customWidth="1"/>
    <col min="6919" max="6919" width="6" style="222" customWidth="1"/>
    <col min="6920" max="6920" width="12.7109375" style="222" customWidth="1"/>
    <col min="6921" max="7168" width="11.5703125" style="222"/>
    <col min="7169" max="7169" width="40.85546875" style="222" customWidth="1"/>
    <col min="7170" max="7170" width="7" style="222" customWidth="1"/>
    <col min="7171" max="7171" width="13" style="222" customWidth="1"/>
    <col min="7172" max="7172" width="7.5703125" style="222" customWidth="1"/>
    <col min="7173" max="7173" width="14.5703125" style="222" customWidth="1"/>
    <col min="7174" max="7174" width="15.140625" style="222" customWidth="1"/>
    <col min="7175" max="7175" width="6" style="222" customWidth="1"/>
    <col min="7176" max="7176" width="12.7109375" style="222" customWidth="1"/>
    <col min="7177" max="7424" width="11.5703125" style="222"/>
    <col min="7425" max="7425" width="40.85546875" style="222" customWidth="1"/>
    <col min="7426" max="7426" width="7" style="222" customWidth="1"/>
    <col min="7427" max="7427" width="13" style="222" customWidth="1"/>
    <col min="7428" max="7428" width="7.5703125" style="222" customWidth="1"/>
    <col min="7429" max="7429" width="14.5703125" style="222" customWidth="1"/>
    <col min="7430" max="7430" width="15.140625" style="222" customWidth="1"/>
    <col min="7431" max="7431" width="6" style="222" customWidth="1"/>
    <col min="7432" max="7432" width="12.7109375" style="222" customWidth="1"/>
    <col min="7433" max="7680" width="11.5703125" style="222"/>
    <col min="7681" max="7681" width="40.85546875" style="222" customWidth="1"/>
    <col min="7682" max="7682" width="7" style="222" customWidth="1"/>
    <col min="7683" max="7683" width="13" style="222" customWidth="1"/>
    <col min="7684" max="7684" width="7.5703125" style="222" customWidth="1"/>
    <col min="7685" max="7685" width="14.5703125" style="222" customWidth="1"/>
    <col min="7686" max="7686" width="15.140625" style="222" customWidth="1"/>
    <col min="7687" max="7687" width="6" style="222" customWidth="1"/>
    <col min="7688" max="7688" width="12.7109375" style="222" customWidth="1"/>
    <col min="7689" max="7936" width="11.5703125" style="222"/>
    <col min="7937" max="7937" width="40.85546875" style="222" customWidth="1"/>
    <col min="7938" max="7938" width="7" style="222" customWidth="1"/>
    <col min="7939" max="7939" width="13" style="222" customWidth="1"/>
    <col min="7940" max="7940" width="7.5703125" style="222" customWidth="1"/>
    <col min="7941" max="7941" width="14.5703125" style="222" customWidth="1"/>
    <col min="7942" max="7942" width="15.140625" style="222" customWidth="1"/>
    <col min="7943" max="7943" width="6" style="222" customWidth="1"/>
    <col min="7944" max="7944" width="12.7109375" style="222" customWidth="1"/>
    <col min="7945" max="8192" width="11.5703125" style="222"/>
    <col min="8193" max="8193" width="40.85546875" style="222" customWidth="1"/>
    <col min="8194" max="8194" width="7" style="222" customWidth="1"/>
    <col min="8195" max="8195" width="13" style="222" customWidth="1"/>
    <col min="8196" max="8196" width="7.5703125" style="222" customWidth="1"/>
    <col min="8197" max="8197" width="14.5703125" style="222" customWidth="1"/>
    <col min="8198" max="8198" width="15.140625" style="222" customWidth="1"/>
    <col min="8199" max="8199" width="6" style="222" customWidth="1"/>
    <col min="8200" max="8200" width="12.7109375" style="222" customWidth="1"/>
    <col min="8201" max="8448" width="11.5703125" style="222"/>
    <col min="8449" max="8449" width="40.85546875" style="222" customWidth="1"/>
    <col min="8450" max="8450" width="7" style="222" customWidth="1"/>
    <col min="8451" max="8451" width="13" style="222" customWidth="1"/>
    <col min="8452" max="8452" width="7.5703125" style="222" customWidth="1"/>
    <col min="8453" max="8453" width="14.5703125" style="222" customWidth="1"/>
    <col min="8454" max="8454" width="15.140625" style="222" customWidth="1"/>
    <col min="8455" max="8455" width="6" style="222" customWidth="1"/>
    <col min="8456" max="8456" width="12.7109375" style="222" customWidth="1"/>
    <col min="8457" max="8704" width="11.5703125" style="222"/>
    <col min="8705" max="8705" width="40.85546875" style="222" customWidth="1"/>
    <col min="8706" max="8706" width="7" style="222" customWidth="1"/>
    <col min="8707" max="8707" width="13" style="222" customWidth="1"/>
    <col min="8708" max="8708" width="7.5703125" style="222" customWidth="1"/>
    <col min="8709" max="8709" width="14.5703125" style="222" customWidth="1"/>
    <col min="8710" max="8710" width="15.140625" style="222" customWidth="1"/>
    <col min="8711" max="8711" width="6" style="222" customWidth="1"/>
    <col min="8712" max="8712" width="12.7109375" style="222" customWidth="1"/>
    <col min="8713" max="8960" width="11.5703125" style="222"/>
    <col min="8961" max="8961" width="40.85546875" style="222" customWidth="1"/>
    <col min="8962" max="8962" width="7" style="222" customWidth="1"/>
    <col min="8963" max="8963" width="13" style="222" customWidth="1"/>
    <col min="8964" max="8964" width="7.5703125" style="222" customWidth="1"/>
    <col min="8965" max="8965" width="14.5703125" style="222" customWidth="1"/>
    <col min="8966" max="8966" width="15.140625" style="222" customWidth="1"/>
    <col min="8967" max="8967" width="6" style="222" customWidth="1"/>
    <col min="8968" max="8968" width="12.7109375" style="222" customWidth="1"/>
    <col min="8969" max="9216" width="11.5703125" style="222"/>
    <col min="9217" max="9217" width="40.85546875" style="222" customWidth="1"/>
    <col min="9218" max="9218" width="7" style="222" customWidth="1"/>
    <col min="9219" max="9219" width="13" style="222" customWidth="1"/>
    <col min="9220" max="9220" width="7.5703125" style="222" customWidth="1"/>
    <col min="9221" max="9221" width="14.5703125" style="222" customWidth="1"/>
    <col min="9222" max="9222" width="15.140625" style="222" customWidth="1"/>
    <col min="9223" max="9223" width="6" style="222" customWidth="1"/>
    <col min="9224" max="9224" width="12.7109375" style="222" customWidth="1"/>
    <col min="9225" max="9472" width="11.5703125" style="222"/>
    <col min="9473" max="9473" width="40.85546875" style="222" customWidth="1"/>
    <col min="9474" max="9474" width="7" style="222" customWidth="1"/>
    <col min="9475" max="9475" width="13" style="222" customWidth="1"/>
    <col min="9476" max="9476" width="7.5703125" style="222" customWidth="1"/>
    <col min="9477" max="9477" width="14.5703125" style="222" customWidth="1"/>
    <col min="9478" max="9478" width="15.140625" style="222" customWidth="1"/>
    <col min="9479" max="9479" width="6" style="222" customWidth="1"/>
    <col min="9480" max="9480" width="12.7109375" style="222" customWidth="1"/>
    <col min="9481" max="9728" width="11.5703125" style="222"/>
    <col min="9729" max="9729" width="40.85546875" style="222" customWidth="1"/>
    <col min="9730" max="9730" width="7" style="222" customWidth="1"/>
    <col min="9731" max="9731" width="13" style="222" customWidth="1"/>
    <col min="9732" max="9732" width="7.5703125" style="222" customWidth="1"/>
    <col min="9733" max="9733" width="14.5703125" style="222" customWidth="1"/>
    <col min="9734" max="9734" width="15.140625" style="222" customWidth="1"/>
    <col min="9735" max="9735" width="6" style="222" customWidth="1"/>
    <col min="9736" max="9736" width="12.7109375" style="222" customWidth="1"/>
    <col min="9737" max="9984" width="11.5703125" style="222"/>
    <col min="9985" max="9985" width="40.85546875" style="222" customWidth="1"/>
    <col min="9986" max="9986" width="7" style="222" customWidth="1"/>
    <col min="9987" max="9987" width="13" style="222" customWidth="1"/>
    <col min="9988" max="9988" width="7.5703125" style="222" customWidth="1"/>
    <col min="9989" max="9989" width="14.5703125" style="222" customWidth="1"/>
    <col min="9990" max="9990" width="15.140625" style="222" customWidth="1"/>
    <col min="9991" max="9991" width="6" style="222" customWidth="1"/>
    <col min="9992" max="9992" width="12.7109375" style="222" customWidth="1"/>
    <col min="9993" max="10240" width="11.5703125" style="222"/>
    <col min="10241" max="10241" width="40.85546875" style="222" customWidth="1"/>
    <col min="10242" max="10242" width="7" style="222" customWidth="1"/>
    <col min="10243" max="10243" width="13" style="222" customWidth="1"/>
    <col min="10244" max="10244" width="7.5703125" style="222" customWidth="1"/>
    <col min="10245" max="10245" width="14.5703125" style="222" customWidth="1"/>
    <col min="10246" max="10246" width="15.140625" style="222" customWidth="1"/>
    <col min="10247" max="10247" width="6" style="222" customWidth="1"/>
    <col min="10248" max="10248" width="12.7109375" style="222" customWidth="1"/>
    <col min="10249" max="10496" width="11.5703125" style="222"/>
    <col min="10497" max="10497" width="40.85546875" style="222" customWidth="1"/>
    <col min="10498" max="10498" width="7" style="222" customWidth="1"/>
    <col min="10499" max="10499" width="13" style="222" customWidth="1"/>
    <col min="10500" max="10500" width="7.5703125" style="222" customWidth="1"/>
    <col min="10501" max="10501" width="14.5703125" style="222" customWidth="1"/>
    <col min="10502" max="10502" width="15.140625" style="222" customWidth="1"/>
    <col min="10503" max="10503" width="6" style="222" customWidth="1"/>
    <col min="10504" max="10504" width="12.7109375" style="222" customWidth="1"/>
    <col min="10505" max="10752" width="11.5703125" style="222"/>
    <col min="10753" max="10753" width="40.85546875" style="222" customWidth="1"/>
    <col min="10754" max="10754" width="7" style="222" customWidth="1"/>
    <col min="10755" max="10755" width="13" style="222" customWidth="1"/>
    <col min="10756" max="10756" width="7.5703125" style="222" customWidth="1"/>
    <col min="10757" max="10757" width="14.5703125" style="222" customWidth="1"/>
    <col min="10758" max="10758" width="15.140625" style="222" customWidth="1"/>
    <col min="10759" max="10759" width="6" style="222" customWidth="1"/>
    <col min="10760" max="10760" width="12.7109375" style="222" customWidth="1"/>
    <col min="10761" max="11008" width="11.5703125" style="222"/>
    <col min="11009" max="11009" width="40.85546875" style="222" customWidth="1"/>
    <col min="11010" max="11010" width="7" style="222" customWidth="1"/>
    <col min="11011" max="11011" width="13" style="222" customWidth="1"/>
    <col min="11012" max="11012" width="7.5703125" style="222" customWidth="1"/>
    <col min="11013" max="11013" width="14.5703125" style="222" customWidth="1"/>
    <col min="11014" max="11014" width="15.140625" style="222" customWidth="1"/>
    <col min="11015" max="11015" width="6" style="222" customWidth="1"/>
    <col min="11016" max="11016" width="12.7109375" style="222" customWidth="1"/>
    <col min="11017" max="11264" width="11.5703125" style="222"/>
    <col min="11265" max="11265" width="40.85546875" style="222" customWidth="1"/>
    <col min="11266" max="11266" width="7" style="222" customWidth="1"/>
    <col min="11267" max="11267" width="13" style="222" customWidth="1"/>
    <col min="11268" max="11268" width="7.5703125" style="222" customWidth="1"/>
    <col min="11269" max="11269" width="14.5703125" style="222" customWidth="1"/>
    <col min="11270" max="11270" width="15.140625" style="222" customWidth="1"/>
    <col min="11271" max="11271" width="6" style="222" customWidth="1"/>
    <col min="11272" max="11272" width="12.7109375" style="222" customWidth="1"/>
    <col min="11273" max="11520" width="11.5703125" style="222"/>
    <col min="11521" max="11521" width="40.85546875" style="222" customWidth="1"/>
    <col min="11522" max="11522" width="7" style="222" customWidth="1"/>
    <col min="11523" max="11523" width="13" style="222" customWidth="1"/>
    <col min="11524" max="11524" width="7.5703125" style="222" customWidth="1"/>
    <col min="11525" max="11525" width="14.5703125" style="222" customWidth="1"/>
    <col min="11526" max="11526" width="15.140625" style="222" customWidth="1"/>
    <col min="11527" max="11527" width="6" style="222" customWidth="1"/>
    <col min="11528" max="11528" width="12.7109375" style="222" customWidth="1"/>
    <col min="11529" max="11776" width="11.5703125" style="222"/>
    <col min="11777" max="11777" width="40.85546875" style="222" customWidth="1"/>
    <col min="11778" max="11778" width="7" style="222" customWidth="1"/>
    <col min="11779" max="11779" width="13" style="222" customWidth="1"/>
    <col min="11780" max="11780" width="7.5703125" style="222" customWidth="1"/>
    <col min="11781" max="11781" width="14.5703125" style="222" customWidth="1"/>
    <col min="11782" max="11782" width="15.140625" style="222" customWidth="1"/>
    <col min="11783" max="11783" width="6" style="222" customWidth="1"/>
    <col min="11784" max="11784" width="12.7109375" style="222" customWidth="1"/>
    <col min="11785" max="12032" width="11.5703125" style="222"/>
    <col min="12033" max="12033" width="40.85546875" style="222" customWidth="1"/>
    <col min="12034" max="12034" width="7" style="222" customWidth="1"/>
    <col min="12035" max="12035" width="13" style="222" customWidth="1"/>
    <col min="12036" max="12036" width="7.5703125" style="222" customWidth="1"/>
    <col min="12037" max="12037" width="14.5703125" style="222" customWidth="1"/>
    <col min="12038" max="12038" width="15.140625" style="222" customWidth="1"/>
    <col min="12039" max="12039" width="6" style="222" customWidth="1"/>
    <col min="12040" max="12040" width="12.7109375" style="222" customWidth="1"/>
    <col min="12041" max="12288" width="11.5703125" style="222"/>
    <col min="12289" max="12289" width="40.85546875" style="222" customWidth="1"/>
    <col min="12290" max="12290" width="7" style="222" customWidth="1"/>
    <col min="12291" max="12291" width="13" style="222" customWidth="1"/>
    <col min="12292" max="12292" width="7.5703125" style="222" customWidth="1"/>
    <col min="12293" max="12293" width="14.5703125" style="222" customWidth="1"/>
    <col min="12294" max="12294" width="15.140625" style="222" customWidth="1"/>
    <col min="12295" max="12295" width="6" style="222" customWidth="1"/>
    <col min="12296" max="12296" width="12.7109375" style="222" customWidth="1"/>
    <col min="12297" max="12544" width="11.5703125" style="222"/>
    <col min="12545" max="12545" width="40.85546875" style="222" customWidth="1"/>
    <col min="12546" max="12546" width="7" style="222" customWidth="1"/>
    <col min="12547" max="12547" width="13" style="222" customWidth="1"/>
    <col min="12548" max="12548" width="7.5703125" style="222" customWidth="1"/>
    <col min="12549" max="12549" width="14.5703125" style="222" customWidth="1"/>
    <col min="12550" max="12550" width="15.140625" style="222" customWidth="1"/>
    <col min="12551" max="12551" width="6" style="222" customWidth="1"/>
    <col min="12552" max="12552" width="12.7109375" style="222" customWidth="1"/>
    <col min="12553" max="12800" width="11.5703125" style="222"/>
    <col min="12801" max="12801" width="40.85546875" style="222" customWidth="1"/>
    <col min="12802" max="12802" width="7" style="222" customWidth="1"/>
    <col min="12803" max="12803" width="13" style="222" customWidth="1"/>
    <col min="12804" max="12804" width="7.5703125" style="222" customWidth="1"/>
    <col min="12805" max="12805" width="14.5703125" style="222" customWidth="1"/>
    <col min="12806" max="12806" width="15.140625" style="222" customWidth="1"/>
    <col min="12807" max="12807" width="6" style="222" customWidth="1"/>
    <col min="12808" max="12808" width="12.7109375" style="222" customWidth="1"/>
    <col min="12809" max="13056" width="11.5703125" style="222"/>
    <col min="13057" max="13057" width="40.85546875" style="222" customWidth="1"/>
    <col min="13058" max="13058" width="7" style="222" customWidth="1"/>
    <col min="13059" max="13059" width="13" style="222" customWidth="1"/>
    <col min="13060" max="13060" width="7.5703125" style="222" customWidth="1"/>
    <col min="13061" max="13061" width="14.5703125" style="222" customWidth="1"/>
    <col min="13062" max="13062" width="15.140625" style="222" customWidth="1"/>
    <col min="13063" max="13063" width="6" style="222" customWidth="1"/>
    <col min="13064" max="13064" width="12.7109375" style="222" customWidth="1"/>
    <col min="13065" max="13312" width="11.5703125" style="222"/>
    <col min="13313" max="13313" width="40.85546875" style="222" customWidth="1"/>
    <col min="13314" max="13314" width="7" style="222" customWidth="1"/>
    <col min="13315" max="13315" width="13" style="222" customWidth="1"/>
    <col min="13316" max="13316" width="7.5703125" style="222" customWidth="1"/>
    <col min="13317" max="13317" width="14.5703125" style="222" customWidth="1"/>
    <col min="13318" max="13318" width="15.140625" style="222" customWidth="1"/>
    <col min="13319" max="13319" width="6" style="222" customWidth="1"/>
    <col min="13320" max="13320" width="12.7109375" style="222" customWidth="1"/>
    <col min="13321" max="13568" width="11.5703125" style="222"/>
    <col min="13569" max="13569" width="40.85546875" style="222" customWidth="1"/>
    <col min="13570" max="13570" width="7" style="222" customWidth="1"/>
    <col min="13571" max="13571" width="13" style="222" customWidth="1"/>
    <col min="13572" max="13572" width="7.5703125" style="222" customWidth="1"/>
    <col min="13573" max="13573" width="14.5703125" style="222" customWidth="1"/>
    <col min="13574" max="13574" width="15.140625" style="222" customWidth="1"/>
    <col min="13575" max="13575" width="6" style="222" customWidth="1"/>
    <col min="13576" max="13576" width="12.7109375" style="222" customWidth="1"/>
    <col min="13577" max="13824" width="11.5703125" style="222"/>
    <col min="13825" max="13825" width="40.85546875" style="222" customWidth="1"/>
    <col min="13826" max="13826" width="7" style="222" customWidth="1"/>
    <col min="13827" max="13827" width="13" style="222" customWidth="1"/>
    <col min="13828" max="13828" width="7.5703125" style="222" customWidth="1"/>
    <col min="13829" max="13829" width="14.5703125" style="222" customWidth="1"/>
    <col min="13830" max="13830" width="15.140625" style="222" customWidth="1"/>
    <col min="13831" max="13831" width="6" style="222" customWidth="1"/>
    <col min="13832" max="13832" width="12.7109375" style="222" customWidth="1"/>
    <col min="13833" max="14080" width="11.5703125" style="222"/>
    <col min="14081" max="14081" width="40.85546875" style="222" customWidth="1"/>
    <col min="14082" max="14082" width="7" style="222" customWidth="1"/>
    <col min="14083" max="14083" width="13" style="222" customWidth="1"/>
    <col min="14084" max="14084" width="7.5703125" style="222" customWidth="1"/>
    <col min="14085" max="14085" width="14.5703125" style="222" customWidth="1"/>
    <col min="14086" max="14086" width="15.140625" style="222" customWidth="1"/>
    <col min="14087" max="14087" width="6" style="222" customWidth="1"/>
    <col min="14088" max="14088" width="12.7109375" style="222" customWidth="1"/>
    <col min="14089" max="14336" width="11.5703125" style="222"/>
    <col min="14337" max="14337" width="40.85546875" style="222" customWidth="1"/>
    <col min="14338" max="14338" width="7" style="222" customWidth="1"/>
    <col min="14339" max="14339" width="13" style="222" customWidth="1"/>
    <col min="14340" max="14340" width="7.5703125" style="222" customWidth="1"/>
    <col min="14341" max="14341" width="14.5703125" style="222" customWidth="1"/>
    <col min="14342" max="14342" width="15.140625" style="222" customWidth="1"/>
    <col min="14343" max="14343" width="6" style="222" customWidth="1"/>
    <col min="14344" max="14344" width="12.7109375" style="222" customWidth="1"/>
    <col min="14345" max="14592" width="11.5703125" style="222"/>
    <col min="14593" max="14593" width="40.85546875" style="222" customWidth="1"/>
    <col min="14594" max="14594" width="7" style="222" customWidth="1"/>
    <col min="14595" max="14595" width="13" style="222" customWidth="1"/>
    <col min="14596" max="14596" width="7.5703125" style="222" customWidth="1"/>
    <col min="14597" max="14597" width="14.5703125" style="222" customWidth="1"/>
    <col min="14598" max="14598" width="15.140625" style="222" customWidth="1"/>
    <col min="14599" max="14599" width="6" style="222" customWidth="1"/>
    <col min="14600" max="14600" width="12.7109375" style="222" customWidth="1"/>
    <col min="14601" max="14848" width="11.5703125" style="222"/>
    <col min="14849" max="14849" width="40.85546875" style="222" customWidth="1"/>
    <col min="14850" max="14850" width="7" style="222" customWidth="1"/>
    <col min="14851" max="14851" width="13" style="222" customWidth="1"/>
    <col min="14852" max="14852" width="7.5703125" style="222" customWidth="1"/>
    <col min="14853" max="14853" width="14.5703125" style="222" customWidth="1"/>
    <col min="14854" max="14854" width="15.140625" style="222" customWidth="1"/>
    <col min="14855" max="14855" width="6" style="222" customWidth="1"/>
    <col min="14856" max="14856" width="12.7109375" style="222" customWidth="1"/>
    <col min="14857" max="15104" width="11.5703125" style="222"/>
    <col min="15105" max="15105" width="40.85546875" style="222" customWidth="1"/>
    <col min="15106" max="15106" width="7" style="222" customWidth="1"/>
    <col min="15107" max="15107" width="13" style="222" customWidth="1"/>
    <col min="15108" max="15108" width="7.5703125" style="222" customWidth="1"/>
    <col min="15109" max="15109" width="14.5703125" style="222" customWidth="1"/>
    <col min="15110" max="15110" width="15.140625" style="222" customWidth="1"/>
    <col min="15111" max="15111" width="6" style="222" customWidth="1"/>
    <col min="15112" max="15112" width="12.7109375" style="222" customWidth="1"/>
    <col min="15113" max="15360" width="11.5703125" style="222"/>
    <col min="15361" max="15361" width="40.85546875" style="222" customWidth="1"/>
    <col min="15362" max="15362" width="7" style="222" customWidth="1"/>
    <col min="15363" max="15363" width="13" style="222" customWidth="1"/>
    <col min="15364" max="15364" width="7.5703125" style="222" customWidth="1"/>
    <col min="15365" max="15365" width="14.5703125" style="222" customWidth="1"/>
    <col min="15366" max="15366" width="15.140625" style="222" customWidth="1"/>
    <col min="15367" max="15367" width="6" style="222" customWidth="1"/>
    <col min="15368" max="15368" width="12.7109375" style="222" customWidth="1"/>
    <col min="15369" max="15616" width="11.5703125" style="222"/>
    <col min="15617" max="15617" width="40.85546875" style="222" customWidth="1"/>
    <col min="15618" max="15618" width="7" style="222" customWidth="1"/>
    <col min="15619" max="15619" width="13" style="222" customWidth="1"/>
    <col min="15620" max="15620" width="7.5703125" style="222" customWidth="1"/>
    <col min="15621" max="15621" width="14.5703125" style="222" customWidth="1"/>
    <col min="15622" max="15622" width="15.140625" style="222" customWidth="1"/>
    <col min="15623" max="15623" width="6" style="222" customWidth="1"/>
    <col min="15624" max="15624" width="12.7109375" style="222" customWidth="1"/>
    <col min="15625" max="15872" width="11.5703125" style="222"/>
    <col min="15873" max="15873" width="40.85546875" style="222" customWidth="1"/>
    <col min="15874" max="15874" width="7" style="222" customWidth="1"/>
    <col min="15875" max="15875" width="13" style="222" customWidth="1"/>
    <col min="15876" max="15876" width="7.5703125" style="222" customWidth="1"/>
    <col min="15877" max="15877" width="14.5703125" style="222" customWidth="1"/>
    <col min="15878" max="15878" width="15.140625" style="222" customWidth="1"/>
    <col min="15879" max="15879" width="6" style="222" customWidth="1"/>
    <col min="15880" max="15880" width="12.7109375" style="222" customWidth="1"/>
    <col min="15881" max="16128" width="11.5703125" style="222"/>
    <col min="16129" max="16129" width="40.85546875" style="222" customWidth="1"/>
    <col min="16130" max="16130" width="7" style="222" customWidth="1"/>
    <col min="16131" max="16131" width="13" style="222" customWidth="1"/>
    <col min="16132" max="16132" width="7.5703125" style="222" customWidth="1"/>
    <col min="16133" max="16133" width="14.5703125" style="222" customWidth="1"/>
    <col min="16134" max="16134" width="15.140625" style="222" customWidth="1"/>
    <col min="16135" max="16135" width="6" style="222" customWidth="1"/>
    <col min="16136" max="16136" width="12.7109375" style="222" customWidth="1"/>
    <col min="16137" max="16384" width="11.5703125" style="222"/>
  </cols>
  <sheetData>
    <row r="1" spans="1:8" ht="11.25" customHeight="1">
      <c r="A1" s="748" t="s">
        <v>442</v>
      </c>
      <c r="B1" s="748"/>
      <c r="C1" s="748"/>
      <c r="D1" s="748"/>
      <c r="E1" s="748"/>
      <c r="F1" s="748"/>
    </row>
    <row r="2" spans="1:8" ht="12.75" customHeight="1">
      <c r="A2" s="749" t="s">
        <v>589</v>
      </c>
      <c r="B2" s="749"/>
      <c r="C2" s="749"/>
      <c r="D2" s="749"/>
      <c r="E2" s="749"/>
      <c r="F2" s="749"/>
    </row>
    <row r="3" spans="1:8" ht="11.25" customHeight="1">
      <c r="A3" s="748" t="s">
        <v>443</v>
      </c>
      <c r="B3" s="748"/>
      <c r="C3" s="748"/>
      <c r="D3" s="748"/>
      <c r="E3" s="748"/>
      <c r="F3" s="748"/>
    </row>
    <row r="4" spans="1:8" s="230" customFormat="1" ht="11.25" customHeight="1">
      <c r="A4" s="750" t="s">
        <v>444</v>
      </c>
      <c r="B4" s="750"/>
      <c r="C4" s="750"/>
      <c r="D4" s="750"/>
      <c r="E4" s="750"/>
      <c r="F4" s="750"/>
      <c r="G4" s="396"/>
    </row>
    <row r="5" spans="1:8" ht="12.75">
      <c r="A5" s="487"/>
      <c r="F5" s="489" t="s">
        <v>445</v>
      </c>
    </row>
    <row r="6" spans="1:8" ht="7.5" customHeight="1">
      <c r="A6" s="487"/>
      <c r="B6" s="222"/>
    </row>
    <row r="7" spans="1:8" ht="11.25" customHeight="1">
      <c r="A7" s="490" t="s">
        <v>426</v>
      </c>
      <c r="B7" s="751" t="s">
        <v>446</v>
      </c>
      <c r="C7" s="751"/>
      <c r="D7" s="491" t="s">
        <v>447</v>
      </c>
      <c r="E7" s="751" t="s">
        <v>448</v>
      </c>
      <c r="F7" s="751"/>
    </row>
    <row r="8" spans="1:8" ht="11.25" customHeight="1">
      <c r="A8" s="399"/>
      <c r="B8" s="492" t="s">
        <v>364</v>
      </c>
      <c r="C8" s="493" t="s">
        <v>449</v>
      </c>
      <c r="D8" s="494" t="s">
        <v>450</v>
      </c>
      <c r="E8" s="495">
        <v>43830</v>
      </c>
      <c r="F8" s="495">
        <v>43465</v>
      </c>
    </row>
    <row r="9" spans="1:8" ht="9.75" customHeight="1">
      <c r="A9" s="496"/>
      <c r="B9" s="497"/>
      <c r="C9" s="498"/>
      <c r="D9" s="497"/>
      <c r="E9" s="499"/>
      <c r="F9" s="499"/>
      <c r="H9" s="222">
        <v>6442.33</v>
      </c>
    </row>
    <row r="10" spans="1:8" ht="12" customHeight="1">
      <c r="A10" s="500" t="s">
        <v>2</v>
      </c>
      <c r="B10" s="501"/>
      <c r="C10" s="502">
        <v>23468.709999999995</v>
      </c>
      <c r="D10" s="501"/>
      <c r="E10" s="503">
        <v>140812066.40960002</v>
      </c>
      <c r="F10" s="503">
        <v>-110805123</v>
      </c>
      <c r="H10" s="504">
        <v>6463.95</v>
      </c>
    </row>
    <row r="11" spans="1:8" ht="11.25" hidden="1" customHeight="1">
      <c r="A11" s="415"/>
      <c r="B11" s="505"/>
      <c r="C11" s="506"/>
      <c r="D11" s="507"/>
      <c r="E11" s="508"/>
      <c r="F11" s="508"/>
    </row>
    <row r="12" spans="1:8" ht="12" customHeight="1" thickBot="1">
      <c r="A12" s="509" t="s">
        <v>4</v>
      </c>
      <c r="B12" s="510"/>
      <c r="C12" s="511"/>
      <c r="D12" s="512"/>
      <c r="E12" s="513"/>
      <c r="F12" s="513"/>
    </row>
    <row r="13" spans="1:8" ht="11.25" customHeight="1">
      <c r="A13" s="514" t="s">
        <v>451</v>
      </c>
      <c r="B13" s="515"/>
      <c r="C13" s="516">
        <v>-20168.240000000002</v>
      </c>
      <c r="D13" s="517"/>
      <c r="E13" s="518">
        <v>-130792041.8404</v>
      </c>
      <c r="F13" s="518">
        <v>-489028784</v>
      </c>
    </row>
    <row r="14" spans="1:8" ht="11.25" hidden="1" customHeight="1">
      <c r="A14" s="415" t="s">
        <v>452</v>
      </c>
      <c r="B14" s="510" t="s">
        <v>453</v>
      </c>
      <c r="C14" s="511"/>
      <c r="D14" s="519" t="e">
        <v>#N/A</v>
      </c>
      <c r="E14" s="513"/>
      <c r="F14" s="513"/>
      <c r="G14" s="520"/>
      <c r="H14" s="520"/>
    </row>
    <row r="15" spans="1:8" ht="11.25" hidden="1" customHeight="1">
      <c r="A15" s="415" t="s">
        <v>454</v>
      </c>
      <c r="B15" s="510" t="s">
        <v>455</v>
      </c>
      <c r="C15" s="511"/>
      <c r="D15" s="519" t="e">
        <v>#N/A</v>
      </c>
      <c r="E15" s="513"/>
      <c r="F15" s="513"/>
      <c r="G15" s="520"/>
      <c r="H15" s="520"/>
    </row>
    <row r="16" spans="1:8" ht="11.25" hidden="1" customHeight="1">
      <c r="A16" s="415" t="s">
        <v>456</v>
      </c>
      <c r="B16" s="510" t="s">
        <v>457</v>
      </c>
      <c r="C16" s="511"/>
      <c r="D16" s="519" t="e">
        <v>#N/A</v>
      </c>
      <c r="E16" s="513"/>
      <c r="F16" s="513"/>
      <c r="G16" s="520"/>
      <c r="H16" s="520"/>
    </row>
    <row r="17" spans="1:8">
      <c r="A17" s="415" t="s">
        <v>458</v>
      </c>
      <c r="B17" s="510" t="s">
        <v>453</v>
      </c>
      <c r="C17" s="511">
        <v>19683.02</v>
      </c>
      <c r="D17" s="521">
        <v>6442.33</v>
      </c>
      <c r="E17" s="513">
        <v>126804510.2366</v>
      </c>
      <c r="F17" s="513">
        <v>138365635</v>
      </c>
      <c r="H17" s="520"/>
    </row>
    <row r="18" spans="1:8" ht="12.75" hidden="1" customHeight="1">
      <c r="A18" s="415" t="s">
        <v>458</v>
      </c>
      <c r="B18" s="510" t="s">
        <v>453</v>
      </c>
      <c r="C18" s="511"/>
      <c r="D18" s="521"/>
      <c r="E18" s="513"/>
      <c r="F18" s="513">
        <v>0</v>
      </c>
      <c r="H18" s="520"/>
    </row>
    <row r="19" spans="1:8" ht="11.25" customHeight="1" thickBot="1">
      <c r="A19" s="415" t="s">
        <v>460</v>
      </c>
      <c r="B19" s="510" t="s">
        <v>453</v>
      </c>
      <c r="C19" s="511">
        <v>-39851.26</v>
      </c>
      <c r="D19" s="521">
        <v>6463.95</v>
      </c>
      <c r="E19" s="513">
        <v>-257596552.07699999</v>
      </c>
      <c r="F19" s="513">
        <v>-627394419</v>
      </c>
      <c r="G19" s="520"/>
      <c r="H19" s="520"/>
    </row>
    <row r="20" spans="1:8" ht="11.25" customHeight="1" thickBot="1">
      <c r="A20" s="522" t="s">
        <v>459</v>
      </c>
      <c r="B20" s="515"/>
      <c r="C20" s="516">
        <v>0</v>
      </c>
      <c r="D20" s="517"/>
      <c r="E20" s="523">
        <v>-3</v>
      </c>
      <c r="F20" s="523">
        <v>0</v>
      </c>
    </row>
    <row r="21" spans="1:8" ht="11.25" hidden="1" customHeight="1">
      <c r="A21" s="415" t="s">
        <v>63</v>
      </c>
      <c r="B21" s="510" t="s">
        <v>453</v>
      </c>
      <c r="C21" s="511">
        <v>0</v>
      </c>
      <c r="D21" s="521">
        <v>6442.33</v>
      </c>
      <c r="E21" s="513">
        <v>0</v>
      </c>
      <c r="F21" s="513">
        <v>0</v>
      </c>
    </row>
    <row r="22" spans="1:8" ht="11.25" hidden="1" customHeight="1">
      <c r="A22" s="415" t="s">
        <v>486</v>
      </c>
      <c r="B22" s="510" t="s">
        <v>453</v>
      </c>
      <c r="C22" s="511">
        <v>0</v>
      </c>
      <c r="D22" s="521">
        <v>6442.33</v>
      </c>
      <c r="E22" s="513">
        <v>0</v>
      </c>
      <c r="F22" s="513">
        <v>0</v>
      </c>
      <c r="G22" s="520"/>
      <c r="H22" s="520"/>
    </row>
    <row r="23" spans="1:8" ht="11.25" hidden="1" customHeight="1">
      <c r="A23" s="415" t="s">
        <v>487</v>
      </c>
      <c r="B23" s="510" t="s">
        <v>453</v>
      </c>
      <c r="C23" s="511">
        <v>0</v>
      </c>
      <c r="D23" s="521">
        <v>6442.33</v>
      </c>
      <c r="E23" s="513">
        <v>0</v>
      </c>
      <c r="F23" s="513">
        <v>0</v>
      </c>
      <c r="G23" s="520"/>
      <c r="H23" s="520"/>
    </row>
    <row r="24" spans="1:8" ht="11.25" hidden="1" customHeight="1">
      <c r="A24" s="415" t="s">
        <v>488</v>
      </c>
      <c r="B24" s="510" t="s">
        <v>453</v>
      </c>
      <c r="C24" s="511">
        <v>0</v>
      </c>
      <c r="D24" s="521">
        <v>6442.33</v>
      </c>
      <c r="E24" s="513">
        <v>0</v>
      </c>
      <c r="F24" s="513">
        <v>0</v>
      </c>
      <c r="G24" s="520"/>
      <c r="H24" s="520"/>
    </row>
    <row r="25" spans="1:8" ht="11.25" hidden="1" customHeight="1">
      <c r="A25" s="415" t="s">
        <v>490</v>
      </c>
      <c r="B25" s="510" t="s">
        <v>453</v>
      </c>
      <c r="C25" s="511">
        <v>0</v>
      </c>
      <c r="D25" s="521">
        <v>6442.33</v>
      </c>
      <c r="E25" s="513">
        <v>-3</v>
      </c>
      <c r="F25" s="513">
        <v>0</v>
      </c>
      <c r="G25" s="520"/>
      <c r="H25" s="520"/>
    </row>
    <row r="26" spans="1:8" ht="11.25" hidden="1" customHeight="1">
      <c r="A26" s="415" t="s">
        <v>491</v>
      </c>
      <c r="B26" s="510" t="s">
        <v>453</v>
      </c>
      <c r="C26" s="511">
        <v>0</v>
      </c>
      <c r="D26" s="521">
        <v>6442.33</v>
      </c>
      <c r="E26" s="513">
        <v>0</v>
      </c>
      <c r="F26" s="513">
        <v>0</v>
      </c>
      <c r="G26" s="520"/>
      <c r="H26" s="520"/>
    </row>
    <row r="27" spans="1:8" ht="11.25" hidden="1" customHeight="1">
      <c r="A27" s="415" t="s">
        <v>492</v>
      </c>
      <c r="B27" s="510" t="s">
        <v>453</v>
      </c>
      <c r="C27" s="511">
        <v>0</v>
      </c>
      <c r="D27" s="521">
        <v>6442.33</v>
      </c>
      <c r="E27" s="513">
        <v>0</v>
      </c>
      <c r="F27" s="513">
        <v>0</v>
      </c>
      <c r="G27" s="520"/>
      <c r="H27" s="520"/>
    </row>
    <row r="28" spans="1:8" ht="11.25" hidden="1" customHeight="1">
      <c r="A28" s="415" t="s">
        <v>493</v>
      </c>
      <c r="B28" s="510" t="s">
        <v>453</v>
      </c>
      <c r="C28" s="511">
        <v>0</v>
      </c>
      <c r="D28" s="521">
        <v>6442.33</v>
      </c>
      <c r="E28" s="513">
        <v>0</v>
      </c>
      <c r="F28" s="513">
        <v>0</v>
      </c>
      <c r="G28" s="520"/>
      <c r="H28" s="520"/>
    </row>
    <row r="29" spans="1:8" ht="11.25" hidden="1" customHeight="1" thickBot="1">
      <c r="A29" s="415" t="s">
        <v>495</v>
      </c>
      <c r="B29" s="510" t="s">
        <v>453</v>
      </c>
      <c r="C29" s="511">
        <v>0</v>
      </c>
      <c r="D29" s="521">
        <v>6442.33</v>
      </c>
      <c r="E29" s="513">
        <v>0</v>
      </c>
      <c r="F29" s="513">
        <v>0</v>
      </c>
      <c r="G29" s="520"/>
      <c r="H29" s="520"/>
    </row>
    <row r="30" spans="1:8" ht="11.25" customHeight="1">
      <c r="A30" s="522" t="s">
        <v>461</v>
      </c>
      <c r="B30" s="515"/>
      <c r="C30" s="518">
        <v>43636.95</v>
      </c>
      <c r="D30" s="517"/>
      <c r="E30" s="518">
        <v>271604111.25</v>
      </c>
      <c r="F30" s="523">
        <v>378223661</v>
      </c>
    </row>
    <row r="31" spans="1:8" ht="11.25" customHeight="1">
      <c r="A31" s="415" t="s">
        <v>462</v>
      </c>
      <c r="B31" s="510" t="s">
        <v>453</v>
      </c>
      <c r="C31" s="511">
        <v>36738</v>
      </c>
      <c r="D31" s="521">
        <v>6442.33</v>
      </c>
      <c r="E31" s="513">
        <v>227158769</v>
      </c>
      <c r="F31" s="513">
        <v>249074251</v>
      </c>
      <c r="H31" s="520"/>
    </row>
    <row r="32" spans="1:8" ht="12.95" customHeight="1">
      <c r="A32" s="415" t="s">
        <v>91</v>
      </c>
      <c r="B32" s="510" t="s">
        <v>453</v>
      </c>
      <c r="C32" s="511">
        <v>0</v>
      </c>
      <c r="D32" s="521">
        <v>6442.33</v>
      </c>
      <c r="E32" s="513">
        <v>0</v>
      </c>
      <c r="F32" s="513">
        <v>21866890</v>
      </c>
      <c r="H32" s="520">
        <v>19</v>
      </c>
    </row>
    <row r="33" spans="1:8">
      <c r="A33" s="415" t="s">
        <v>604</v>
      </c>
      <c r="B33" s="510" t="s">
        <v>453</v>
      </c>
      <c r="C33" s="511">
        <v>4725</v>
      </c>
      <c r="D33" s="521">
        <v>6442.33</v>
      </c>
      <c r="E33" s="513">
        <v>30440009.25</v>
      </c>
      <c r="F33" s="513">
        <v>0</v>
      </c>
      <c r="H33" s="520"/>
    </row>
    <row r="34" spans="1:8" ht="11.25" customHeight="1" thickBot="1">
      <c r="A34" s="415" t="s">
        <v>463</v>
      </c>
      <c r="B34" s="510" t="s">
        <v>453</v>
      </c>
      <c r="C34" s="511">
        <v>2173.9499999999998</v>
      </c>
      <c r="D34" s="521">
        <v>6442.33</v>
      </c>
      <c r="E34" s="513">
        <v>14005333</v>
      </c>
      <c r="F34" s="513">
        <v>107282520</v>
      </c>
      <c r="H34" s="520"/>
    </row>
    <row r="35" spans="1:8">
      <c r="A35" s="522" t="s">
        <v>464</v>
      </c>
      <c r="B35" s="515"/>
      <c r="C35" s="516">
        <v>0</v>
      </c>
      <c r="D35" s="517"/>
      <c r="E35" s="518">
        <v>0</v>
      </c>
      <c r="F35" s="518">
        <v>0</v>
      </c>
    </row>
    <row r="36" spans="1:8" hidden="1">
      <c r="A36" s="415" t="s">
        <v>91</v>
      </c>
      <c r="B36" s="510" t="s">
        <v>453</v>
      </c>
      <c r="C36" s="511">
        <v>0</v>
      </c>
      <c r="D36" s="521">
        <v>6442.33</v>
      </c>
      <c r="E36" s="508">
        <v>0</v>
      </c>
      <c r="F36" s="513">
        <v>0</v>
      </c>
      <c r="G36" s="520"/>
      <c r="H36" s="520"/>
    </row>
    <row r="37" spans="1:8" hidden="1">
      <c r="A37" s="415" t="s">
        <v>465</v>
      </c>
      <c r="B37" s="510" t="s">
        <v>453</v>
      </c>
      <c r="C37" s="511">
        <v>0</v>
      </c>
      <c r="D37" s="521">
        <v>6442.33</v>
      </c>
      <c r="E37" s="508">
        <v>0</v>
      </c>
      <c r="F37" s="508">
        <v>0</v>
      </c>
      <c r="H37" s="520"/>
    </row>
    <row r="38" spans="1:8" hidden="1">
      <c r="A38" s="415" t="s">
        <v>466</v>
      </c>
      <c r="B38" s="510" t="s">
        <v>453</v>
      </c>
      <c r="C38" s="511">
        <v>0</v>
      </c>
      <c r="D38" s="521"/>
      <c r="E38" s="524">
        <v>0</v>
      </c>
      <c r="F38" s="524">
        <v>0</v>
      </c>
      <c r="H38" s="520"/>
    </row>
    <row r="39" spans="1:8" hidden="1">
      <c r="A39" s="415" t="s">
        <v>467</v>
      </c>
      <c r="B39" s="510" t="s">
        <v>453</v>
      </c>
      <c r="C39" s="511">
        <v>0</v>
      </c>
      <c r="D39" s="521"/>
      <c r="E39" s="513">
        <v>0</v>
      </c>
      <c r="F39" s="513">
        <v>0</v>
      </c>
    </row>
    <row r="40" spans="1:8" ht="12" customHeight="1" thickBot="1">
      <c r="A40" s="525" t="s">
        <v>468</v>
      </c>
      <c r="B40" s="526"/>
      <c r="C40" s="527">
        <v>23468.709999999995</v>
      </c>
      <c r="D40" s="528"/>
      <c r="E40" s="529">
        <v>140812066.40960002</v>
      </c>
      <c r="F40" s="529">
        <v>-110805123</v>
      </c>
    </row>
    <row r="41" spans="1:8" ht="11.25" hidden="1" customHeight="1" thickTop="1">
      <c r="A41" s="530"/>
      <c r="B41" s="531"/>
      <c r="C41" s="532"/>
      <c r="D41" s="533"/>
      <c r="E41" s="534"/>
      <c r="F41" s="535"/>
    </row>
    <row r="42" spans="1:8" ht="12.75" customHeight="1" thickTop="1" thickBot="1">
      <c r="A42" s="509" t="s">
        <v>29</v>
      </c>
      <c r="B42" s="510"/>
      <c r="C42" s="511">
        <v>0</v>
      </c>
      <c r="D42" s="512"/>
      <c r="E42" s="535">
        <v>0</v>
      </c>
      <c r="F42" s="508">
        <v>0</v>
      </c>
    </row>
    <row r="43" spans="1:8" ht="11.25" hidden="1" customHeight="1">
      <c r="A43" s="522" t="s">
        <v>469</v>
      </c>
      <c r="B43" s="515"/>
      <c r="C43" s="516">
        <v>0</v>
      </c>
      <c r="D43" s="517"/>
      <c r="E43" s="536">
        <v>0</v>
      </c>
      <c r="F43" s="518">
        <v>0</v>
      </c>
    </row>
    <row r="44" spans="1:8" ht="11.25" hidden="1" customHeight="1">
      <c r="A44" s="415"/>
      <c r="B44" s="510"/>
      <c r="C44" s="511"/>
      <c r="D44" s="521"/>
      <c r="E44" s="535"/>
      <c r="F44" s="513"/>
      <c r="G44" s="520"/>
      <c r="H44" s="520"/>
    </row>
    <row r="45" spans="1:8" ht="11.25" hidden="1" customHeight="1">
      <c r="A45" s="415"/>
      <c r="B45" s="510"/>
      <c r="C45" s="511"/>
      <c r="D45" s="521"/>
      <c r="E45" s="535"/>
      <c r="F45" s="513"/>
      <c r="G45" s="520"/>
      <c r="H45" s="520"/>
    </row>
    <row r="46" spans="1:8" ht="11.25" hidden="1" customHeight="1">
      <c r="A46" s="415"/>
      <c r="B46" s="510"/>
      <c r="C46" s="511"/>
      <c r="D46" s="521"/>
      <c r="E46" s="535"/>
      <c r="F46" s="513"/>
      <c r="G46" s="520"/>
      <c r="H46" s="520"/>
    </row>
    <row r="47" spans="1:8" ht="11.25" hidden="1" customHeight="1">
      <c r="A47" s="415"/>
      <c r="B47" s="510"/>
      <c r="C47" s="511"/>
      <c r="D47" s="521"/>
      <c r="E47" s="535"/>
      <c r="F47" s="513"/>
      <c r="G47" s="520"/>
      <c r="H47" s="520"/>
    </row>
    <row r="48" spans="1:8" ht="11.25" hidden="1" customHeight="1">
      <c r="A48" s="415"/>
      <c r="B48" s="510"/>
      <c r="C48" s="511"/>
      <c r="D48" s="521"/>
      <c r="E48" s="535"/>
      <c r="F48" s="513"/>
      <c r="G48" s="520"/>
      <c r="H48" s="520"/>
    </row>
    <row r="49" spans="1:9" ht="11.25" hidden="1" customHeight="1">
      <c r="A49" s="415"/>
      <c r="B49" s="510"/>
      <c r="C49" s="511"/>
      <c r="D49" s="521"/>
      <c r="E49" s="535"/>
      <c r="F49" s="513"/>
      <c r="G49" s="520"/>
      <c r="H49" s="520"/>
    </row>
    <row r="50" spans="1:9" ht="11.25" hidden="1" customHeight="1">
      <c r="A50" s="415"/>
      <c r="B50" s="510"/>
      <c r="C50" s="511"/>
      <c r="D50" s="521"/>
      <c r="E50" s="535"/>
      <c r="F50" s="513"/>
      <c r="G50" s="520"/>
      <c r="H50" s="520"/>
    </row>
    <row r="51" spans="1:9" ht="11.25" hidden="1" customHeight="1">
      <c r="A51" s="415"/>
      <c r="B51" s="510"/>
      <c r="C51" s="511"/>
      <c r="D51" s="521"/>
      <c r="E51" s="535"/>
      <c r="F51" s="513"/>
      <c r="G51" s="520"/>
      <c r="H51" s="520"/>
    </row>
    <row r="52" spans="1:9" ht="11.25" hidden="1" customHeight="1" thickBot="1">
      <c r="A52" s="415"/>
      <c r="B52" s="510"/>
      <c r="C52" s="511"/>
      <c r="D52" s="521"/>
      <c r="E52" s="535"/>
      <c r="F52" s="513"/>
      <c r="G52" s="520"/>
      <c r="H52" s="520"/>
    </row>
    <row r="53" spans="1:9" ht="11.25" hidden="1" customHeight="1">
      <c r="A53" s="537"/>
      <c r="B53" s="538"/>
      <c r="C53" s="539"/>
      <c r="D53" s="540"/>
      <c r="E53" s="541"/>
      <c r="F53" s="542"/>
    </row>
    <row r="54" spans="1:9" ht="11.25" hidden="1" customHeight="1">
      <c r="A54" s="415"/>
      <c r="B54" s="510"/>
      <c r="C54" s="511"/>
      <c r="D54" s="521"/>
      <c r="E54" s="535"/>
      <c r="F54" s="513"/>
      <c r="G54" s="520"/>
      <c r="H54" s="520"/>
    </row>
    <row r="55" spans="1:9" ht="11.25" hidden="1" customHeight="1">
      <c r="A55" s="415"/>
      <c r="B55" s="538"/>
      <c r="C55" s="543"/>
      <c r="D55" s="544"/>
      <c r="E55" s="534"/>
      <c r="F55" s="524"/>
    </row>
    <row r="56" spans="1:9" ht="12" customHeight="1" thickBot="1">
      <c r="A56" s="525" t="s">
        <v>470</v>
      </c>
      <c r="B56" s="526"/>
      <c r="C56" s="527">
        <v>0</v>
      </c>
      <c r="D56" s="528"/>
      <c r="E56" s="545">
        <v>0</v>
      </c>
      <c r="F56" s="546">
        <v>0</v>
      </c>
    </row>
    <row r="57" spans="1:9" ht="9.75" customHeight="1" thickTop="1">
      <c r="A57" s="398"/>
      <c r="B57" s="547"/>
      <c r="C57" s="548"/>
      <c r="D57" s="549"/>
      <c r="E57" s="550"/>
      <c r="F57" s="551"/>
    </row>
    <row r="58" spans="1:9" ht="11.25" hidden="1" customHeight="1">
      <c r="A58" s="398"/>
      <c r="B58" s="547"/>
      <c r="C58" s="548"/>
      <c r="D58" s="549"/>
      <c r="E58" s="550"/>
      <c r="F58" s="551"/>
    </row>
    <row r="59" spans="1:9" ht="11.25" customHeight="1">
      <c r="A59" s="500" t="s">
        <v>3</v>
      </c>
      <c r="B59" s="501"/>
      <c r="C59" s="502">
        <v>235500.76</v>
      </c>
      <c r="D59" s="501"/>
      <c r="E59" s="552">
        <v>1522156721.1619999</v>
      </c>
      <c r="F59" s="503">
        <v>-4582479155</v>
      </c>
      <c r="I59" s="553"/>
    </row>
    <row r="60" spans="1:9" ht="11.25" hidden="1" customHeight="1">
      <c r="A60" s="415"/>
      <c r="B60" s="505"/>
      <c r="C60" s="506"/>
      <c r="D60" s="507"/>
      <c r="E60" s="554"/>
      <c r="F60" s="508"/>
    </row>
    <row r="61" spans="1:9" ht="12" customHeight="1" thickBot="1">
      <c r="A61" s="509" t="s">
        <v>5</v>
      </c>
      <c r="B61" s="555"/>
      <c r="C61" s="511"/>
      <c r="D61" s="512"/>
      <c r="E61" s="535"/>
      <c r="F61" s="513"/>
    </row>
    <row r="62" spans="1:9" s="230" customFormat="1" ht="11.25" customHeight="1">
      <c r="A62" s="556" t="s">
        <v>471</v>
      </c>
      <c r="B62" s="557"/>
      <c r="C62" s="516">
        <v>102466.60999999999</v>
      </c>
      <c r="D62" s="558"/>
      <c r="E62" s="559">
        <v>662340790.25549996</v>
      </c>
      <c r="F62" s="518">
        <v>678744479</v>
      </c>
      <c r="G62" s="275"/>
    </row>
    <row r="63" spans="1:9" ht="11.25" customHeight="1">
      <c r="A63" s="415" t="s">
        <v>472</v>
      </c>
      <c r="B63" s="510" t="s">
        <v>453</v>
      </c>
      <c r="C63" s="511">
        <v>67510.09</v>
      </c>
      <c r="D63" s="521">
        <v>6463.95</v>
      </c>
      <c r="E63" s="513">
        <v>436381846.25549996</v>
      </c>
      <c r="F63" s="513">
        <v>502887493</v>
      </c>
      <c r="H63" s="520"/>
    </row>
    <row r="64" spans="1:9" ht="13.5" customHeight="1">
      <c r="A64" s="415" t="s">
        <v>473</v>
      </c>
      <c r="B64" s="510" t="s">
        <v>453</v>
      </c>
      <c r="C64" s="511">
        <v>34956.519999999997</v>
      </c>
      <c r="D64" s="521">
        <v>6463.95</v>
      </c>
      <c r="E64" s="513">
        <v>225958944</v>
      </c>
      <c r="F64" s="513">
        <v>119833373</v>
      </c>
      <c r="H64" s="520"/>
    </row>
    <row r="65" spans="1:8" ht="11.25" customHeight="1">
      <c r="A65" s="415" t="s">
        <v>474</v>
      </c>
      <c r="B65" s="510" t="s">
        <v>453</v>
      </c>
      <c r="C65" s="511">
        <v>0</v>
      </c>
      <c r="D65" s="521">
        <v>6463.95</v>
      </c>
      <c r="E65" s="513">
        <v>0</v>
      </c>
      <c r="F65" s="513">
        <v>56023613</v>
      </c>
      <c r="H65" s="520"/>
    </row>
    <row r="66" spans="1:8" ht="11.25" hidden="1" customHeight="1">
      <c r="A66" s="415" t="s">
        <v>475</v>
      </c>
      <c r="B66" s="510" t="s">
        <v>453</v>
      </c>
      <c r="C66" s="511">
        <v>0</v>
      </c>
      <c r="D66" s="521">
        <v>6463.95</v>
      </c>
      <c r="E66" s="513">
        <v>0</v>
      </c>
      <c r="F66" s="513">
        <v>0</v>
      </c>
      <c r="H66" s="520"/>
    </row>
    <row r="67" spans="1:8" ht="12.95" hidden="1" customHeight="1">
      <c r="A67" s="415" t="s">
        <v>475</v>
      </c>
      <c r="B67" s="555" t="s">
        <v>476</v>
      </c>
      <c r="C67" s="511"/>
      <c r="D67" s="521" t="e">
        <v>#N/A</v>
      </c>
      <c r="E67" s="535"/>
      <c r="F67" s="513"/>
      <c r="G67" s="520"/>
    </row>
    <row r="68" spans="1:8" ht="12.95" hidden="1" customHeight="1">
      <c r="A68" s="415" t="s">
        <v>475</v>
      </c>
      <c r="B68" s="555" t="s">
        <v>477</v>
      </c>
      <c r="C68" s="511"/>
      <c r="D68" s="521" t="e">
        <v>#N/A</v>
      </c>
      <c r="E68" s="535"/>
      <c r="F68" s="513"/>
      <c r="G68" s="520"/>
      <c r="H68" s="520"/>
    </row>
    <row r="69" spans="1:8" ht="12.95" hidden="1" customHeight="1">
      <c r="A69" s="415" t="s">
        <v>475</v>
      </c>
      <c r="B69" s="555"/>
      <c r="C69" s="511"/>
      <c r="D69" s="521"/>
      <c r="E69" s="535"/>
      <c r="F69" s="513"/>
    </row>
    <row r="70" spans="1:8" ht="7.5" customHeight="1">
      <c r="A70" s="415"/>
      <c r="B70" s="555"/>
      <c r="C70" s="511"/>
      <c r="D70" s="521"/>
      <c r="E70" s="535"/>
      <c r="F70" s="513"/>
    </row>
    <row r="71" spans="1:8" s="230" customFormat="1" ht="11.25" customHeight="1">
      <c r="A71" s="556" t="s">
        <v>478</v>
      </c>
      <c r="B71" s="557"/>
      <c r="C71" s="516">
        <v>21064.57</v>
      </c>
      <c r="D71" s="558"/>
      <c r="E71" s="559">
        <v>135994601.13050002</v>
      </c>
      <c r="F71" s="518">
        <v>179519371</v>
      </c>
      <c r="G71" s="275"/>
    </row>
    <row r="72" spans="1:8" ht="11.25" customHeight="1">
      <c r="A72" s="415" t="s">
        <v>479</v>
      </c>
      <c r="B72" s="510" t="s">
        <v>453</v>
      </c>
      <c r="C72" s="511">
        <v>15592.59</v>
      </c>
      <c r="D72" s="521">
        <v>6463.95</v>
      </c>
      <c r="E72" s="513">
        <v>100789721.1305</v>
      </c>
      <c r="F72" s="513">
        <v>147382334</v>
      </c>
      <c r="H72" s="520"/>
    </row>
    <row r="73" spans="1:8" ht="10.5" customHeight="1">
      <c r="A73" s="415" t="s">
        <v>480</v>
      </c>
      <c r="B73" s="555" t="s">
        <v>453</v>
      </c>
      <c r="C73" s="511">
        <v>5471.98</v>
      </c>
      <c r="D73" s="521">
        <v>6463.95</v>
      </c>
      <c r="E73" s="513">
        <v>35204880</v>
      </c>
      <c r="F73" s="513">
        <v>32137037</v>
      </c>
    </row>
    <row r="74" spans="1:8" ht="10.5" hidden="1" customHeight="1">
      <c r="A74" s="415"/>
      <c r="B74" s="555"/>
      <c r="C74" s="511"/>
      <c r="D74" s="560"/>
      <c r="E74" s="535"/>
      <c r="F74" s="513"/>
    </row>
    <row r="75" spans="1:8" ht="6" hidden="1" customHeight="1">
      <c r="A75" s="415"/>
      <c r="B75" s="555"/>
      <c r="C75" s="511"/>
      <c r="D75" s="521"/>
      <c r="E75" s="535"/>
      <c r="F75" s="513"/>
    </row>
    <row r="76" spans="1:8" s="230" customFormat="1" ht="11.25" customHeight="1">
      <c r="A76" s="556" t="s">
        <v>481</v>
      </c>
      <c r="B76" s="557"/>
      <c r="C76" s="559">
        <v>0</v>
      </c>
      <c r="D76" s="561"/>
      <c r="E76" s="559">
        <v>0</v>
      </c>
      <c r="F76" s="518">
        <v>-5440743005</v>
      </c>
      <c r="G76" s="275"/>
    </row>
    <row r="77" spans="1:8" ht="11.25" customHeight="1">
      <c r="A77" s="415" t="s">
        <v>482</v>
      </c>
      <c r="B77" s="510" t="s">
        <v>453</v>
      </c>
      <c r="C77" s="511">
        <v>0</v>
      </c>
      <c r="D77" s="521">
        <v>6463.95</v>
      </c>
      <c r="E77" s="513">
        <v>0</v>
      </c>
      <c r="F77" s="513">
        <v>7975737675</v>
      </c>
      <c r="H77" s="520"/>
    </row>
    <row r="78" spans="1:8" ht="11.25" customHeight="1">
      <c r="A78" s="415" t="s">
        <v>483</v>
      </c>
      <c r="B78" s="510" t="s">
        <v>453</v>
      </c>
      <c r="C78" s="511">
        <v>0</v>
      </c>
      <c r="D78" s="521">
        <v>6463.95</v>
      </c>
      <c r="E78" s="513">
        <v>0</v>
      </c>
      <c r="F78" s="513">
        <v>439875705</v>
      </c>
      <c r="H78" s="520"/>
    </row>
    <row r="79" spans="1:8" ht="11.25" customHeight="1">
      <c r="A79" s="415" t="s">
        <v>484</v>
      </c>
      <c r="B79" s="510" t="s">
        <v>453</v>
      </c>
      <c r="C79" s="511">
        <v>0</v>
      </c>
      <c r="D79" s="521">
        <v>6463.95</v>
      </c>
      <c r="E79" s="513">
        <v>0</v>
      </c>
      <c r="F79" s="513">
        <v>-1494796490</v>
      </c>
      <c r="H79" s="520"/>
    </row>
    <row r="80" spans="1:8" ht="11.25" hidden="1" customHeight="1">
      <c r="A80" s="415" t="s">
        <v>485</v>
      </c>
      <c r="B80" s="510" t="s">
        <v>453</v>
      </c>
      <c r="C80" s="511">
        <v>0</v>
      </c>
      <c r="D80" s="521">
        <v>6463.95</v>
      </c>
      <c r="E80" s="513">
        <v>0</v>
      </c>
      <c r="F80" s="513">
        <v>0</v>
      </c>
      <c r="H80" s="520"/>
    </row>
    <row r="81" spans="1:8" ht="11.25" hidden="1" customHeight="1">
      <c r="A81" s="415"/>
      <c r="B81" s="510"/>
      <c r="C81" s="511"/>
      <c r="D81" s="521"/>
      <c r="E81" s="513">
        <v>0</v>
      </c>
      <c r="F81" s="513"/>
      <c r="H81" s="520"/>
    </row>
    <row r="82" spans="1:8" ht="11.25" hidden="1" customHeight="1">
      <c r="A82" s="415"/>
      <c r="B82" s="510"/>
      <c r="C82" s="511"/>
      <c r="D82" s="521"/>
      <c r="E82" s="513">
        <v>0</v>
      </c>
      <c r="F82" s="513"/>
      <c r="H82" s="520"/>
    </row>
    <row r="83" spans="1:8" ht="11.25" hidden="1" customHeight="1">
      <c r="A83" s="415"/>
      <c r="B83" s="510"/>
      <c r="C83" s="511"/>
      <c r="D83" s="521"/>
      <c r="E83" s="513">
        <v>0</v>
      </c>
      <c r="F83" s="513"/>
      <c r="H83" s="520"/>
    </row>
    <row r="84" spans="1:8" ht="11.25" hidden="1" customHeight="1">
      <c r="A84" s="415"/>
      <c r="B84" s="510"/>
      <c r="C84" s="511"/>
      <c r="D84" s="521"/>
      <c r="E84" s="513">
        <v>0</v>
      </c>
      <c r="F84" s="513"/>
      <c r="H84" s="520"/>
    </row>
    <row r="85" spans="1:8" ht="11.25" hidden="1" customHeight="1">
      <c r="A85" s="415"/>
      <c r="B85" s="510"/>
      <c r="C85" s="511"/>
      <c r="D85" s="521"/>
      <c r="E85" s="513">
        <v>0</v>
      </c>
      <c r="F85" s="513"/>
      <c r="H85" s="520"/>
    </row>
    <row r="86" spans="1:8" ht="11.25" hidden="1" customHeight="1">
      <c r="A86" s="415"/>
      <c r="B86" s="510"/>
      <c r="C86" s="511"/>
      <c r="D86" s="521"/>
      <c r="E86" s="513">
        <v>0</v>
      </c>
      <c r="F86" s="513"/>
      <c r="H86" s="520"/>
    </row>
    <row r="87" spans="1:8" ht="11.25" customHeight="1">
      <c r="A87" s="415" t="s">
        <v>582</v>
      </c>
      <c r="B87" s="510" t="s">
        <v>453</v>
      </c>
      <c r="C87" s="511">
        <v>0</v>
      </c>
      <c r="D87" s="521">
        <v>6385</v>
      </c>
      <c r="E87" s="513">
        <v>0</v>
      </c>
      <c r="F87" s="513">
        <v>0</v>
      </c>
      <c r="H87" s="520"/>
    </row>
    <row r="88" spans="1:8" ht="11.25" customHeight="1">
      <c r="A88" s="415" t="s">
        <v>63</v>
      </c>
      <c r="B88" s="510" t="s">
        <v>453</v>
      </c>
      <c r="C88" s="511">
        <v>0</v>
      </c>
      <c r="D88" s="521">
        <v>6442.33</v>
      </c>
      <c r="E88" s="513">
        <v>0</v>
      </c>
      <c r="F88" s="513">
        <v>-2648948462</v>
      </c>
      <c r="H88" s="520"/>
    </row>
    <row r="89" spans="1:8" ht="11.25" customHeight="1">
      <c r="A89" s="415" t="s">
        <v>486</v>
      </c>
      <c r="B89" s="510" t="s">
        <v>453</v>
      </c>
      <c r="C89" s="511">
        <v>0</v>
      </c>
      <c r="D89" s="521">
        <v>6442.33</v>
      </c>
      <c r="E89" s="513">
        <v>0</v>
      </c>
      <c r="F89" s="513">
        <v>-6953492693</v>
      </c>
      <c r="H89" s="520"/>
    </row>
    <row r="90" spans="1:8" ht="11.25" customHeight="1">
      <c r="A90" s="415" t="s">
        <v>487</v>
      </c>
      <c r="B90" s="510" t="s">
        <v>453</v>
      </c>
      <c r="C90" s="511">
        <v>0</v>
      </c>
      <c r="D90" s="521">
        <v>6442.33</v>
      </c>
      <c r="E90" s="513">
        <v>0</v>
      </c>
      <c r="F90" s="513">
        <v>-1324474231</v>
      </c>
      <c r="H90" s="520"/>
    </row>
    <row r="91" spans="1:8" ht="11.25" customHeight="1">
      <c r="A91" s="415" t="s">
        <v>488</v>
      </c>
      <c r="B91" s="510" t="s">
        <v>453</v>
      </c>
      <c r="C91" s="511">
        <v>0</v>
      </c>
      <c r="D91" s="521">
        <v>6442.33</v>
      </c>
      <c r="E91" s="513">
        <v>0</v>
      </c>
      <c r="F91" s="513">
        <v>-1019648831</v>
      </c>
      <c r="H91" s="520"/>
    </row>
    <row r="92" spans="1:8" ht="11.25" hidden="1" customHeight="1">
      <c r="A92" s="415" t="s">
        <v>489</v>
      </c>
      <c r="B92" s="510" t="s">
        <v>453</v>
      </c>
      <c r="C92" s="511"/>
      <c r="D92" s="521">
        <v>5579.97</v>
      </c>
      <c r="E92" s="513">
        <v>0</v>
      </c>
      <c r="F92" s="513">
        <v>0</v>
      </c>
      <c r="H92" s="520"/>
    </row>
    <row r="93" spans="1:8" ht="11.25" customHeight="1">
      <c r="A93" s="415" t="s">
        <v>490</v>
      </c>
      <c r="B93" s="510" t="s">
        <v>453</v>
      </c>
      <c r="C93" s="511">
        <v>0</v>
      </c>
      <c r="D93" s="521">
        <v>6442.33</v>
      </c>
      <c r="E93" s="513">
        <v>0</v>
      </c>
      <c r="F93" s="513">
        <v>-358915638</v>
      </c>
      <c r="H93" s="520"/>
    </row>
    <row r="94" spans="1:8" ht="11.25" customHeight="1">
      <c r="A94" s="415" t="s">
        <v>491</v>
      </c>
      <c r="B94" s="510" t="s">
        <v>453</v>
      </c>
      <c r="C94" s="511">
        <v>0</v>
      </c>
      <c r="D94" s="521">
        <v>6442.33</v>
      </c>
      <c r="E94" s="513">
        <v>0</v>
      </c>
      <c r="F94" s="513">
        <v>-470768929</v>
      </c>
      <c r="H94" s="520"/>
    </row>
    <row r="95" spans="1:8" ht="11.25" customHeight="1">
      <c r="A95" s="415" t="s">
        <v>492</v>
      </c>
      <c r="B95" s="510" t="s">
        <v>453</v>
      </c>
      <c r="C95" s="511">
        <v>0</v>
      </c>
      <c r="D95" s="521">
        <v>6442.33</v>
      </c>
      <c r="E95" s="513">
        <v>0</v>
      </c>
      <c r="F95" s="513">
        <v>55110852</v>
      </c>
      <c r="H95" s="520"/>
    </row>
    <row r="96" spans="1:8" ht="12" customHeight="1">
      <c r="A96" s="415" t="s">
        <v>493</v>
      </c>
      <c r="B96" s="510" t="s">
        <v>453</v>
      </c>
      <c r="C96" s="511">
        <v>0</v>
      </c>
      <c r="D96" s="521">
        <v>6442.33</v>
      </c>
      <c r="E96" s="513">
        <v>0</v>
      </c>
      <c r="F96" s="513">
        <v>119366048</v>
      </c>
      <c r="H96" s="520"/>
    </row>
    <row r="97" spans="1:8" ht="11.25" hidden="1" customHeight="1">
      <c r="A97" s="415" t="s">
        <v>494</v>
      </c>
      <c r="B97" s="510" t="s">
        <v>453</v>
      </c>
      <c r="C97" s="511"/>
      <c r="D97" s="521">
        <v>5579.97</v>
      </c>
      <c r="E97" s="513">
        <v>0</v>
      </c>
      <c r="F97" s="513">
        <v>0</v>
      </c>
      <c r="H97" s="520"/>
    </row>
    <row r="98" spans="1:8" ht="11.25" customHeight="1">
      <c r="A98" s="415" t="s">
        <v>495</v>
      </c>
      <c r="B98" s="510" t="s">
        <v>453</v>
      </c>
      <c r="C98" s="511">
        <v>0</v>
      </c>
      <c r="D98" s="521">
        <v>6442.33</v>
      </c>
      <c r="E98" s="513">
        <v>0</v>
      </c>
      <c r="F98" s="513">
        <v>235848700</v>
      </c>
      <c r="H98" s="520"/>
    </row>
    <row r="99" spans="1:8">
      <c r="A99" s="415" t="s">
        <v>496</v>
      </c>
      <c r="B99" s="510" t="s">
        <v>453</v>
      </c>
      <c r="C99" s="511">
        <v>0</v>
      </c>
      <c r="D99" s="521">
        <v>6187.55</v>
      </c>
      <c r="E99" s="513">
        <v>0</v>
      </c>
      <c r="F99" s="513">
        <v>4363289</v>
      </c>
      <c r="H99" s="520"/>
    </row>
    <row r="100" spans="1:8" s="230" customFormat="1" ht="11.25" customHeight="1">
      <c r="A100" s="556" t="s">
        <v>497</v>
      </c>
      <c r="B100" s="557"/>
      <c r="C100" s="516">
        <v>111969.58</v>
      </c>
      <c r="D100" s="561"/>
      <c r="E100" s="559">
        <v>723821329.77600002</v>
      </c>
      <c r="F100" s="559">
        <v>0</v>
      </c>
      <c r="G100" s="275"/>
    </row>
    <row r="101" spans="1:8" ht="11.25" customHeight="1">
      <c r="A101" s="415" t="s">
        <v>498</v>
      </c>
      <c r="B101" s="510" t="s">
        <v>453</v>
      </c>
      <c r="C101" s="511">
        <v>109798.7</v>
      </c>
      <c r="D101" s="521">
        <v>6463.95</v>
      </c>
      <c r="E101" s="535">
        <v>709788870</v>
      </c>
      <c r="F101" s="513">
        <v>0</v>
      </c>
    </row>
    <row r="102" spans="1:8" ht="12.75" hidden="1" customHeight="1">
      <c r="A102" s="415" t="s">
        <v>499</v>
      </c>
      <c r="B102" s="510" t="s">
        <v>453</v>
      </c>
      <c r="C102" s="511">
        <v>0</v>
      </c>
      <c r="D102" s="560">
        <v>6463.95</v>
      </c>
      <c r="E102" s="535">
        <v>0</v>
      </c>
      <c r="F102" s="513">
        <v>0</v>
      </c>
    </row>
    <row r="103" spans="1:8" ht="12.75" hidden="1" customHeight="1">
      <c r="A103" s="415" t="s">
        <v>500</v>
      </c>
      <c r="B103" s="510" t="s">
        <v>453</v>
      </c>
      <c r="C103" s="511">
        <v>0</v>
      </c>
      <c r="D103" s="560">
        <v>6463.95</v>
      </c>
      <c r="E103" s="535">
        <v>0</v>
      </c>
      <c r="F103" s="513">
        <v>0</v>
      </c>
    </row>
    <row r="104" spans="1:8" ht="12.75" customHeight="1">
      <c r="A104" s="415" t="s">
        <v>501</v>
      </c>
      <c r="B104" s="510" t="s">
        <v>453</v>
      </c>
      <c r="C104" s="511">
        <v>2170.88</v>
      </c>
      <c r="D104" s="560">
        <v>6463.95</v>
      </c>
      <c r="E104" s="513">
        <v>14032459.776000001</v>
      </c>
      <c r="F104" s="513">
        <v>0</v>
      </c>
    </row>
    <row r="105" spans="1:8" ht="11.25" customHeight="1">
      <c r="A105" s="415" t="s">
        <v>143</v>
      </c>
      <c r="B105" s="510" t="s">
        <v>453</v>
      </c>
      <c r="C105" s="511">
        <v>0</v>
      </c>
      <c r="D105" s="521">
        <v>6463.95</v>
      </c>
      <c r="E105" s="513">
        <v>0</v>
      </c>
      <c r="F105" s="513">
        <v>0</v>
      </c>
      <c r="H105" s="520"/>
    </row>
    <row r="106" spans="1:8" ht="13.5" hidden="1" customHeight="1">
      <c r="A106" s="415" t="s">
        <v>502</v>
      </c>
      <c r="B106" s="510" t="s">
        <v>453</v>
      </c>
      <c r="C106" s="511">
        <v>0</v>
      </c>
      <c r="D106" s="562">
        <v>6463.95</v>
      </c>
      <c r="E106" s="534">
        <v>0</v>
      </c>
      <c r="F106" s="524">
        <v>0</v>
      </c>
    </row>
    <row r="107" spans="1:8" ht="12" customHeight="1" thickBot="1">
      <c r="A107" s="563" t="s">
        <v>503</v>
      </c>
      <c r="B107" s="526"/>
      <c r="C107" s="527">
        <v>235500.76</v>
      </c>
      <c r="D107" s="528"/>
      <c r="E107" s="545">
        <v>1522156721.1619999</v>
      </c>
      <c r="F107" s="546">
        <v>-4582479156</v>
      </c>
    </row>
    <row r="108" spans="1:8" ht="7.5" customHeight="1" thickTop="1">
      <c r="A108" s="397"/>
      <c r="B108" s="510"/>
      <c r="C108" s="564"/>
      <c r="D108" s="512"/>
      <c r="E108" s="535"/>
      <c r="F108" s="513"/>
    </row>
    <row r="109" spans="1:8" ht="12" thickBot="1">
      <c r="A109" s="509" t="s">
        <v>30</v>
      </c>
      <c r="B109" s="510"/>
      <c r="C109" s="564"/>
      <c r="D109" s="512"/>
      <c r="E109" s="535"/>
      <c r="F109" s="513"/>
    </row>
    <row r="110" spans="1:8" s="230" customFormat="1" ht="11.25" hidden="1" customHeight="1">
      <c r="A110" s="565"/>
      <c r="B110" s="566"/>
      <c r="C110" s="567"/>
      <c r="D110" s="568"/>
      <c r="E110" s="569"/>
      <c r="F110" s="570"/>
      <c r="G110" s="396"/>
    </row>
    <row r="111" spans="1:8" s="230" customFormat="1" ht="11.25" customHeight="1">
      <c r="A111" s="556" t="s">
        <v>478</v>
      </c>
      <c r="B111" s="557"/>
      <c r="C111" s="516">
        <v>0</v>
      </c>
      <c r="D111" s="558"/>
      <c r="E111" s="559">
        <v>0</v>
      </c>
      <c r="F111" s="518">
        <v>0</v>
      </c>
      <c r="G111" s="275"/>
    </row>
    <row r="112" spans="1:8" ht="11.25" customHeight="1">
      <c r="A112" s="415" t="s">
        <v>479</v>
      </c>
      <c r="B112" s="510" t="s">
        <v>453</v>
      </c>
      <c r="C112" s="511">
        <v>0</v>
      </c>
      <c r="D112" s="521">
        <v>6463.95</v>
      </c>
      <c r="E112" s="513">
        <v>0</v>
      </c>
      <c r="F112" s="513">
        <v>0</v>
      </c>
      <c r="H112" s="520"/>
    </row>
    <row r="113" spans="1:8" ht="11.25" hidden="1" customHeight="1">
      <c r="A113" s="415"/>
      <c r="B113" s="510"/>
      <c r="C113" s="564"/>
      <c r="D113" s="521"/>
      <c r="E113" s="535"/>
      <c r="F113" s="513"/>
    </row>
    <row r="114" spans="1:8" s="230" customFormat="1" ht="11.25" hidden="1" customHeight="1">
      <c r="A114" s="571" t="s">
        <v>504</v>
      </c>
      <c r="B114" s="572"/>
      <c r="C114" s="573"/>
      <c r="D114" s="574"/>
      <c r="E114" s="541">
        <v>0</v>
      </c>
      <c r="F114" s="542">
        <v>0</v>
      </c>
      <c r="G114" s="396"/>
    </row>
    <row r="115" spans="1:8" ht="11.25" hidden="1" customHeight="1">
      <c r="A115" s="415" t="s">
        <v>505</v>
      </c>
      <c r="B115" s="510" t="s">
        <v>453</v>
      </c>
      <c r="C115" s="564">
        <v>0</v>
      </c>
      <c r="D115" s="521">
        <v>0</v>
      </c>
      <c r="E115" s="535">
        <v>0</v>
      </c>
      <c r="F115" s="513">
        <v>0</v>
      </c>
    </row>
    <row r="116" spans="1:8" ht="11.25" hidden="1" customHeight="1">
      <c r="A116" s="415" t="s">
        <v>506</v>
      </c>
      <c r="B116" s="510" t="s">
        <v>453</v>
      </c>
      <c r="C116" s="564">
        <v>0</v>
      </c>
      <c r="D116" s="521">
        <v>6463.95</v>
      </c>
      <c r="E116" s="535">
        <v>0</v>
      </c>
      <c r="F116" s="513">
        <v>0</v>
      </c>
    </row>
    <row r="117" spans="1:8" ht="11.25" hidden="1" customHeight="1">
      <c r="A117" s="415" t="s">
        <v>507</v>
      </c>
      <c r="B117" s="510" t="s">
        <v>453</v>
      </c>
      <c r="C117" s="575">
        <v>0</v>
      </c>
      <c r="D117" s="521">
        <v>0</v>
      </c>
      <c r="E117" s="535">
        <v>0</v>
      </c>
      <c r="F117" s="513">
        <v>0</v>
      </c>
    </row>
    <row r="118" spans="1:8" ht="11.25" hidden="1" customHeight="1">
      <c r="A118" s="415" t="s">
        <v>508</v>
      </c>
      <c r="B118" s="510" t="s">
        <v>453</v>
      </c>
      <c r="C118" s="564">
        <v>0</v>
      </c>
      <c r="D118" s="521">
        <v>6463.95</v>
      </c>
      <c r="E118" s="535">
        <v>0</v>
      </c>
      <c r="F118" s="513">
        <v>0</v>
      </c>
      <c r="G118" s="520"/>
      <c r="H118" s="520"/>
    </row>
    <row r="119" spans="1:8" ht="11.25" hidden="1" customHeight="1">
      <c r="A119" s="415" t="s">
        <v>509</v>
      </c>
      <c r="B119" s="510" t="s">
        <v>453</v>
      </c>
      <c r="C119" s="564">
        <v>0</v>
      </c>
      <c r="D119" s="521">
        <v>6463.95</v>
      </c>
      <c r="E119" s="535">
        <v>0</v>
      </c>
      <c r="F119" s="513">
        <v>0</v>
      </c>
      <c r="G119" s="520"/>
      <c r="H119" s="520"/>
    </row>
    <row r="120" spans="1:8" ht="11.25" hidden="1" customHeight="1">
      <c r="A120" s="415" t="s">
        <v>510</v>
      </c>
      <c r="B120" s="510" t="s">
        <v>453</v>
      </c>
      <c r="C120" s="575">
        <v>0</v>
      </c>
      <c r="D120" s="521">
        <v>0</v>
      </c>
      <c r="E120" s="576">
        <v>0</v>
      </c>
      <c r="F120" s="577">
        <v>0</v>
      </c>
      <c r="G120" s="520"/>
      <c r="H120" s="520"/>
    </row>
    <row r="121" spans="1:8" s="230" customFormat="1" ht="11.25" customHeight="1">
      <c r="A121" s="556" t="s">
        <v>481</v>
      </c>
      <c r="B121" s="557"/>
      <c r="C121" s="516">
        <v>0</v>
      </c>
      <c r="D121" s="558"/>
      <c r="E121" s="559">
        <v>0</v>
      </c>
      <c r="F121" s="518">
        <v>0</v>
      </c>
      <c r="G121" s="275"/>
    </row>
    <row r="122" spans="1:8" ht="11.25" hidden="1" customHeight="1">
      <c r="A122" s="415" t="s">
        <v>511</v>
      </c>
      <c r="B122" s="510" t="s">
        <v>453</v>
      </c>
      <c r="C122" s="511">
        <v>0</v>
      </c>
      <c r="D122" s="521">
        <v>6463.95</v>
      </c>
      <c r="E122" s="513">
        <v>0</v>
      </c>
      <c r="F122" s="513">
        <v>0</v>
      </c>
      <c r="H122" s="520"/>
    </row>
    <row r="123" spans="1:8" ht="11.25" hidden="1" customHeight="1">
      <c r="A123" s="415" t="s">
        <v>512</v>
      </c>
      <c r="B123" s="510" t="s">
        <v>453</v>
      </c>
      <c r="C123" s="511">
        <v>0</v>
      </c>
      <c r="D123" s="521">
        <v>6463.95</v>
      </c>
      <c r="E123" s="513">
        <v>0</v>
      </c>
      <c r="F123" s="513">
        <v>0</v>
      </c>
      <c r="H123" s="520"/>
    </row>
    <row r="124" spans="1:8" ht="11.25" hidden="1" customHeight="1">
      <c r="A124" s="415" t="s">
        <v>513</v>
      </c>
      <c r="B124" s="510" t="s">
        <v>453</v>
      </c>
      <c r="C124" s="511">
        <v>0</v>
      </c>
      <c r="D124" s="521">
        <v>6463.95</v>
      </c>
      <c r="E124" s="513">
        <v>0</v>
      </c>
      <c r="F124" s="513">
        <v>0</v>
      </c>
      <c r="H124" s="520"/>
    </row>
    <row r="125" spans="1:8" ht="11.25" hidden="1" customHeight="1">
      <c r="A125" s="415" t="s">
        <v>514</v>
      </c>
      <c r="B125" s="510" t="s">
        <v>453</v>
      </c>
      <c r="C125" s="511">
        <v>0</v>
      </c>
      <c r="D125" s="521">
        <v>6442.33</v>
      </c>
      <c r="E125" s="513">
        <v>0</v>
      </c>
      <c r="F125" s="513">
        <v>0</v>
      </c>
      <c r="H125" s="520"/>
    </row>
    <row r="126" spans="1:8" ht="11.25" hidden="1" customHeight="1">
      <c r="A126" s="415" t="s">
        <v>515</v>
      </c>
      <c r="B126" s="510" t="s">
        <v>453</v>
      </c>
      <c r="C126" s="511">
        <v>0</v>
      </c>
      <c r="D126" s="521">
        <v>6442.33</v>
      </c>
      <c r="E126" s="513">
        <v>0</v>
      </c>
      <c r="F126" s="513">
        <v>0</v>
      </c>
      <c r="H126" s="520"/>
    </row>
    <row r="127" spans="1:8" ht="11.25" hidden="1" customHeight="1">
      <c r="A127" s="415" t="s">
        <v>516</v>
      </c>
      <c r="B127" s="510" t="s">
        <v>453</v>
      </c>
      <c r="C127" s="511">
        <v>0</v>
      </c>
      <c r="D127" s="521">
        <v>6442.33</v>
      </c>
      <c r="E127" s="513">
        <v>0</v>
      </c>
      <c r="F127" s="513">
        <v>0</v>
      </c>
      <c r="H127" s="520"/>
    </row>
    <row r="128" spans="1:8" ht="11.25" hidden="1" customHeight="1">
      <c r="A128" s="415" t="s">
        <v>517</v>
      </c>
      <c r="B128" s="510" t="s">
        <v>453</v>
      </c>
      <c r="C128" s="511">
        <v>0</v>
      </c>
      <c r="D128" s="521">
        <v>6442.33</v>
      </c>
      <c r="E128" s="513">
        <v>0</v>
      </c>
      <c r="F128" s="513">
        <v>0</v>
      </c>
      <c r="H128" s="520"/>
    </row>
    <row r="129" spans="1:8" ht="11.25" hidden="1" customHeight="1">
      <c r="A129" s="415" t="s">
        <v>518</v>
      </c>
      <c r="B129" s="510" t="s">
        <v>453</v>
      </c>
      <c r="C129" s="511">
        <v>0</v>
      </c>
      <c r="D129" s="521">
        <v>6442.33</v>
      </c>
      <c r="E129" s="513">
        <v>0</v>
      </c>
      <c r="F129" s="513">
        <v>0</v>
      </c>
      <c r="H129" s="520"/>
    </row>
    <row r="130" spans="1:8" ht="11.25" hidden="1" customHeight="1">
      <c r="A130" s="415" t="s">
        <v>519</v>
      </c>
      <c r="B130" s="510" t="s">
        <v>453</v>
      </c>
      <c r="C130" s="511">
        <v>0</v>
      </c>
      <c r="D130" s="521">
        <v>6442.33</v>
      </c>
      <c r="E130" s="513">
        <v>0</v>
      </c>
      <c r="F130" s="513">
        <v>0</v>
      </c>
      <c r="H130" s="520"/>
    </row>
    <row r="131" spans="1:8" ht="11.25" hidden="1" customHeight="1">
      <c r="A131" s="415" t="s">
        <v>520</v>
      </c>
      <c r="B131" s="510" t="s">
        <v>453</v>
      </c>
      <c r="C131" s="511">
        <v>0</v>
      </c>
      <c r="D131" s="521">
        <v>6442.33</v>
      </c>
      <c r="E131" s="513">
        <v>0</v>
      </c>
      <c r="F131" s="513">
        <v>0</v>
      </c>
      <c r="H131" s="520"/>
    </row>
    <row r="132" spans="1:8" ht="11.25" hidden="1" customHeight="1">
      <c r="A132" s="415" t="s">
        <v>521</v>
      </c>
      <c r="B132" s="510" t="s">
        <v>453</v>
      </c>
      <c r="C132" s="511">
        <v>0</v>
      </c>
      <c r="D132" s="521">
        <v>6442.33</v>
      </c>
      <c r="E132" s="513">
        <v>0</v>
      </c>
      <c r="F132" s="513">
        <v>0</v>
      </c>
      <c r="H132" s="520"/>
    </row>
    <row r="133" spans="1:8" ht="11.25" hidden="1" customHeight="1">
      <c r="A133" s="415" t="s">
        <v>522</v>
      </c>
      <c r="B133" s="510" t="s">
        <v>453</v>
      </c>
      <c r="C133" s="511">
        <v>0</v>
      </c>
      <c r="D133" s="521">
        <v>6442.33</v>
      </c>
      <c r="E133" s="513">
        <v>0</v>
      </c>
      <c r="F133" s="513">
        <v>0</v>
      </c>
      <c r="H133" s="520"/>
    </row>
    <row r="134" spans="1:8" ht="11.25" hidden="1" customHeight="1">
      <c r="A134" s="415"/>
      <c r="B134" s="538"/>
      <c r="C134" s="578"/>
      <c r="D134" s="562"/>
      <c r="E134" s="534"/>
      <c r="F134" s="524"/>
    </row>
    <row r="135" spans="1:8" ht="12" customHeight="1" thickBot="1">
      <c r="A135" s="563" t="s">
        <v>523</v>
      </c>
      <c r="B135" s="579"/>
      <c r="C135" s="580">
        <v>0</v>
      </c>
      <c r="D135" s="581"/>
      <c r="E135" s="580">
        <v>0</v>
      </c>
      <c r="F135" s="580">
        <v>0</v>
      </c>
    </row>
    <row r="136" spans="1:8" ht="11.25" customHeight="1" thickTop="1"/>
    <row r="65538" ht="12.75" customHeight="1"/>
    <row r="65539" ht="12.75" customHeight="1"/>
    <row r="65540" ht="12.75" customHeight="1"/>
    <row r="65541" ht="12.75" customHeight="1"/>
    <row r="65542" ht="12.75" customHeight="1"/>
    <row r="65543" ht="12.75" customHeight="1"/>
    <row r="65544" ht="12.75" customHeight="1"/>
  </sheetData>
  <sheetProtection selectLockedCells="1" selectUnlockedCells="1"/>
  <mergeCells count="6">
    <mergeCell ref="A1:F1"/>
    <mergeCell ref="A2:F2"/>
    <mergeCell ref="A3:F3"/>
    <mergeCell ref="A4:F4"/>
    <mergeCell ref="B7:C7"/>
    <mergeCell ref="E7:F7"/>
  </mergeCells>
  <printOptions horizontalCentered="1" verticalCentered="1"/>
  <pageMargins left="0.59055118110236227" right="0.19685039370078741" top="1.1811023622047245" bottom="0.35433070866141736" header="0.51181102362204722" footer="0.51181102362204722"/>
  <pageSetup paperSize="9" scale="80" firstPageNumber="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24"/>
  <sheetViews>
    <sheetView showGridLines="0" topLeftCell="A10" zoomScale="80" zoomScaleNormal="80" workbookViewId="0">
      <selection activeCell="G25" sqref="G25"/>
    </sheetView>
  </sheetViews>
  <sheetFormatPr baseColWidth="10" defaultColWidth="11.5703125" defaultRowHeight="11.25" customHeight="1"/>
  <cols>
    <col min="1" max="1" width="4" style="584" customWidth="1"/>
    <col min="2" max="2" width="43.7109375" style="584" customWidth="1"/>
    <col min="3" max="3" width="9.5703125" style="584" customWidth="1"/>
    <col min="4" max="4" width="8.7109375" style="584" customWidth="1"/>
    <col min="5" max="5" width="10.140625" style="584" customWidth="1"/>
    <col min="6" max="6" width="18.85546875" style="584" customWidth="1"/>
    <col min="7" max="7" width="21.42578125" style="584" customWidth="1"/>
    <col min="8" max="8" width="17" style="584" customWidth="1"/>
    <col min="9" max="9" width="16.28515625" style="584" customWidth="1"/>
    <col min="10" max="10" width="16.85546875" style="584" bestFit="1" customWidth="1"/>
    <col min="11" max="256" width="11.5703125" style="584"/>
    <col min="257" max="257" width="4" style="584" customWidth="1"/>
    <col min="258" max="258" width="43.7109375" style="584" customWidth="1"/>
    <col min="259" max="259" width="9.5703125" style="584" customWidth="1"/>
    <col min="260" max="260" width="8.7109375" style="584" customWidth="1"/>
    <col min="261" max="261" width="10.140625" style="584" customWidth="1"/>
    <col min="262" max="262" width="18.85546875" style="584" customWidth="1"/>
    <col min="263" max="263" width="21.42578125" style="584" customWidth="1"/>
    <col min="264" max="264" width="17" style="584" customWidth="1"/>
    <col min="265" max="265" width="16.28515625" style="584" customWidth="1"/>
    <col min="266" max="266" width="15.5703125" style="584" customWidth="1"/>
    <col min="267" max="512" width="11.5703125" style="584"/>
    <col min="513" max="513" width="4" style="584" customWidth="1"/>
    <col min="514" max="514" width="43.7109375" style="584" customWidth="1"/>
    <col min="515" max="515" width="9.5703125" style="584" customWidth="1"/>
    <col min="516" max="516" width="8.7109375" style="584" customWidth="1"/>
    <col min="517" max="517" width="10.140625" style="584" customWidth="1"/>
    <col min="518" max="518" width="18.85546875" style="584" customWidth="1"/>
    <col min="519" max="519" width="21.42578125" style="584" customWidth="1"/>
    <col min="520" max="520" width="17" style="584" customWidth="1"/>
    <col min="521" max="521" width="16.28515625" style="584" customWidth="1"/>
    <col min="522" max="522" width="15.5703125" style="584" customWidth="1"/>
    <col min="523" max="768" width="11.5703125" style="584"/>
    <col min="769" max="769" width="4" style="584" customWidth="1"/>
    <col min="770" max="770" width="43.7109375" style="584" customWidth="1"/>
    <col min="771" max="771" width="9.5703125" style="584" customWidth="1"/>
    <col min="772" max="772" width="8.7109375" style="584" customWidth="1"/>
    <col min="773" max="773" width="10.140625" style="584" customWidth="1"/>
    <col min="774" max="774" width="18.85546875" style="584" customWidth="1"/>
    <col min="775" max="775" width="21.42578125" style="584" customWidth="1"/>
    <col min="776" max="776" width="17" style="584" customWidth="1"/>
    <col min="777" max="777" width="16.28515625" style="584" customWidth="1"/>
    <col min="778" max="778" width="15.5703125" style="584" customWidth="1"/>
    <col min="779" max="1024" width="11.5703125" style="584"/>
    <col min="1025" max="1025" width="4" style="584" customWidth="1"/>
    <col min="1026" max="1026" width="43.7109375" style="584" customWidth="1"/>
    <col min="1027" max="1027" width="9.5703125" style="584" customWidth="1"/>
    <col min="1028" max="1028" width="8.7109375" style="584" customWidth="1"/>
    <col min="1029" max="1029" width="10.140625" style="584" customWidth="1"/>
    <col min="1030" max="1030" width="18.85546875" style="584" customWidth="1"/>
    <col min="1031" max="1031" width="21.42578125" style="584" customWidth="1"/>
    <col min="1032" max="1032" width="17" style="584" customWidth="1"/>
    <col min="1033" max="1033" width="16.28515625" style="584" customWidth="1"/>
    <col min="1034" max="1034" width="15.5703125" style="584" customWidth="1"/>
    <col min="1035" max="1280" width="11.5703125" style="584"/>
    <col min="1281" max="1281" width="4" style="584" customWidth="1"/>
    <col min="1282" max="1282" width="43.7109375" style="584" customWidth="1"/>
    <col min="1283" max="1283" width="9.5703125" style="584" customWidth="1"/>
    <col min="1284" max="1284" width="8.7109375" style="584" customWidth="1"/>
    <col min="1285" max="1285" width="10.140625" style="584" customWidth="1"/>
    <col min="1286" max="1286" width="18.85546875" style="584" customWidth="1"/>
    <col min="1287" max="1287" width="21.42578125" style="584" customWidth="1"/>
    <col min="1288" max="1288" width="17" style="584" customWidth="1"/>
    <col min="1289" max="1289" width="16.28515625" style="584" customWidth="1"/>
    <col min="1290" max="1290" width="15.5703125" style="584" customWidth="1"/>
    <col min="1291" max="1536" width="11.5703125" style="584"/>
    <col min="1537" max="1537" width="4" style="584" customWidth="1"/>
    <col min="1538" max="1538" width="43.7109375" style="584" customWidth="1"/>
    <col min="1539" max="1539" width="9.5703125" style="584" customWidth="1"/>
    <col min="1540" max="1540" width="8.7109375" style="584" customWidth="1"/>
    <col min="1541" max="1541" width="10.140625" style="584" customWidth="1"/>
    <col min="1542" max="1542" width="18.85546875" style="584" customWidth="1"/>
    <col min="1543" max="1543" width="21.42578125" style="584" customWidth="1"/>
    <col min="1544" max="1544" width="17" style="584" customWidth="1"/>
    <col min="1545" max="1545" width="16.28515625" style="584" customWidth="1"/>
    <col min="1546" max="1546" width="15.5703125" style="584" customWidth="1"/>
    <col min="1547" max="1792" width="11.5703125" style="584"/>
    <col min="1793" max="1793" width="4" style="584" customWidth="1"/>
    <col min="1794" max="1794" width="43.7109375" style="584" customWidth="1"/>
    <col min="1795" max="1795" width="9.5703125" style="584" customWidth="1"/>
    <col min="1796" max="1796" width="8.7109375" style="584" customWidth="1"/>
    <col min="1797" max="1797" width="10.140625" style="584" customWidth="1"/>
    <col min="1798" max="1798" width="18.85546875" style="584" customWidth="1"/>
    <col min="1799" max="1799" width="21.42578125" style="584" customWidth="1"/>
    <col min="1800" max="1800" width="17" style="584" customWidth="1"/>
    <col min="1801" max="1801" width="16.28515625" style="584" customWidth="1"/>
    <col min="1802" max="1802" width="15.5703125" style="584" customWidth="1"/>
    <col min="1803" max="2048" width="11.5703125" style="584"/>
    <col min="2049" max="2049" width="4" style="584" customWidth="1"/>
    <col min="2050" max="2050" width="43.7109375" style="584" customWidth="1"/>
    <col min="2051" max="2051" width="9.5703125" style="584" customWidth="1"/>
    <col min="2052" max="2052" width="8.7109375" style="584" customWidth="1"/>
    <col min="2053" max="2053" width="10.140625" style="584" customWidth="1"/>
    <col min="2054" max="2054" width="18.85546875" style="584" customWidth="1"/>
    <col min="2055" max="2055" width="21.42578125" style="584" customWidth="1"/>
    <col min="2056" max="2056" width="17" style="584" customWidth="1"/>
    <col min="2057" max="2057" width="16.28515625" style="584" customWidth="1"/>
    <col min="2058" max="2058" width="15.5703125" style="584" customWidth="1"/>
    <col min="2059" max="2304" width="11.5703125" style="584"/>
    <col min="2305" max="2305" width="4" style="584" customWidth="1"/>
    <col min="2306" max="2306" width="43.7109375" style="584" customWidth="1"/>
    <col min="2307" max="2307" width="9.5703125" style="584" customWidth="1"/>
    <col min="2308" max="2308" width="8.7109375" style="584" customWidth="1"/>
    <col min="2309" max="2309" width="10.140625" style="584" customWidth="1"/>
    <col min="2310" max="2310" width="18.85546875" style="584" customWidth="1"/>
    <col min="2311" max="2311" width="21.42578125" style="584" customWidth="1"/>
    <col min="2312" max="2312" width="17" style="584" customWidth="1"/>
    <col min="2313" max="2313" width="16.28515625" style="584" customWidth="1"/>
    <col min="2314" max="2314" width="15.5703125" style="584" customWidth="1"/>
    <col min="2315" max="2560" width="11.5703125" style="584"/>
    <col min="2561" max="2561" width="4" style="584" customWidth="1"/>
    <col min="2562" max="2562" width="43.7109375" style="584" customWidth="1"/>
    <col min="2563" max="2563" width="9.5703125" style="584" customWidth="1"/>
    <col min="2564" max="2564" width="8.7109375" style="584" customWidth="1"/>
    <col min="2565" max="2565" width="10.140625" style="584" customWidth="1"/>
    <col min="2566" max="2566" width="18.85546875" style="584" customWidth="1"/>
    <col min="2567" max="2567" width="21.42578125" style="584" customWidth="1"/>
    <col min="2568" max="2568" width="17" style="584" customWidth="1"/>
    <col min="2569" max="2569" width="16.28515625" style="584" customWidth="1"/>
    <col min="2570" max="2570" width="15.5703125" style="584" customWidth="1"/>
    <col min="2571" max="2816" width="11.5703125" style="584"/>
    <col min="2817" max="2817" width="4" style="584" customWidth="1"/>
    <col min="2818" max="2818" width="43.7109375" style="584" customWidth="1"/>
    <col min="2819" max="2819" width="9.5703125" style="584" customWidth="1"/>
    <col min="2820" max="2820" width="8.7109375" style="584" customWidth="1"/>
    <col min="2821" max="2821" width="10.140625" style="584" customWidth="1"/>
    <col min="2822" max="2822" width="18.85546875" style="584" customWidth="1"/>
    <col min="2823" max="2823" width="21.42578125" style="584" customWidth="1"/>
    <col min="2824" max="2824" width="17" style="584" customWidth="1"/>
    <col min="2825" max="2825" width="16.28515625" style="584" customWidth="1"/>
    <col min="2826" max="2826" width="15.5703125" style="584" customWidth="1"/>
    <col min="2827" max="3072" width="11.5703125" style="584"/>
    <col min="3073" max="3073" width="4" style="584" customWidth="1"/>
    <col min="3074" max="3074" width="43.7109375" style="584" customWidth="1"/>
    <col min="3075" max="3075" width="9.5703125" style="584" customWidth="1"/>
    <col min="3076" max="3076" width="8.7109375" style="584" customWidth="1"/>
    <col min="3077" max="3077" width="10.140625" style="584" customWidth="1"/>
    <col min="3078" max="3078" width="18.85546875" style="584" customWidth="1"/>
    <col min="3079" max="3079" width="21.42578125" style="584" customWidth="1"/>
    <col min="3080" max="3080" width="17" style="584" customWidth="1"/>
    <col min="3081" max="3081" width="16.28515625" style="584" customWidth="1"/>
    <col min="3082" max="3082" width="15.5703125" style="584" customWidth="1"/>
    <col min="3083" max="3328" width="11.5703125" style="584"/>
    <col min="3329" max="3329" width="4" style="584" customWidth="1"/>
    <col min="3330" max="3330" width="43.7109375" style="584" customWidth="1"/>
    <col min="3331" max="3331" width="9.5703125" style="584" customWidth="1"/>
    <col min="3332" max="3332" width="8.7109375" style="584" customWidth="1"/>
    <col min="3333" max="3333" width="10.140625" style="584" customWidth="1"/>
    <col min="3334" max="3334" width="18.85546875" style="584" customWidth="1"/>
    <col min="3335" max="3335" width="21.42578125" style="584" customWidth="1"/>
    <col min="3336" max="3336" width="17" style="584" customWidth="1"/>
    <col min="3337" max="3337" width="16.28515625" style="584" customWidth="1"/>
    <col min="3338" max="3338" width="15.5703125" style="584" customWidth="1"/>
    <col min="3339" max="3584" width="11.5703125" style="584"/>
    <col min="3585" max="3585" width="4" style="584" customWidth="1"/>
    <col min="3586" max="3586" width="43.7109375" style="584" customWidth="1"/>
    <col min="3587" max="3587" width="9.5703125" style="584" customWidth="1"/>
    <col min="3588" max="3588" width="8.7109375" style="584" customWidth="1"/>
    <col min="3589" max="3589" width="10.140625" style="584" customWidth="1"/>
    <col min="3590" max="3590" width="18.85546875" style="584" customWidth="1"/>
    <col min="3591" max="3591" width="21.42578125" style="584" customWidth="1"/>
    <col min="3592" max="3592" width="17" style="584" customWidth="1"/>
    <col min="3593" max="3593" width="16.28515625" style="584" customWidth="1"/>
    <col min="3594" max="3594" width="15.5703125" style="584" customWidth="1"/>
    <col min="3595" max="3840" width="11.5703125" style="584"/>
    <col min="3841" max="3841" width="4" style="584" customWidth="1"/>
    <col min="3842" max="3842" width="43.7109375" style="584" customWidth="1"/>
    <col min="3843" max="3843" width="9.5703125" style="584" customWidth="1"/>
    <col min="3844" max="3844" width="8.7109375" style="584" customWidth="1"/>
    <col min="3845" max="3845" width="10.140625" style="584" customWidth="1"/>
    <col min="3846" max="3846" width="18.85546875" style="584" customWidth="1"/>
    <col min="3847" max="3847" width="21.42578125" style="584" customWidth="1"/>
    <col min="3848" max="3848" width="17" style="584" customWidth="1"/>
    <col min="3849" max="3849" width="16.28515625" style="584" customWidth="1"/>
    <col min="3850" max="3850" width="15.5703125" style="584" customWidth="1"/>
    <col min="3851" max="4096" width="11.5703125" style="584"/>
    <col min="4097" max="4097" width="4" style="584" customWidth="1"/>
    <col min="4098" max="4098" width="43.7109375" style="584" customWidth="1"/>
    <col min="4099" max="4099" width="9.5703125" style="584" customWidth="1"/>
    <col min="4100" max="4100" width="8.7109375" style="584" customWidth="1"/>
    <col min="4101" max="4101" width="10.140625" style="584" customWidth="1"/>
    <col min="4102" max="4102" width="18.85546875" style="584" customWidth="1"/>
    <col min="4103" max="4103" width="21.42578125" style="584" customWidth="1"/>
    <col min="4104" max="4104" width="17" style="584" customWidth="1"/>
    <col min="4105" max="4105" width="16.28515625" style="584" customWidth="1"/>
    <col min="4106" max="4106" width="15.5703125" style="584" customWidth="1"/>
    <col min="4107" max="4352" width="11.5703125" style="584"/>
    <col min="4353" max="4353" width="4" style="584" customWidth="1"/>
    <col min="4354" max="4354" width="43.7109375" style="584" customWidth="1"/>
    <col min="4355" max="4355" width="9.5703125" style="584" customWidth="1"/>
    <col min="4356" max="4356" width="8.7109375" style="584" customWidth="1"/>
    <col min="4357" max="4357" width="10.140625" style="584" customWidth="1"/>
    <col min="4358" max="4358" width="18.85546875" style="584" customWidth="1"/>
    <col min="4359" max="4359" width="21.42578125" style="584" customWidth="1"/>
    <col min="4360" max="4360" width="17" style="584" customWidth="1"/>
    <col min="4361" max="4361" width="16.28515625" style="584" customWidth="1"/>
    <col min="4362" max="4362" width="15.5703125" style="584" customWidth="1"/>
    <col min="4363" max="4608" width="11.5703125" style="584"/>
    <col min="4609" max="4609" width="4" style="584" customWidth="1"/>
    <col min="4610" max="4610" width="43.7109375" style="584" customWidth="1"/>
    <col min="4611" max="4611" width="9.5703125" style="584" customWidth="1"/>
    <col min="4612" max="4612" width="8.7109375" style="584" customWidth="1"/>
    <col min="4613" max="4613" width="10.140625" style="584" customWidth="1"/>
    <col min="4614" max="4614" width="18.85546875" style="584" customWidth="1"/>
    <col min="4615" max="4615" width="21.42578125" style="584" customWidth="1"/>
    <col min="4616" max="4616" width="17" style="584" customWidth="1"/>
    <col min="4617" max="4617" width="16.28515625" style="584" customWidth="1"/>
    <col min="4618" max="4618" width="15.5703125" style="584" customWidth="1"/>
    <col min="4619" max="4864" width="11.5703125" style="584"/>
    <col min="4865" max="4865" width="4" style="584" customWidth="1"/>
    <col min="4866" max="4866" width="43.7109375" style="584" customWidth="1"/>
    <col min="4867" max="4867" width="9.5703125" style="584" customWidth="1"/>
    <col min="4868" max="4868" width="8.7109375" style="584" customWidth="1"/>
    <col min="4869" max="4869" width="10.140625" style="584" customWidth="1"/>
    <col min="4870" max="4870" width="18.85546875" style="584" customWidth="1"/>
    <col min="4871" max="4871" width="21.42578125" style="584" customWidth="1"/>
    <col min="4872" max="4872" width="17" style="584" customWidth="1"/>
    <col min="4873" max="4873" width="16.28515625" style="584" customWidth="1"/>
    <col min="4874" max="4874" width="15.5703125" style="584" customWidth="1"/>
    <col min="4875" max="5120" width="11.5703125" style="584"/>
    <col min="5121" max="5121" width="4" style="584" customWidth="1"/>
    <col min="5122" max="5122" width="43.7109375" style="584" customWidth="1"/>
    <col min="5123" max="5123" width="9.5703125" style="584" customWidth="1"/>
    <col min="5124" max="5124" width="8.7109375" style="584" customWidth="1"/>
    <col min="5125" max="5125" width="10.140625" style="584" customWidth="1"/>
    <col min="5126" max="5126" width="18.85546875" style="584" customWidth="1"/>
    <col min="5127" max="5127" width="21.42578125" style="584" customWidth="1"/>
    <col min="5128" max="5128" width="17" style="584" customWidth="1"/>
    <col min="5129" max="5129" width="16.28515625" style="584" customWidth="1"/>
    <col min="5130" max="5130" width="15.5703125" style="584" customWidth="1"/>
    <col min="5131" max="5376" width="11.5703125" style="584"/>
    <col min="5377" max="5377" width="4" style="584" customWidth="1"/>
    <col min="5378" max="5378" width="43.7109375" style="584" customWidth="1"/>
    <col min="5379" max="5379" width="9.5703125" style="584" customWidth="1"/>
    <col min="5380" max="5380" width="8.7109375" style="584" customWidth="1"/>
    <col min="5381" max="5381" width="10.140625" style="584" customWidth="1"/>
    <col min="5382" max="5382" width="18.85546875" style="584" customWidth="1"/>
    <col min="5383" max="5383" width="21.42578125" style="584" customWidth="1"/>
    <col min="5384" max="5384" width="17" style="584" customWidth="1"/>
    <col min="5385" max="5385" width="16.28515625" style="584" customWidth="1"/>
    <col min="5386" max="5386" width="15.5703125" style="584" customWidth="1"/>
    <col min="5387" max="5632" width="11.5703125" style="584"/>
    <col min="5633" max="5633" width="4" style="584" customWidth="1"/>
    <col min="5634" max="5634" width="43.7109375" style="584" customWidth="1"/>
    <col min="5635" max="5635" width="9.5703125" style="584" customWidth="1"/>
    <col min="5636" max="5636" width="8.7109375" style="584" customWidth="1"/>
    <col min="5637" max="5637" width="10.140625" style="584" customWidth="1"/>
    <col min="5638" max="5638" width="18.85546875" style="584" customWidth="1"/>
    <col min="5639" max="5639" width="21.42578125" style="584" customWidth="1"/>
    <col min="5640" max="5640" width="17" style="584" customWidth="1"/>
    <col min="5641" max="5641" width="16.28515625" style="584" customWidth="1"/>
    <col min="5642" max="5642" width="15.5703125" style="584" customWidth="1"/>
    <col min="5643" max="5888" width="11.5703125" style="584"/>
    <col min="5889" max="5889" width="4" style="584" customWidth="1"/>
    <col min="5890" max="5890" width="43.7109375" style="584" customWidth="1"/>
    <col min="5891" max="5891" width="9.5703125" style="584" customWidth="1"/>
    <col min="5892" max="5892" width="8.7109375" style="584" customWidth="1"/>
    <col min="5893" max="5893" width="10.140625" style="584" customWidth="1"/>
    <col min="5894" max="5894" width="18.85546875" style="584" customWidth="1"/>
    <col min="5895" max="5895" width="21.42578125" style="584" customWidth="1"/>
    <col min="5896" max="5896" width="17" style="584" customWidth="1"/>
    <col min="5897" max="5897" width="16.28515625" style="584" customWidth="1"/>
    <col min="5898" max="5898" width="15.5703125" style="584" customWidth="1"/>
    <col min="5899" max="6144" width="11.5703125" style="584"/>
    <col min="6145" max="6145" width="4" style="584" customWidth="1"/>
    <col min="6146" max="6146" width="43.7109375" style="584" customWidth="1"/>
    <col min="6147" max="6147" width="9.5703125" style="584" customWidth="1"/>
    <col min="6148" max="6148" width="8.7109375" style="584" customWidth="1"/>
    <col min="6149" max="6149" width="10.140625" style="584" customWidth="1"/>
    <col min="6150" max="6150" width="18.85546875" style="584" customWidth="1"/>
    <col min="6151" max="6151" width="21.42578125" style="584" customWidth="1"/>
    <col min="6152" max="6152" width="17" style="584" customWidth="1"/>
    <col min="6153" max="6153" width="16.28515625" style="584" customWidth="1"/>
    <col min="6154" max="6154" width="15.5703125" style="584" customWidth="1"/>
    <col min="6155" max="6400" width="11.5703125" style="584"/>
    <col min="6401" max="6401" width="4" style="584" customWidth="1"/>
    <col min="6402" max="6402" width="43.7109375" style="584" customWidth="1"/>
    <col min="6403" max="6403" width="9.5703125" style="584" customWidth="1"/>
    <col min="6404" max="6404" width="8.7109375" style="584" customWidth="1"/>
    <col min="6405" max="6405" width="10.140625" style="584" customWidth="1"/>
    <col min="6406" max="6406" width="18.85546875" style="584" customWidth="1"/>
    <col min="6407" max="6407" width="21.42578125" style="584" customWidth="1"/>
    <col min="6408" max="6408" width="17" style="584" customWidth="1"/>
    <col min="6409" max="6409" width="16.28515625" style="584" customWidth="1"/>
    <col min="6410" max="6410" width="15.5703125" style="584" customWidth="1"/>
    <col min="6411" max="6656" width="11.5703125" style="584"/>
    <col min="6657" max="6657" width="4" style="584" customWidth="1"/>
    <col min="6658" max="6658" width="43.7109375" style="584" customWidth="1"/>
    <col min="6659" max="6659" width="9.5703125" style="584" customWidth="1"/>
    <col min="6660" max="6660" width="8.7109375" style="584" customWidth="1"/>
    <col min="6661" max="6661" width="10.140625" style="584" customWidth="1"/>
    <col min="6662" max="6662" width="18.85546875" style="584" customWidth="1"/>
    <col min="6663" max="6663" width="21.42578125" style="584" customWidth="1"/>
    <col min="6664" max="6664" width="17" style="584" customWidth="1"/>
    <col min="6665" max="6665" width="16.28515625" style="584" customWidth="1"/>
    <col min="6666" max="6666" width="15.5703125" style="584" customWidth="1"/>
    <col min="6667" max="6912" width="11.5703125" style="584"/>
    <col min="6913" max="6913" width="4" style="584" customWidth="1"/>
    <col min="6914" max="6914" width="43.7109375" style="584" customWidth="1"/>
    <col min="6915" max="6915" width="9.5703125" style="584" customWidth="1"/>
    <col min="6916" max="6916" width="8.7109375" style="584" customWidth="1"/>
    <col min="6917" max="6917" width="10.140625" style="584" customWidth="1"/>
    <col min="6918" max="6918" width="18.85546875" style="584" customWidth="1"/>
    <col min="6919" max="6919" width="21.42578125" style="584" customWidth="1"/>
    <col min="6920" max="6920" width="17" style="584" customWidth="1"/>
    <col min="6921" max="6921" width="16.28515625" style="584" customWidth="1"/>
    <col min="6922" max="6922" width="15.5703125" style="584" customWidth="1"/>
    <col min="6923" max="7168" width="11.5703125" style="584"/>
    <col min="7169" max="7169" width="4" style="584" customWidth="1"/>
    <col min="7170" max="7170" width="43.7109375" style="584" customWidth="1"/>
    <col min="7171" max="7171" width="9.5703125" style="584" customWidth="1"/>
    <col min="7172" max="7172" width="8.7109375" style="584" customWidth="1"/>
    <col min="7173" max="7173" width="10.140625" style="584" customWidth="1"/>
    <col min="7174" max="7174" width="18.85546875" style="584" customWidth="1"/>
    <col min="7175" max="7175" width="21.42578125" style="584" customWidth="1"/>
    <col min="7176" max="7176" width="17" style="584" customWidth="1"/>
    <col min="7177" max="7177" width="16.28515625" style="584" customWidth="1"/>
    <col min="7178" max="7178" width="15.5703125" style="584" customWidth="1"/>
    <col min="7179" max="7424" width="11.5703125" style="584"/>
    <col min="7425" max="7425" width="4" style="584" customWidth="1"/>
    <col min="7426" max="7426" width="43.7109375" style="584" customWidth="1"/>
    <col min="7427" max="7427" width="9.5703125" style="584" customWidth="1"/>
    <col min="7428" max="7428" width="8.7109375" style="584" customWidth="1"/>
    <col min="7429" max="7429" width="10.140625" style="584" customWidth="1"/>
    <col min="7430" max="7430" width="18.85546875" style="584" customWidth="1"/>
    <col min="7431" max="7431" width="21.42578125" style="584" customWidth="1"/>
    <col min="7432" max="7432" width="17" style="584" customWidth="1"/>
    <col min="7433" max="7433" width="16.28515625" style="584" customWidth="1"/>
    <col min="7434" max="7434" width="15.5703125" style="584" customWidth="1"/>
    <col min="7435" max="7680" width="11.5703125" style="584"/>
    <col min="7681" max="7681" width="4" style="584" customWidth="1"/>
    <col min="7682" max="7682" width="43.7109375" style="584" customWidth="1"/>
    <col min="7683" max="7683" width="9.5703125" style="584" customWidth="1"/>
    <col min="7684" max="7684" width="8.7109375" style="584" customWidth="1"/>
    <col min="7685" max="7685" width="10.140625" style="584" customWidth="1"/>
    <col min="7686" max="7686" width="18.85546875" style="584" customWidth="1"/>
    <col min="7687" max="7687" width="21.42578125" style="584" customWidth="1"/>
    <col min="7688" max="7688" width="17" style="584" customWidth="1"/>
    <col min="7689" max="7689" width="16.28515625" style="584" customWidth="1"/>
    <col min="7690" max="7690" width="15.5703125" style="584" customWidth="1"/>
    <col min="7691" max="7936" width="11.5703125" style="584"/>
    <col min="7937" max="7937" width="4" style="584" customWidth="1"/>
    <col min="7938" max="7938" width="43.7109375" style="584" customWidth="1"/>
    <col min="7939" max="7939" width="9.5703125" style="584" customWidth="1"/>
    <col min="7940" max="7940" width="8.7109375" style="584" customWidth="1"/>
    <col min="7941" max="7941" width="10.140625" style="584" customWidth="1"/>
    <col min="7942" max="7942" width="18.85546875" style="584" customWidth="1"/>
    <col min="7943" max="7943" width="21.42578125" style="584" customWidth="1"/>
    <col min="7944" max="7944" width="17" style="584" customWidth="1"/>
    <col min="7945" max="7945" width="16.28515625" style="584" customWidth="1"/>
    <col min="7946" max="7946" width="15.5703125" style="584" customWidth="1"/>
    <col min="7947" max="8192" width="11.5703125" style="584"/>
    <col min="8193" max="8193" width="4" style="584" customWidth="1"/>
    <col min="8194" max="8194" width="43.7109375" style="584" customWidth="1"/>
    <col min="8195" max="8195" width="9.5703125" style="584" customWidth="1"/>
    <col min="8196" max="8196" width="8.7109375" style="584" customWidth="1"/>
    <col min="8197" max="8197" width="10.140625" style="584" customWidth="1"/>
    <col min="8198" max="8198" width="18.85546875" style="584" customWidth="1"/>
    <col min="8199" max="8199" width="21.42578125" style="584" customWidth="1"/>
    <col min="8200" max="8200" width="17" style="584" customWidth="1"/>
    <col min="8201" max="8201" width="16.28515625" style="584" customWidth="1"/>
    <col min="8202" max="8202" width="15.5703125" style="584" customWidth="1"/>
    <col min="8203" max="8448" width="11.5703125" style="584"/>
    <col min="8449" max="8449" width="4" style="584" customWidth="1"/>
    <col min="8450" max="8450" width="43.7109375" style="584" customWidth="1"/>
    <col min="8451" max="8451" width="9.5703125" style="584" customWidth="1"/>
    <col min="8452" max="8452" width="8.7109375" style="584" customWidth="1"/>
    <col min="8453" max="8453" width="10.140625" style="584" customWidth="1"/>
    <col min="8454" max="8454" width="18.85546875" style="584" customWidth="1"/>
    <col min="8455" max="8455" width="21.42578125" style="584" customWidth="1"/>
    <col min="8456" max="8456" width="17" style="584" customWidth="1"/>
    <col min="8457" max="8457" width="16.28515625" style="584" customWidth="1"/>
    <col min="8458" max="8458" width="15.5703125" style="584" customWidth="1"/>
    <col min="8459" max="8704" width="11.5703125" style="584"/>
    <col min="8705" max="8705" width="4" style="584" customWidth="1"/>
    <col min="8706" max="8706" width="43.7109375" style="584" customWidth="1"/>
    <col min="8707" max="8707" width="9.5703125" style="584" customWidth="1"/>
    <col min="8708" max="8708" width="8.7109375" style="584" customWidth="1"/>
    <col min="8709" max="8709" width="10.140625" style="584" customWidth="1"/>
    <col min="8710" max="8710" width="18.85546875" style="584" customWidth="1"/>
    <col min="8711" max="8711" width="21.42578125" style="584" customWidth="1"/>
    <col min="8712" max="8712" width="17" style="584" customWidth="1"/>
    <col min="8713" max="8713" width="16.28515625" style="584" customWidth="1"/>
    <col min="8714" max="8714" width="15.5703125" style="584" customWidth="1"/>
    <col min="8715" max="8960" width="11.5703125" style="584"/>
    <col min="8961" max="8961" width="4" style="584" customWidth="1"/>
    <col min="8962" max="8962" width="43.7109375" style="584" customWidth="1"/>
    <col min="8963" max="8963" width="9.5703125" style="584" customWidth="1"/>
    <col min="8964" max="8964" width="8.7109375" style="584" customWidth="1"/>
    <col min="8965" max="8965" width="10.140625" style="584" customWidth="1"/>
    <col min="8966" max="8966" width="18.85546875" style="584" customWidth="1"/>
    <col min="8967" max="8967" width="21.42578125" style="584" customWidth="1"/>
    <col min="8968" max="8968" width="17" style="584" customWidth="1"/>
    <col min="8969" max="8969" width="16.28515625" style="584" customWidth="1"/>
    <col min="8970" max="8970" width="15.5703125" style="584" customWidth="1"/>
    <col min="8971" max="9216" width="11.5703125" style="584"/>
    <col min="9217" max="9217" width="4" style="584" customWidth="1"/>
    <col min="9218" max="9218" width="43.7109375" style="584" customWidth="1"/>
    <col min="9219" max="9219" width="9.5703125" style="584" customWidth="1"/>
    <col min="9220" max="9220" width="8.7109375" style="584" customWidth="1"/>
    <col min="9221" max="9221" width="10.140625" style="584" customWidth="1"/>
    <col min="9222" max="9222" width="18.85546875" style="584" customWidth="1"/>
    <col min="9223" max="9223" width="21.42578125" style="584" customWidth="1"/>
    <col min="9224" max="9224" width="17" style="584" customWidth="1"/>
    <col min="9225" max="9225" width="16.28515625" style="584" customWidth="1"/>
    <col min="9226" max="9226" width="15.5703125" style="584" customWidth="1"/>
    <col min="9227" max="9472" width="11.5703125" style="584"/>
    <col min="9473" max="9473" width="4" style="584" customWidth="1"/>
    <col min="9474" max="9474" width="43.7109375" style="584" customWidth="1"/>
    <col min="9475" max="9475" width="9.5703125" style="584" customWidth="1"/>
    <col min="9476" max="9476" width="8.7109375" style="584" customWidth="1"/>
    <col min="9477" max="9477" width="10.140625" style="584" customWidth="1"/>
    <col min="9478" max="9478" width="18.85546875" style="584" customWidth="1"/>
    <col min="9479" max="9479" width="21.42578125" style="584" customWidth="1"/>
    <col min="9480" max="9480" width="17" style="584" customWidth="1"/>
    <col min="9481" max="9481" width="16.28515625" style="584" customWidth="1"/>
    <col min="9482" max="9482" width="15.5703125" style="584" customWidth="1"/>
    <col min="9483" max="9728" width="11.5703125" style="584"/>
    <col min="9729" max="9729" width="4" style="584" customWidth="1"/>
    <col min="9730" max="9730" width="43.7109375" style="584" customWidth="1"/>
    <col min="9731" max="9731" width="9.5703125" style="584" customWidth="1"/>
    <col min="9732" max="9732" width="8.7109375" style="584" customWidth="1"/>
    <col min="9733" max="9733" width="10.140625" style="584" customWidth="1"/>
    <col min="9734" max="9734" width="18.85546875" style="584" customWidth="1"/>
    <col min="9735" max="9735" width="21.42578125" style="584" customWidth="1"/>
    <col min="9736" max="9736" width="17" style="584" customWidth="1"/>
    <col min="9737" max="9737" width="16.28515625" style="584" customWidth="1"/>
    <col min="9738" max="9738" width="15.5703125" style="584" customWidth="1"/>
    <col min="9739" max="9984" width="11.5703125" style="584"/>
    <col min="9985" max="9985" width="4" style="584" customWidth="1"/>
    <col min="9986" max="9986" width="43.7109375" style="584" customWidth="1"/>
    <col min="9987" max="9987" width="9.5703125" style="584" customWidth="1"/>
    <col min="9988" max="9988" width="8.7109375" style="584" customWidth="1"/>
    <col min="9989" max="9989" width="10.140625" style="584" customWidth="1"/>
    <col min="9990" max="9990" width="18.85546875" style="584" customWidth="1"/>
    <col min="9991" max="9991" width="21.42578125" style="584" customWidth="1"/>
    <col min="9992" max="9992" width="17" style="584" customWidth="1"/>
    <col min="9993" max="9993" width="16.28515625" style="584" customWidth="1"/>
    <col min="9994" max="9994" width="15.5703125" style="584" customWidth="1"/>
    <col min="9995" max="10240" width="11.5703125" style="584"/>
    <col min="10241" max="10241" width="4" style="584" customWidth="1"/>
    <col min="10242" max="10242" width="43.7109375" style="584" customWidth="1"/>
    <col min="10243" max="10243" width="9.5703125" style="584" customWidth="1"/>
    <col min="10244" max="10244" width="8.7109375" style="584" customWidth="1"/>
    <col min="10245" max="10245" width="10.140625" style="584" customWidth="1"/>
    <col min="10246" max="10246" width="18.85546875" style="584" customWidth="1"/>
    <col min="10247" max="10247" width="21.42578125" style="584" customWidth="1"/>
    <col min="10248" max="10248" width="17" style="584" customWidth="1"/>
    <col min="10249" max="10249" width="16.28515625" style="584" customWidth="1"/>
    <col min="10250" max="10250" width="15.5703125" style="584" customWidth="1"/>
    <col min="10251" max="10496" width="11.5703125" style="584"/>
    <col min="10497" max="10497" width="4" style="584" customWidth="1"/>
    <col min="10498" max="10498" width="43.7109375" style="584" customWidth="1"/>
    <col min="10499" max="10499" width="9.5703125" style="584" customWidth="1"/>
    <col min="10500" max="10500" width="8.7109375" style="584" customWidth="1"/>
    <col min="10501" max="10501" width="10.140625" style="584" customWidth="1"/>
    <col min="10502" max="10502" width="18.85546875" style="584" customWidth="1"/>
    <col min="10503" max="10503" width="21.42578125" style="584" customWidth="1"/>
    <col min="10504" max="10504" width="17" style="584" customWidth="1"/>
    <col min="10505" max="10505" width="16.28515625" style="584" customWidth="1"/>
    <col min="10506" max="10506" width="15.5703125" style="584" customWidth="1"/>
    <col min="10507" max="10752" width="11.5703125" style="584"/>
    <col min="10753" max="10753" width="4" style="584" customWidth="1"/>
    <col min="10754" max="10754" width="43.7109375" style="584" customWidth="1"/>
    <col min="10755" max="10755" width="9.5703125" style="584" customWidth="1"/>
    <col min="10756" max="10756" width="8.7109375" style="584" customWidth="1"/>
    <col min="10757" max="10757" width="10.140625" style="584" customWidth="1"/>
    <col min="10758" max="10758" width="18.85546875" style="584" customWidth="1"/>
    <col min="10759" max="10759" width="21.42578125" style="584" customWidth="1"/>
    <col min="10760" max="10760" width="17" style="584" customWidth="1"/>
    <col min="10761" max="10761" width="16.28515625" style="584" customWidth="1"/>
    <col min="10762" max="10762" width="15.5703125" style="584" customWidth="1"/>
    <col min="10763" max="11008" width="11.5703125" style="584"/>
    <col min="11009" max="11009" width="4" style="584" customWidth="1"/>
    <col min="11010" max="11010" width="43.7109375" style="584" customWidth="1"/>
    <col min="11011" max="11011" width="9.5703125" style="584" customWidth="1"/>
    <col min="11012" max="11012" width="8.7109375" style="584" customWidth="1"/>
    <col min="11013" max="11013" width="10.140625" style="584" customWidth="1"/>
    <col min="11014" max="11014" width="18.85546875" style="584" customWidth="1"/>
    <col min="11015" max="11015" width="21.42578125" style="584" customWidth="1"/>
    <col min="11016" max="11016" width="17" style="584" customWidth="1"/>
    <col min="11017" max="11017" width="16.28515625" style="584" customWidth="1"/>
    <col min="11018" max="11018" width="15.5703125" style="584" customWidth="1"/>
    <col min="11019" max="11264" width="11.5703125" style="584"/>
    <col min="11265" max="11265" width="4" style="584" customWidth="1"/>
    <col min="11266" max="11266" width="43.7109375" style="584" customWidth="1"/>
    <col min="11267" max="11267" width="9.5703125" style="584" customWidth="1"/>
    <col min="11268" max="11268" width="8.7109375" style="584" customWidth="1"/>
    <col min="11269" max="11269" width="10.140625" style="584" customWidth="1"/>
    <col min="11270" max="11270" width="18.85546875" style="584" customWidth="1"/>
    <col min="11271" max="11271" width="21.42578125" style="584" customWidth="1"/>
    <col min="11272" max="11272" width="17" style="584" customWidth="1"/>
    <col min="11273" max="11273" width="16.28515625" style="584" customWidth="1"/>
    <col min="11274" max="11274" width="15.5703125" style="584" customWidth="1"/>
    <col min="11275" max="11520" width="11.5703125" style="584"/>
    <col min="11521" max="11521" width="4" style="584" customWidth="1"/>
    <col min="11522" max="11522" width="43.7109375" style="584" customWidth="1"/>
    <col min="11523" max="11523" width="9.5703125" style="584" customWidth="1"/>
    <col min="11524" max="11524" width="8.7109375" style="584" customWidth="1"/>
    <col min="11525" max="11525" width="10.140625" style="584" customWidth="1"/>
    <col min="11526" max="11526" width="18.85546875" style="584" customWidth="1"/>
    <col min="11527" max="11527" width="21.42578125" style="584" customWidth="1"/>
    <col min="11528" max="11528" width="17" style="584" customWidth="1"/>
    <col min="11529" max="11529" width="16.28515625" style="584" customWidth="1"/>
    <col min="11530" max="11530" width="15.5703125" style="584" customWidth="1"/>
    <col min="11531" max="11776" width="11.5703125" style="584"/>
    <col min="11777" max="11777" width="4" style="584" customWidth="1"/>
    <col min="11778" max="11778" width="43.7109375" style="584" customWidth="1"/>
    <col min="11779" max="11779" width="9.5703125" style="584" customWidth="1"/>
    <col min="11780" max="11780" width="8.7109375" style="584" customWidth="1"/>
    <col min="11781" max="11781" width="10.140625" style="584" customWidth="1"/>
    <col min="11782" max="11782" width="18.85546875" style="584" customWidth="1"/>
    <col min="11783" max="11783" width="21.42578125" style="584" customWidth="1"/>
    <col min="11784" max="11784" width="17" style="584" customWidth="1"/>
    <col min="11785" max="11785" width="16.28515625" style="584" customWidth="1"/>
    <col min="11786" max="11786" width="15.5703125" style="584" customWidth="1"/>
    <col min="11787" max="12032" width="11.5703125" style="584"/>
    <col min="12033" max="12033" width="4" style="584" customWidth="1"/>
    <col min="12034" max="12034" width="43.7109375" style="584" customWidth="1"/>
    <col min="12035" max="12035" width="9.5703125" style="584" customWidth="1"/>
    <col min="12036" max="12036" width="8.7109375" style="584" customWidth="1"/>
    <col min="12037" max="12037" width="10.140625" style="584" customWidth="1"/>
    <col min="12038" max="12038" width="18.85546875" style="584" customWidth="1"/>
    <col min="12039" max="12039" width="21.42578125" style="584" customWidth="1"/>
    <col min="12040" max="12040" width="17" style="584" customWidth="1"/>
    <col min="12041" max="12041" width="16.28515625" style="584" customWidth="1"/>
    <col min="12042" max="12042" width="15.5703125" style="584" customWidth="1"/>
    <col min="12043" max="12288" width="11.5703125" style="584"/>
    <col min="12289" max="12289" width="4" style="584" customWidth="1"/>
    <col min="12290" max="12290" width="43.7109375" style="584" customWidth="1"/>
    <col min="12291" max="12291" width="9.5703125" style="584" customWidth="1"/>
    <col min="12292" max="12292" width="8.7109375" style="584" customWidth="1"/>
    <col min="12293" max="12293" width="10.140625" style="584" customWidth="1"/>
    <col min="12294" max="12294" width="18.85546875" style="584" customWidth="1"/>
    <col min="12295" max="12295" width="21.42578125" style="584" customWidth="1"/>
    <col min="12296" max="12296" width="17" style="584" customWidth="1"/>
    <col min="12297" max="12297" width="16.28515625" style="584" customWidth="1"/>
    <col min="12298" max="12298" width="15.5703125" style="584" customWidth="1"/>
    <col min="12299" max="12544" width="11.5703125" style="584"/>
    <col min="12545" max="12545" width="4" style="584" customWidth="1"/>
    <col min="12546" max="12546" width="43.7109375" style="584" customWidth="1"/>
    <col min="12547" max="12547" width="9.5703125" style="584" customWidth="1"/>
    <col min="12548" max="12548" width="8.7109375" style="584" customWidth="1"/>
    <col min="12549" max="12549" width="10.140625" style="584" customWidth="1"/>
    <col min="12550" max="12550" width="18.85546875" style="584" customWidth="1"/>
    <col min="12551" max="12551" width="21.42578125" style="584" customWidth="1"/>
    <col min="12552" max="12552" width="17" style="584" customWidth="1"/>
    <col min="12553" max="12553" width="16.28515625" style="584" customWidth="1"/>
    <col min="12554" max="12554" width="15.5703125" style="584" customWidth="1"/>
    <col min="12555" max="12800" width="11.5703125" style="584"/>
    <col min="12801" max="12801" width="4" style="584" customWidth="1"/>
    <col min="12802" max="12802" width="43.7109375" style="584" customWidth="1"/>
    <col min="12803" max="12803" width="9.5703125" style="584" customWidth="1"/>
    <col min="12804" max="12804" width="8.7109375" style="584" customWidth="1"/>
    <col min="12805" max="12805" width="10.140625" style="584" customWidth="1"/>
    <col min="12806" max="12806" width="18.85546875" style="584" customWidth="1"/>
    <col min="12807" max="12807" width="21.42578125" style="584" customWidth="1"/>
    <col min="12808" max="12808" width="17" style="584" customWidth="1"/>
    <col min="12809" max="12809" width="16.28515625" style="584" customWidth="1"/>
    <col min="12810" max="12810" width="15.5703125" style="584" customWidth="1"/>
    <col min="12811" max="13056" width="11.5703125" style="584"/>
    <col min="13057" max="13057" width="4" style="584" customWidth="1"/>
    <col min="13058" max="13058" width="43.7109375" style="584" customWidth="1"/>
    <col min="13059" max="13059" width="9.5703125" style="584" customWidth="1"/>
    <col min="13060" max="13060" width="8.7109375" style="584" customWidth="1"/>
    <col min="13061" max="13061" width="10.140625" style="584" customWidth="1"/>
    <col min="13062" max="13062" width="18.85546875" style="584" customWidth="1"/>
    <col min="13063" max="13063" width="21.42578125" style="584" customWidth="1"/>
    <col min="13064" max="13064" width="17" style="584" customWidth="1"/>
    <col min="13065" max="13065" width="16.28515625" style="584" customWidth="1"/>
    <col min="13066" max="13066" width="15.5703125" style="584" customWidth="1"/>
    <col min="13067" max="13312" width="11.5703125" style="584"/>
    <col min="13313" max="13313" width="4" style="584" customWidth="1"/>
    <col min="13314" max="13314" width="43.7109375" style="584" customWidth="1"/>
    <col min="13315" max="13315" width="9.5703125" style="584" customWidth="1"/>
    <col min="13316" max="13316" width="8.7109375" style="584" customWidth="1"/>
    <col min="13317" max="13317" width="10.140625" style="584" customWidth="1"/>
    <col min="13318" max="13318" width="18.85546875" style="584" customWidth="1"/>
    <col min="13319" max="13319" width="21.42578125" style="584" customWidth="1"/>
    <col min="13320" max="13320" width="17" style="584" customWidth="1"/>
    <col min="13321" max="13321" width="16.28515625" style="584" customWidth="1"/>
    <col min="13322" max="13322" width="15.5703125" style="584" customWidth="1"/>
    <col min="13323" max="13568" width="11.5703125" style="584"/>
    <col min="13569" max="13569" width="4" style="584" customWidth="1"/>
    <col min="13570" max="13570" width="43.7109375" style="584" customWidth="1"/>
    <col min="13571" max="13571" width="9.5703125" style="584" customWidth="1"/>
    <col min="13572" max="13572" width="8.7109375" style="584" customWidth="1"/>
    <col min="13573" max="13573" width="10.140625" style="584" customWidth="1"/>
    <col min="13574" max="13574" width="18.85546875" style="584" customWidth="1"/>
    <col min="13575" max="13575" width="21.42578125" style="584" customWidth="1"/>
    <col min="13576" max="13576" width="17" style="584" customWidth="1"/>
    <col min="13577" max="13577" width="16.28515625" style="584" customWidth="1"/>
    <col min="13578" max="13578" width="15.5703125" style="584" customWidth="1"/>
    <col min="13579" max="13824" width="11.5703125" style="584"/>
    <col min="13825" max="13825" width="4" style="584" customWidth="1"/>
    <col min="13826" max="13826" width="43.7109375" style="584" customWidth="1"/>
    <col min="13827" max="13827" width="9.5703125" style="584" customWidth="1"/>
    <col min="13828" max="13828" width="8.7109375" style="584" customWidth="1"/>
    <col min="13829" max="13829" width="10.140625" style="584" customWidth="1"/>
    <col min="13830" max="13830" width="18.85546875" style="584" customWidth="1"/>
    <col min="13831" max="13831" width="21.42578125" style="584" customWidth="1"/>
    <col min="13832" max="13832" width="17" style="584" customWidth="1"/>
    <col min="13833" max="13833" width="16.28515625" style="584" customWidth="1"/>
    <col min="13834" max="13834" width="15.5703125" style="584" customWidth="1"/>
    <col min="13835" max="14080" width="11.5703125" style="584"/>
    <col min="14081" max="14081" width="4" style="584" customWidth="1"/>
    <col min="14082" max="14082" width="43.7109375" style="584" customWidth="1"/>
    <col min="14083" max="14083" width="9.5703125" style="584" customWidth="1"/>
    <col min="14084" max="14084" width="8.7109375" style="584" customWidth="1"/>
    <col min="14085" max="14085" width="10.140625" style="584" customWidth="1"/>
    <col min="14086" max="14086" width="18.85546875" style="584" customWidth="1"/>
    <col min="14087" max="14087" width="21.42578125" style="584" customWidth="1"/>
    <col min="14088" max="14088" width="17" style="584" customWidth="1"/>
    <col min="14089" max="14089" width="16.28515625" style="584" customWidth="1"/>
    <col min="14090" max="14090" width="15.5703125" style="584" customWidth="1"/>
    <col min="14091" max="14336" width="11.5703125" style="584"/>
    <col min="14337" max="14337" width="4" style="584" customWidth="1"/>
    <col min="14338" max="14338" width="43.7109375" style="584" customWidth="1"/>
    <col min="14339" max="14339" width="9.5703125" style="584" customWidth="1"/>
    <col min="14340" max="14340" width="8.7109375" style="584" customWidth="1"/>
    <col min="14341" max="14341" width="10.140625" style="584" customWidth="1"/>
    <col min="14342" max="14342" width="18.85546875" style="584" customWidth="1"/>
    <col min="14343" max="14343" width="21.42578125" style="584" customWidth="1"/>
    <col min="14344" max="14344" width="17" style="584" customWidth="1"/>
    <col min="14345" max="14345" width="16.28515625" style="584" customWidth="1"/>
    <col min="14346" max="14346" width="15.5703125" style="584" customWidth="1"/>
    <col min="14347" max="14592" width="11.5703125" style="584"/>
    <col min="14593" max="14593" width="4" style="584" customWidth="1"/>
    <col min="14594" max="14594" width="43.7109375" style="584" customWidth="1"/>
    <col min="14595" max="14595" width="9.5703125" style="584" customWidth="1"/>
    <col min="14596" max="14596" width="8.7109375" style="584" customWidth="1"/>
    <col min="14597" max="14597" width="10.140625" style="584" customWidth="1"/>
    <col min="14598" max="14598" width="18.85546875" style="584" customWidth="1"/>
    <col min="14599" max="14599" width="21.42578125" style="584" customWidth="1"/>
    <col min="14600" max="14600" width="17" style="584" customWidth="1"/>
    <col min="14601" max="14601" width="16.28515625" style="584" customWidth="1"/>
    <col min="14602" max="14602" width="15.5703125" style="584" customWidth="1"/>
    <col min="14603" max="14848" width="11.5703125" style="584"/>
    <col min="14849" max="14849" width="4" style="584" customWidth="1"/>
    <col min="14850" max="14850" width="43.7109375" style="584" customWidth="1"/>
    <col min="14851" max="14851" width="9.5703125" style="584" customWidth="1"/>
    <col min="14852" max="14852" width="8.7109375" style="584" customWidth="1"/>
    <col min="14853" max="14853" width="10.140625" style="584" customWidth="1"/>
    <col min="14854" max="14854" width="18.85546875" style="584" customWidth="1"/>
    <col min="14855" max="14855" width="21.42578125" style="584" customWidth="1"/>
    <col min="14856" max="14856" width="17" style="584" customWidth="1"/>
    <col min="14857" max="14857" width="16.28515625" style="584" customWidth="1"/>
    <col min="14858" max="14858" width="15.5703125" style="584" customWidth="1"/>
    <col min="14859" max="15104" width="11.5703125" style="584"/>
    <col min="15105" max="15105" width="4" style="584" customWidth="1"/>
    <col min="15106" max="15106" width="43.7109375" style="584" customWidth="1"/>
    <col min="15107" max="15107" width="9.5703125" style="584" customWidth="1"/>
    <col min="15108" max="15108" width="8.7109375" style="584" customWidth="1"/>
    <col min="15109" max="15109" width="10.140625" style="584" customWidth="1"/>
    <col min="15110" max="15110" width="18.85546875" style="584" customWidth="1"/>
    <col min="15111" max="15111" width="21.42578125" style="584" customWidth="1"/>
    <col min="15112" max="15112" width="17" style="584" customWidth="1"/>
    <col min="15113" max="15113" width="16.28515625" style="584" customWidth="1"/>
    <col min="15114" max="15114" width="15.5703125" style="584" customWidth="1"/>
    <col min="15115" max="15360" width="11.5703125" style="584"/>
    <col min="15361" max="15361" width="4" style="584" customWidth="1"/>
    <col min="15362" max="15362" width="43.7109375" style="584" customWidth="1"/>
    <col min="15363" max="15363" width="9.5703125" style="584" customWidth="1"/>
    <col min="15364" max="15364" width="8.7109375" style="584" customWidth="1"/>
    <col min="15365" max="15365" width="10.140625" style="584" customWidth="1"/>
    <col min="15366" max="15366" width="18.85546875" style="584" customWidth="1"/>
    <col min="15367" max="15367" width="21.42578125" style="584" customWidth="1"/>
    <col min="15368" max="15368" width="17" style="584" customWidth="1"/>
    <col min="15369" max="15369" width="16.28515625" style="584" customWidth="1"/>
    <col min="15370" max="15370" width="15.5703125" style="584" customWidth="1"/>
    <col min="15371" max="15616" width="11.5703125" style="584"/>
    <col min="15617" max="15617" width="4" style="584" customWidth="1"/>
    <col min="15618" max="15618" width="43.7109375" style="584" customWidth="1"/>
    <col min="15619" max="15619" width="9.5703125" style="584" customWidth="1"/>
    <col min="15620" max="15620" width="8.7109375" style="584" customWidth="1"/>
    <col min="15621" max="15621" width="10.140625" style="584" customWidth="1"/>
    <col min="15622" max="15622" width="18.85546875" style="584" customWidth="1"/>
    <col min="15623" max="15623" width="21.42578125" style="584" customWidth="1"/>
    <col min="15624" max="15624" width="17" style="584" customWidth="1"/>
    <col min="15625" max="15625" width="16.28515625" style="584" customWidth="1"/>
    <col min="15626" max="15626" width="15.5703125" style="584" customWidth="1"/>
    <col min="15627" max="15872" width="11.5703125" style="584"/>
    <col min="15873" max="15873" width="4" style="584" customWidth="1"/>
    <col min="15874" max="15874" width="43.7109375" style="584" customWidth="1"/>
    <col min="15875" max="15875" width="9.5703125" style="584" customWidth="1"/>
    <col min="15876" max="15876" width="8.7109375" style="584" customWidth="1"/>
    <col min="15877" max="15877" width="10.140625" style="584" customWidth="1"/>
    <col min="15878" max="15878" width="18.85546875" style="584" customWidth="1"/>
    <col min="15879" max="15879" width="21.42578125" style="584" customWidth="1"/>
    <col min="15880" max="15880" width="17" style="584" customWidth="1"/>
    <col min="15881" max="15881" width="16.28515625" style="584" customWidth="1"/>
    <col min="15882" max="15882" width="15.5703125" style="584" customWidth="1"/>
    <col min="15883" max="16128" width="11.5703125" style="584"/>
    <col min="16129" max="16129" width="4" style="584" customWidth="1"/>
    <col min="16130" max="16130" width="43.7109375" style="584" customWidth="1"/>
    <col min="16131" max="16131" width="9.5703125" style="584" customWidth="1"/>
    <col min="16132" max="16132" width="8.7109375" style="584" customWidth="1"/>
    <col min="16133" max="16133" width="10.140625" style="584" customWidth="1"/>
    <col min="16134" max="16134" width="18.85546875" style="584" customWidth="1"/>
    <col min="16135" max="16135" width="21.42578125" style="584" customWidth="1"/>
    <col min="16136" max="16136" width="17" style="584" customWidth="1"/>
    <col min="16137" max="16137" width="16.28515625" style="584" customWidth="1"/>
    <col min="16138" max="16138" width="15.5703125" style="584" customWidth="1"/>
    <col min="16139" max="16384" width="11.5703125" style="584"/>
  </cols>
  <sheetData>
    <row r="1" spans="2:15" ht="11.25" customHeight="1">
      <c r="B1" s="582"/>
      <c r="C1" s="582"/>
      <c r="D1" s="582"/>
      <c r="E1" s="582"/>
      <c r="F1" s="583"/>
      <c r="G1" s="583"/>
      <c r="H1" s="583"/>
      <c r="I1" s="583"/>
      <c r="J1" s="583"/>
    </row>
    <row r="2" spans="2:15" s="276" customFormat="1" ht="15" customHeight="1">
      <c r="B2" s="752" t="s">
        <v>524</v>
      </c>
      <c r="C2" s="752"/>
      <c r="D2" s="752"/>
      <c r="E2" s="752"/>
      <c r="F2" s="752"/>
      <c r="G2" s="752"/>
      <c r="H2" s="752"/>
      <c r="I2" s="752"/>
      <c r="J2" s="752"/>
      <c r="N2" s="279"/>
      <c r="O2" s="279"/>
    </row>
    <row r="3" spans="2:15" s="276" customFormat="1" ht="12.75" customHeight="1">
      <c r="B3" s="711" t="s">
        <v>601</v>
      </c>
      <c r="C3" s="711"/>
      <c r="D3" s="711"/>
      <c r="E3" s="711"/>
      <c r="F3" s="711"/>
      <c r="G3" s="711"/>
      <c r="H3" s="711"/>
      <c r="I3" s="711"/>
      <c r="J3" s="711"/>
    </row>
    <row r="4" spans="2:15" s="279" customFormat="1" ht="12.75" customHeight="1">
      <c r="B4" s="705" t="s">
        <v>525</v>
      </c>
      <c r="C4" s="705"/>
      <c r="D4" s="705"/>
      <c r="E4" s="705"/>
      <c r="F4" s="705"/>
      <c r="G4" s="705"/>
      <c r="H4" s="705"/>
      <c r="I4" s="705"/>
      <c r="J4" s="705"/>
    </row>
    <row r="5" spans="2:15" s="279" customFormat="1" ht="12.75" customHeight="1">
      <c r="B5" s="705" t="s">
        <v>1</v>
      </c>
      <c r="C5" s="705"/>
      <c r="D5" s="705"/>
      <c r="E5" s="705"/>
      <c r="F5" s="705"/>
      <c r="G5" s="705"/>
      <c r="H5" s="705"/>
      <c r="I5" s="705"/>
      <c r="J5" s="705"/>
    </row>
    <row r="6" spans="2:15" ht="15" customHeight="1">
      <c r="B6" s="582"/>
      <c r="C6" s="582"/>
      <c r="D6" s="582"/>
      <c r="E6" s="582"/>
      <c r="F6" s="583"/>
      <c r="G6" s="583"/>
      <c r="H6" s="583"/>
      <c r="I6" s="583"/>
      <c r="J6" s="585" t="s">
        <v>526</v>
      </c>
    </row>
    <row r="7" spans="2:15" ht="6.75" customHeight="1">
      <c r="B7" s="583"/>
      <c r="C7" s="583"/>
      <c r="D7" s="583"/>
      <c r="E7" s="583"/>
      <c r="F7" s="583"/>
      <c r="G7" s="583"/>
      <c r="H7" s="583"/>
      <c r="I7" s="583"/>
    </row>
    <row r="8" spans="2:15" ht="11.25" customHeight="1">
      <c r="B8" s="753" t="s">
        <v>240</v>
      </c>
      <c r="C8" s="754" t="s">
        <v>527</v>
      </c>
      <c r="D8" s="754"/>
      <c r="E8" s="754"/>
      <c r="F8" s="754" t="s">
        <v>528</v>
      </c>
      <c r="G8" s="754"/>
      <c r="H8" s="754"/>
      <c r="I8" s="754" t="s">
        <v>148</v>
      </c>
      <c r="J8" s="754"/>
      <c r="K8" s="586"/>
    </row>
    <row r="9" spans="2:15" ht="33.75" customHeight="1">
      <c r="B9" s="753"/>
      <c r="C9" s="587" t="s">
        <v>529</v>
      </c>
      <c r="D9" s="587" t="s">
        <v>322</v>
      </c>
      <c r="E9" s="587" t="s">
        <v>530</v>
      </c>
      <c r="F9" s="587" t="s">
        <v>531</v>
      </c>
      <c r="G9" s="587" t="s">
        <v>532</v>
      </c>
      <c r="H9" s="587" t="s">
        <v>533</v>
      </c>
      <c r="I9" s="588">
        <v>43830</v>
      </c>
      <c r="J9" s="588">
        <v>43465</v>
      </c>
      <c r="K9" s="586"/>
    </row>
    <row r="10" spans="2:15" ht="22.5" customHeight="1">
      <c r="B10" s="589" t="s">
        <v>534</v>
      </c>
      <c r="C10" s="589"/>
      <c r="D10" s="589"/>
      <c r="E10" s="590"/>
      <c r="F10" s="591">
        <v>1304621221</v>
      </c>
      <c r="G10" s="591">
        <v>947768418</v>
      </c>
      <c r="H10" s="592">
        <v>0</v>
      </c>
      <c r="I10" s="593">
        <f>SUM(F10:H10)</f>
        <v>2252389639</v>
      </c>
      <c r="J10" s="594">
        <v>2407013371</v>
      </c>
    </row>
    <row r="11" spans="2:15" ht="17.25" customHeight="1">
      <c r="B11" s="590" t="s">
        <v>535</v>
      </c>
      <c r="C11" s="595"/>
      <c r="D11" s="595"/>
      <c r="E11" s="596"/>
      <c r="F11" s="591">
        <v>1675685770</v>
      </c>
      <c r="G11" s="591">
        <v>18518024002</v>
      </c>
      <c r="H11" s="592">
        <v>0</v>
      </c>
      <c r="I11" s="593">
        <f t="shared" ref="I11:I22" si="0">SUM(F11:H11)</f>
        <v>20193709772</v>
      </c>
      <c r="J11" s="594">
        <v>19217171286</v>
      </c>
      <c r="K11" s="597"/>
    </row>
    <row r="12" spans="2:15" ht="19.5" customHeight="1">
      <c r="B12" s="590" t="s">
        <v>536</v>
      </c>
      <c r="C12" s="595"/>
      <c r="D12" s="595"/>
      <c r="E12" s="596"/>
      <c r="F12" s="591">
        <v>798654272</v>
      </c>
      <c r="G12" s="591">
        <v>0</v>
      </c>
      <c r="H12" s="592">
        <v>0</v>
      </c>
      <c r="I12" s="593">
        <f t="shared" si="0"/>
        <v>798654272</v>
      </c>
      <c r="J12" s="594">
        <v>502505269</v>
      </c>
    </row>
    <row r="13" spans="2:15" ht="19.5" customHeight="1">
      <c r="B13" s="598" t="s">
        <v>537</v>
      </c>
      <c r="C13" s="599"/>
      <c r="D13" s="599"/>
      <c r="E13" s="600"/>
      <c r="F13" s="591">
        <v>5999512439</v>
      </c>
      <c r="G13" s="591">
        <v>8520815322</v>
      </c>
      <c r="H13" s="592">
        <v>0</v>
      </c>
      <c r="I13" s="593">
        <f t="shared" si="0"/>
        <v>14520327761</v>
      </c>
      <c r="J13" s="594">
        <v>14526183339</v>
      </c>
      <c r="K13" s="597"/>
    </row>
    <row r="14" spans="2:15" ht="19.5" customHeight="1">
      <c r="B14" s="598" t="s">
        <v>538</v>
      </c>
      <c r="C14" s="595"/>
      <c r="D14" s="595"/>
      <c r="E14" s="596"/>
      <c r="F14" s="591">
        <v>913196413</v>
      </c>
      <c r="G14" s="591">
        <v>1310780137</v>
      </c>
      <c r="H14" s="592">
        <v>0</v>
      </c>
      <c r="I14" s="593">
        <f t="shared" si="0"/>
        <v>2223976550</v>
      </c>
      <c r="J14" s="594">
        <v>2242336503</v>
      </c>
    </row>
    <row r="15" spans="2:15" ht="19.5" customHeight="1">
      <c r="B15" s="598" t="s">
        <v>539</v>
      </c>
      <c r="C15" s="595"/>
      <c r="D15" s="595"/>
      <c r="E15" s="596"/>
      <c r="F15" s="591">
        <v>0</v>
      </c>
      <c r="G15" s="591">
        <v>524571104</v>
      </c>
      <c r="H15" s="592">
        <v>0</v>
      </c>
      <c r="I15" s="593">
        <f t="shared" si="0"/>
        <v>524571104</v>
      </c>
      <c r="J15" s="594">
        <v>381112592</v>
      </c>
    </row>
    <row r="16" spans="2:15" ht="19.5" customHeight="1">
      <c r="B16" s="598" t="s">
        <v>540</v>
      </c>
      <c r="C16" s="595"/>
      <c r="D16" s="595"/>
      <c r="E16" s="596"/>
      <c r="F16" s="591">
        <v>10379070</v>
      </c>
      <c r="G16" s="591">
        <v>2070425</v>
      </c>
      <c r="H16" s="592">
        <v>0</v>
      </c>
      <c r="I16" s="593">
        <f t="shared" si="0"/>
        <v>12449495</v>
      </c>
      <c r="J16" s="594">
        <v>10248024</v>
      </c>
    </row>
    <row r="17" spans="2:11" ht="19.5" customHeight="1">
      <c r="B17" s="598" t="s">
        <v>541</v>
      </c>
      <c r="C17" s="595"/>
      <c r="D17" s="595"/>
      <c r="E17" s="596"/>
      <c r="F17" s="591">
        <v>438194162</v>
      </c>
      <c r="G17" s="591">
        <v>0</v>
      </c>
      <c r="H17" s="592">
        <v>1266022502</v>
      </c>
      <c r="I17" s="593">
        <f t="shared" si="0"/>
        <v>1704216664</v>
      </c>
      <c r="J17" s="594">
        <v>1598615408.1000001</v>
      </c>
      <c r="K17" s="597"/>
    </row>
    <row r="18" spans="2:11" ht="19.5" customHeight="1">
      <c r="B18" s="598" t="s">
        <v>542</v>
      </c>
      <c r="C18" s="595"/>
      <c r="D18" s="595"/>
      <c r="E18" s="596"/>
      <c r="F18" s="591">
        <v>0</v>
      </c>
      <c r="G18" s="591">
        <v>0</v>
      </c>
      <c r="H18" s="592">
        <v>19282654005</v>
      </c>
      <c r="I18" s="593">
        <f t="shared" si="0"/>
        <v>19282654005</v>
      </c>
      <c r="J18" s="594">
        <v>13633504032</v>
      </c>
    </row>
    <row r="19" spans="2:11" ht="19.5" customHeight="1">
      <c r="B19" s="598" t="s">
        <v>543</v>
      </c>
      <c r="C19" s="595"/>
      <c r="D19" s="595"/>
      <c r="E19" s="596"/>
      <c r="F19" s="591">
        <v>0</v>
      </c>
      <c r="G19" s="591">
        <v>0</v>
      </c>
      <c r="H19" s="592">
        <v>-452426230</v>
      </c>
      <c r="I19" s="593">
        <f t="shared" si="0"/>
        <v>-452426230</v>
      </c>
      <c r="J19" s="594">
        <v>0</v>
      </c>
    </row>
    <row r="20" spans="2:11" ht="19.5" customHeight="1">
      <c r="B20" s="598" t="s">
        <v>544</v>
      </c>
      <c r="C20" s="595"/>
      <c r="D20" s="595"/>
      <c r="E20" s="596"/>
      <c r="F20" s="591">
        <v>0</v>
      </c>
      <c r="G20" s="591">
        <v>0</v>
      </c>
      <c r="H20" s="592">
        <v>2044676611</v>
      </c>
      <c r="I20" s="593">
        <f t="shared" si="0"/>
        <v>2044676611</v>
      </c>
      <c r="J20" s="594">
        <v>2192082714</v>
      </c>
    </row>
    <row r="21" spans="2:11" ht="19.5" customHeight="1">
      <c r="B21" s="590" t="s">
        <v>545</v>
      </c>
      <c r="C21" s="595"/>
      <c r="D21" s="595"/>
      <c r="E21" s="596"/>
      <c r="F21" s="591">
        <v>0</v>
      </c>
      <c r="G21" s="591">
        <v>0</v>
      </c>
      <c r="H21" s="592">
        <v>5282143803</v>
      </c>
      <c r="I21" s="593">
        <f t="shared" si="0"/>
        <v>5282143803</v>
      </c>
      <c r="J21" s="594">
        <v>15135694158</v>
      </c>
    </row>
    <row r="22" spans="2:11" ht="19.5" customHeight="1">
      <c r="B22" s="590" t="s">
        <v>546</v>
      </c>
      <c r="C22" s="601"/>
      <c r="D22" s="601"/>
      <c r="E22" s="602"/>
      <c r="F22" s="591">
        <v>10544296164</v>
      </c>
      <c r="G22" s="591">
        <v>6474326173</v>
      </c>
      <c r="H22" s="592">
        <v>2849880697</v>
      </c>
      <c r="I22" s="593">
        <f t="shared" si="0"/>
        <v>19868503034</v>
      </c>
      <c r="J22" s="594">
        <v>17173048731</v>
      </c>
    </row>
    <row r="23" spans="2:11" s="607" customFormat="1" ht="16.899999999999999" customHeight="1">
      <c r="B23" s="603" t="s">
        <v>357</v>
      </c>
      <c r="C23" s="603">
        <v>0</v>
      </c>
      <c r="D23" s="603">
        <v>0</v>
      </c>
      <c r="E23" s="603">
        <v>0</v>
      </c>
      <c r="F23" s="604">
        <f>SUM(F10:F22)</f>
        <v>21684539511</v>
      </c>
      <c r="G23" s="604">
        <f>SUM(G10:G22)</f>
        <v>36298355581</v>
      </c>
      <c r="H23" s="604">
        <f>SUM(H10:H22)</f>
        <v>30272951388</v>
      </c>
      <c r="I23" s="604">
        <f>SUM(I10:I22)</f>
        <v>88255846480</v>
      </c>
      <c r="J23" s="605">
        <v>0</v>
      </c>
      <c r="K23" s="606"/>
    </row>
    <row r="24" spans="2:11" s="607" customFormat="1" ht="16.899999999999999" customHeight="1">
      <c r="B24" s="603" t="s">
        <v>547</v>
      </c>
      <c r="C24" s="603">
        <v>0</v>
      </c>
      <c r="D24" s="603">
        <v>0</v>
      </c>
      <c r="E24" s="603">
        <v>0</v>
      </c>
      <c r="F24" s="593">
        <v>19118081591</v>
      </c>
      <c r="G24" s="593">
        <v>35356623905</v>
      </c>
      <c r="H24" s="593">
        <v>34544809931.099998</v>
      </c>
      <c r="I24" s="593">
        <v>0</v>
      </c>
      <c r="J24" s="593">
        <f>SUM(C24:H24)</f>
        <v>89019515427.100006</v>
      </c>
      <c r="K24" s="606"/>
    </row>
  </sheetData>
  <sheetProtection selectLockedCells="1" selectUnlockedCells="1"/>
  <mergeCells count="8">
    <mergeCell ref="B2:J2"/>
    <mergeCell ref="B3:J3"/>
    <mergeCell ref="B4:J4"/>
    <mergeCell ref="B5:J5"/>
    <mergeCell ref="B8:B9"/>
    <mergeCell ref="C8:E8"/>
    <mergeCell ref="F8:H8"/>
    <mergeCell ref="I8:J8"/>
  </mergeCells>
  <pageMargins left="0.39370078740157483" right="0.39370078740157483" top="1.5748031496062993" bottom="0.74803149606299213" header="0.51181102362204722" footer="0.51181102362204722"/>
  <pageSetup paperSize="9" scale="75" firstPageNumber="0" orientation="landscape" r:id="rId1"/>
  <headerFooter alignWithMargins="0"/>
  <ignoredErrors>
    <ignoredError sqref="J24"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G26"/>
  <sheetViews>
    <sheetView showGridLines="0" topLeftCell="A10" workbookViewId="0">
      <selection activeCell="B27" sqref="B27"/>
    </sheetView>
  </sheetViews>
  <sheetFormatPr baseColWidth="10" defaultColWidth="11.5703125" defaultRowHeight="11.25" customHeight="1"/>
  <cols>
    <col min="1" max="1" width="2.28515625" style="222" customWidth="1"/>
    <col min="2" max="2" width="34.42578125" style="222" customWidth="1"/>
    <col min="3" max="4" width="21.7109375" style="222" customWidth="1"/>
    <col min="5" max="5" width="2.5703125" style="222" customWidth="1"/>
    <col min="6" max="256" width="11.5703125" style="222"/>
    <col min="257" max="257" width="2.28515625" style="222" customWidth="1"/>
    <col min="258" max="258" width="32.7109375" style="222" customWidth="1"/>
    <col min="259" max="260" width="21.7109375" style="222" customWidth="1"/>
    <col min="261" max="261" width="4.28515625" style="222" customWidth="1"/>
    <col min="262" max="512" width="11.5703125" style="222"/>
    <col min="513" max="513" width="2.28515625" style="222" customWidth="1"/>
    <col min="514" max="514" width="32.7109375" style="222" customWidth="1"/>
    <col min="515" max="516" width="21.7109375" style="222" customWidth="1"/>
    <col min="517" max="517" width="4.28515625" style="222" customWidth="1"/>
    <col min="518" max="768" width="11.5703125" style="222"/>
    <col min="769" max="769" width="2.28515625" style="222" customWidth="1"/>
    <col min="770" max="770" width="32.7109375" style="222" customWidth="1"/>
    <col min="771" max="772" width="21.7109375" style="222" customWidth="1"/>
    <col min="773" max="773" width="4.28515625" style="222" customWidth="1"/>
    <col min="774" max="1024" width="11.5703125" style="222"/>
    <col min="1025" max="1025" width="2.28515625" style="222" customWidth="1"/>
    <col min="1026" max="1026" width="32.7109375" style="222" customWidth="1"/>
    <col min="1027" max="1028" width="21.7109375" style="222" customWidth="1"/>
    <col min="1029" max="1029" width="4.28515625" style="222" customWidth="1"/>
    <col min="1030" max="1280" width="11.5703125" style="222"/>
    <col min="1281" max="1281" width="2.28515625" style="222" customWidth="1"/>
    <col min="1282" max="1282" width="32.7109375" style="222" customWidth="1"/>
    <col min="1283" max="1284" width="21.7109375" style="222" customWidth="1"/>
    <col min="1285" max="1285" width="4.28515625" style="222" customWidth="1"/>
    <col min="1286" max="1536" width="11.5703125" style="222"/>
    <col min="1537" max="1537" width="2.28515625" style="222" customWidth="1"/>
    <col min="1538" max="1538" width="32.7109375" style="222" customWidth="1"/>
    <col min="1539" max="1540" width="21.7109375" style="222" customWidth="1"/>
    <col min="1541" max="1541" width="4.28515625" style="222" customWidth="1"/>
    <col min="1542" max="1792" width="11.5703125" style="222"/>
    <col min="1793" max="1793" width="2.28515625" style="222" customWidth="1"/>
    <col min="1794" max="1794" width="32.7109375" style="222" customWidth="1"/>
    <col min="1795" max="1796" width="21.7109375" style="222" customWidth="1"/>
    <col min="1797" max="1797" width="4.28515625" style="222" customWidth="1"/>
    <col min="1798" max="2048" width="11.5703125" style="222"/>
    <col min="2049" max="2049" width="2.28515625" style="222" customWidth="1"/>
    <col min="2050" max="2050" width="32.7109375" style="222" customWidth="1"/>
    <col min="2051" max="2052" width="21.7109375" style="222" customWidth="1"/>
    <col min="2053" max="2053" width="4.28515625" style="222" customWidth="1"/>
    <col min="2054" max="2304" width="11.5703125" style="222"/>
    <col min="2305" max="2305" width="2.28515625" style="222" customWidth="1"/>
    <col min="2306" max="2306" width="32.7109375" style="222" customWidth="1"/>
    <col min="2307" max="2308" width="21.7109375" style="222" customWidth="1"/>
    <col min="2309" max="2309" width="4.28515625" style="222" customWidth="1"/>
    <col min="2310" max="2560" width="11.5703125" style="222"/>
    <col min="2561" max="2561" width="2.28515625" style="222" customWidth="1"/>
    <col min="2562" max="2562" width="32.7109375" style="222" customWidth="1"/>
    <col min="2563" max="2564" width="21.7109375" style="222" customWidth="1"/>
    <col min="2565" max="2565" width="4.28515625" style="222" customWidth="1"/>
    <col min="2566" max="2816" width="11.5703125" style="222"/>
    <col min="2817" max="2817" width="2.28515625" style="222" customWidth="1"/>
    <col min="2818" max="2818" width="32.7109375" style="222" customWidth="1"/>
    <col min="2819" max="2820" width="21.7109375" style="222" customWidth="1"/>
    <col min="2821" max="2821" width="4.28515625" style="222" customWidth="1"/>
    <col min="2822" max="3072" width="11.5703125" style="222"/>
    <col min="3073" max="3073" width="2.28515625" style="222" customWidth="1"/>
    <col min="3074" max="3074" width="32.7109375" style="222" customWidth="1"/>
    <col min="3075" max="3076" width="21.7109375" style="222" customWidth="1"/>
    <col min="3077" max="3077" width="4.28515625" style="222" customWidth="1"/>
    <col min="3078" max="3328" width="11.5703125" style="222"/>
    <col min="3329" max="3329" width="2.28515625" style="222" customWidth="1"/>
    <col min="3330" max="3330" width="32.7109375" style="222" customWidth="1"/>
    <col min="3331" max="3332" width="21.7109375" style="222" customWidth="1"/>
    <col min="3333" max="3333" width="4.28515625" style="222" customWidth="1"/>
    <col min="3334" max="3584" width="11.5703125" style="222"/>
    <col min="3585" max="3585" width="2.28515625" style="222" customWidth="1"/>
    <col min="3586" max="3586" width="32.7109375" style="222" customWidth="1"/>
    <col min="3587" max="3588" width="21.7109375" style="222" customWidth="1"/>
    <col min="3589" max="3589" width="4.28515625" style="222" customWidth="1"/>
    <col min="3590" max="3840" width="11.5703125" style="222"/>
    <col min="3841" max="3841" width="2.28515625" style="222" customWidth="1"/>
    <col min="3842" max="3842" width="32.7109375" style="222" customWidth="1"/>
    <col min="3843" max="3844" width="21.7109375" style="222" customWidth="1"/>
    <col min="3845" max="3845" width="4.28515625" style="222" customWidth="1"/>
    <col min="3846" max="4096" width="11.5703125" style="222"/>
    <col min="4097" max="4097" width="2.28515625" style="222" customWidth="1"/>
    <col min="4098" max="4098" width="32.7109375" style="222" customWidth="1"/>
    <col min="4099" max="4100" width="21.7109375" style="222" customWidth="1"/>
    <col min="4101" max="4101" width="4.28515625" style="222" customWidth="1"/>
    <col min="4102" max="4352" width="11.5703125" style="222"/>
    <col min="4353" max="4353" width="2.28515625" style="222" customWidth="1"/>
    <col min="4354" max="4354" width="32.7109375" style="222" customWidth="1"/>
    <col min="4355" max="4356" width="21.7109375" style="222" customWidth="1"/>
    <col min="4357" max="4357" width="4.28515625" style="222" customWidth="1"/>
    <col min="4358" max="4608" width="11.5703125" style="222"/>
    <col min="4609" max="4609" width="2.28515625" style="222" customWidth="1"/>
    <col min="4610" max="4610" width="32.7109375" style="222" customWidth="1"/>
    <col min="4611" max="4612" width="21.7109375" style="222" customWidth="1"/>
    <col min="4613" max="4613" width="4.28515625" style="222" customWidth="1"/>
    <col min="4614" max="4864" width="11.5703125" style="222"/>
    <col min="4865" max="4865" width="2.28515625" style="222" customWidth="1"/>
    <col min="4866" max="4866" width="32.7109375" style="222" customWidth="1"/>
    <col min="4867" max="4868" width="21.7109375" style="222" customWidth="1"/>
    <col min="4869" max="4869" width="4.28515625" style="222" customWidth="1"/>
    <col min="4870" max="5120" width="11.5703125" style="222"/>
    <col min="5121" max="5121" width="2.28515625" style="222" customWidth="1"/>
    <col min="5122" max="5122" width="32.7109375" style="222" customWidth="1"/>
    <col min="5123" max="5124" width="21.7109375" style="222" customWidth="1"/>
    <col min="5125" max="5125" width="4.28515625" style="222" customWidth="1"/>
    <col min="5126" max="5376" width="11.5703125" style="222"/>
    <col min="5377" max="5377" width="2.28515625" style="222" customWidth="1"/>
    <col min="5378" max="5378" width="32.7109375" style="222" customWidth="1"/>
    <col min="5379" max="5380" width="21.7109375" style="222" customWidth="1"/>
    <col min="5381" max="5381" width="4.28515625" style="222" customWidth="1"/>
    <col min="5382" max="5632" width="11.5703125" style="222"/>
    <col min="5633" max="5633" width="2.28515625" style="222" customWidth="1"/>
    <col min="5634" max="5634" width="32.7109375" style="222" customWidth="1"/>
    <col min="5635" max="5636" width="21.7109375" style="222" customWidth="1"/>
    <col min="5637" max="5637" width="4.28515625" style="222" customWidth="1"/>
    <col min="5638" max="5888" width="11.5703125" style="222"/>
    <col min="5889" max="5889" width="2.28515625" style="222" customWidth="1"/>
    <col min="5890" max="5890" width="32.7109375" style="222" customWidth="1"/>
    <col min="5891" max="5892" width="21.7109375" style="222" customWidth="1"/>
    <col min="5893" max="5893" width="4.28515625" style="222" customWidth="1"/>
    <col min="5894" max="6144" width="11.5703125" style="222"/>
    <col min="6145" max="6145" width="2.28515625" style="222" customWidth="1"/>
    <col min="6146" max="6146" width="32.7109375" style="222" customWidth="1"/>
    <col min="6147" max="6148" width="21.7109375" style="222" customWidth="1"/>
    <col min="6149" max="6149" width="4.28515625" style="222" customWidth="1"/>
    <col min="6150" max="6400" width="11.5703125" style="222"/>
    <col min="6401" max="6401" width="2.28515625" style="222" customWidth="1"/>
    <col min="6402" max="6402" width="32.7109375" style="222" customWidth="1"/>
    <col min="6403" max="6404" width="21.7109375" style="222" customWidth="1"/>
    <col min="6405" max="6405" width="4.28515625" style="222" customWidth="1"/>
    <col min="6406" max="6656" width="11.5703125" style="222"/>
    <col min="6657" max="6657" width="2.28515625" style="222" customWidth="1"/>
    <col min="6658" max="6658" width="32.7109375" style="222" customWidth="1"/>
    <col min="6659" max="6660" width="21.7109375" style="222" customWidth="1"/>
    <col min="6661" max="6661" width="4.28515625" style="222" customWidth="1"/>
    <col min="6662" max="6912" width="11.5703125" style="222"/>
    <col min="6913" max="6913" width="2.28515625" style="222" customWidth="1"/>
    <col min="6914" max="6914" width="32.7109375" style="222" customWidth="1"/>
    <col min="6915" max="6916" width="21.7109375" style="222" customWidth="1"/>
    <col min="6917" max="6917" width="4.28515625" style="222" customWidth="1"/>
    <col min="6918" max="7168" width="11.5703125" style="222"/>
    <col min="7169" max="7169" width="2.28515625" style="222" customWidth="1"/>
    <col min="7170" max="7170" width="32.7109375" style="222" customWidth="1"/>
    <col min="7171" max="7172" width="21.7109375" style="222" customWidth="1"/>
    <col min="7173" max="7173" width="4.28515625" style="222" customWidth="1"/>
    <col min="7174" max="7424" width="11.5703125" style="222"/>
    <col min="7425" max="7425" width="2.28515625" style="222" customWidth="1"/>
    <col min="7426" max="7426" width="32.7109375" style="222" customWidth="1"/>
    <col min="7427" max="7428" width="21.7109375" style="222" customWidth="1"/>
    <col min="7429" max="7429" width="4.28515625" style="222" customWidth="1"/>
    <col min="7430" max="7680" width="11.5703125" style="222"/>
    <col min="7681" max="7681" width="2.28515625" style="222" customWidth="1"/>
    <col min="7682" max="7682" width="32.7109375" style="222" customWidth="1"/>
    <col min="7683" max="7684" width="21.7109375" style="222" customWidth="1"/>
    <col min="7685" max="7685" width="4.28515625" style="222" customWidth="1"/>
    <col min="7686" max="7936" width="11.5703125" style="222"/>
    <col min="7937" max="7937" width="2.28515625" style="222" customWidth="1"/>
    <col min="7938" max="7938" width="32.7109375" style="222" customWidth="1"/>
    <col min="7939" max="7940" width="21.7109375" style="222" customWidth="1"/>
    <col min="7941" max="7941" width="4.28515625" style="222" customWidth="1"/>
    <col min="7942" max="8192" width="11.5703125" style="222"/>
    <col min="8193" max="8193" width="2.28515625" style="222" customWidth="1"/>
    <col min="8194" max="8194" width="32.7109375" style="222" customWidth="1"/>
    <col min="8195" max="8196" width="21.7109375" style="222" customWidth="1"/>
    <col min="8197" max="8197" width="4.28515625" style="222" customWidth="1"/>
    <col min="8198" max="8448" width="11.5703125" style="222"/>
    <col min="8449" max="8449" width="2.28515625" style="222" customWidth="1"/>
    <col min="8450" max="8450" width="32.7109375" style="222" customWidth="1"/>
    <col min="8451" max="8452" width="21.7109375" style="222" customWidth="1"/>
    <col min="8453" max="8453" width="4.28515625" style="222" customWidth="1"/>
    <col min="8454" max="8704" width="11.5703125" style="222"/>
    <col min="8705" max="8705" width="2.28515625" style="222" customWidth="1"/>
    <col min="8706" max="8706" width="32.7109375" style="222" customWidth="1"/>
    <col min="8707" max="8708" width="21.7109375" style="222" customWidth="1"/>
    <col min="8709" max="8709" width="4.28515625" style="222" customWidth="1"/>
    <col min="8710" max="8960" width="11.5703125" style="222"/>
    <col min="8961" max="8961" width="2.28515625" style="222" customWidth="1"/>
    <col min="8962" max="8962" width="32.7109375" style="222" customWidth="1"/>
    <col min="8963" max="8964" width="21.7109375" style="222" customWidth="1"/>
    <col min="8965" max="8965" width="4.28515625" style="222" customWidth="1"/>
    <col min="8966" max="9216" width="11.5703125" style="222"/>
    <col min="9217" max="9217" width="2.28515625" style="222" customWidth="1"/>
    <col min="9218" max="9218" width="32.7109375" style="222" customWidth="1"/>
    <col min="9219" max="9220" width="21.7109375" style="222" customWidth="1"/>
    <col min="9221" max="9221" width="4.28515625" style="222" customWidth="1"/>
    <col min="9222" max="9472" width="11.5703125" style="222"/>
    <col min="9473" max="9473" width="2.28515625" style="222" customWidth="1"/>
    <col min="9474" max="9474" width="32.7109375" style="222" customWidth="1"/>
    <col min="9475" max="9476" width="21.7109375" style="222" customWidth="1"/>
    <col min="9477" max="9477" width="4.28515625" style="222" customWidth="1"/>
    <col min="9478" max="9728" width="11.5703125" style="222"/>
    <col min="9729" max="9729" width="2.28515625" style="222" customWidth="1"/>
    <col min="9730" max="9730" width="32.7109375" style="222" customWidth="1"/>
    <col min="9731" max="9732" width="21.7109375" style="222" customWidth="1"/>
    <col min="9733" max="9733" width="4.28515625" style="222" customWidth="1"/>
    <col min="9734" max="9984" width="11.5703125" style="222"/>
    <col min="9985" max="9985" width="2.28515625" style="222" customWidth="1"/>
    <col min="9986" max="9986" width="32.7109375" style="222" customWidth="1"/>
    <col min="9987" max="9988" width="21.7109375" style="222" customWidth="1"/>
    <col min="9989" max="9989" width="4.28515625" style="222" customWidth="1"/>
    <col min="9990" max="10240" width="11.5703125" style="222"/>
    <col min="10241" max="10241" width="2.28515625" style="222" customWidth="1"/>
    <col min="10242" max="10242" width="32.7109375" style="222" customWidth="1"/>
    <col min="10243" max="10244" width="21.7109375" style="222" customWidth="1"/>
    <col min="10245" max="10245" width="4.28515625" style="222" customWidth="1"/>
    <col min="10246" max="10496" width="11.5703125" style="222"/>
    <col min="10497" max="10497" width="2.28515625" style="222" customWidth="1"/>
    <col min="10498" max="10498" width="32.7109375" style="222" customWidth="1"/>
    <col min="10499" max="10500" width="21.7109375" style="222" customWidth="1"/>
    <col min="10501" max="10501" width="4.28515625" style="222" customWidth="1"/>
    <col min="10502" max="10752" width="11.5703125" style="222"/>
    <col min="10753" max="10753" width="2.28515625" style="222" customWidth="1"/>
    <col min="10754" max="10754" width="32.7109375" style="222" customWidth="1"/>
    <col min="10755" max="10756" width="21.7109375" style="222" customWidth="1"/>
    <col min="10757" max="10757" width="4.28515625" style="222" customWidth="1"/>
    <col min="10758" max="11008" width="11.5703125" style="222"/>
    <col min="11009" max="11009" width="2.28515625" style="222" customWidth="1"/>
    <col min="11010" max="11010" width="32.7109375" style="222" customWidth="1"/>
    <col min="11011" max="11012" width="21.7109375" style="222" customWidth="1"/>
    <col min="11013" max="11013" width="4.28515625" style="222" customWidth="1"/>
    <col min="11014" max="11264" width="11.5703125" style="222"/>
    <col min="11265" max="11265" width="2.28515625" style="222" customWidth="1"/>
    <col min="11266" max="11266" width="32.7109375" style="222" customWidth="1"/>
    <col min="11267" max="11268" width="21.7109375" style="222" customWidth="1"/>
    <col min="11269" max="11269" width="4.28515625" style="222" customWidth="1"/>
    <col min="11270" max="11520" width="11.5703125" style="222"/>
    <col min="11521" max="11521" width="2.28515625" style="222" customWidth="1"/>
    <col min="11522" max="11522" width="32.7109375" style="222" customWidth="1"/>
    <col min="11523" max="11524" width="21.7109375" style="222" customWidth="1"/>
    <col min="11525" max="11525" width="4.28515625" style="222" customWidth="1"/>
    <col min="11526" max="11776" width="11.5703125" style="222"/>
    <col min="11777" max="11777" width="2.28515625" style="222" customWidth="1"/>
    <col min="11778" max="11778" width="32.7109375" style="222" customWidth="1"/>
    <col min="11779" max="11780" width="21.7109375" style="222" customWidth="1"/>
    <col min="11781" max="11781" width="4.28515625" style="222" customWidth="1"/>
    <col min="11782" max="12032" width="11.5703125" style="222"/>
    <col min="12033" max="12033" width="2.28515625" style="222" customWidth="1"/>
    <col min="12034" max="12034" width="32.7109375" style="222" customWidth="1"/>
    <col min="12035" max="12036" width="21.7109375" style="222" customWidth="1"/>
    <col min="12037" max="12037" width="4.28515625" style="222" customWidth="1"/>
    <col min="12038" max="12288" width="11.5703125" style="222"/>
    <col min="12289" max="12289" width="2.28515625" style="222" customWidth="1"/>
    <col min="12290" max="12290" width="32.7109375" style="222" customWidth="1"/>
    <col min="12291" max="12292" width="21.7109375" style="222" customWidth="1"/>
    <col min="12293" max="12293" width="4.28515625" style="222" customWidth="1"/>
    <col min="12294" max="12544" width="11.5703125" style="222"/>
    <col min="12545" max="12545" width="2.28515625" style="222" customWidth="1"/>
    <col min="12546" max="12546" width="32.7109375" style="222" customWidth="1"/>
    <col min="12547" max="12548" width="21.7109375" style="222" customWidth="1"/>
    <col min="12549" max="12549" width="4.28515625" style="222" customWidth="1"/>
    <col min="12550" max="12800" width="11.5703125" style="222"/>
    <col min="12801" max="12801" width="2.28515625" style="222" customWidth="1"/>
    <col min="12802" max="12802" width="32.7109375" style="222" customWidth="1"/>
    <col min="12803" max="12804" width="21.7109375" style="222" customWidth="1"/>
    <col min="12805" max="12805" width="4.28515625" style="222" customWidth="1"/>
    <col min="12806" max="13056" width="11.5703125" style="222"/>
    <col min="13057" max="13057" width="2.28515625" style="222" customWidth="1"/>
    <col min="13058" max="13058" width="32.7109375" style="222" customWidth="1"/>
    <col min="13059" max="13060" width="21.7109375" style="222" customWidth="1"/>
    <col min="13061" max="13061" width="4.28515625" style="222" customWidth="1"/>
    <col min="13062" max="13312" width="11.5703125" style="222"/>
    <col min="13313" max="13313" width="2.28515625" style="222" customWidth="1"/>
    <col min="13314" max="13314" width="32.7109375" style="222" customWidth="1"/>
    <col min="13315" max="13316" width="21.7109375" style="222" customWidth="1"/>
    <col min="13317" max="13317" width="4.28515625" style="222" customWidth="1"/>
    <col min="13318" max="13568" width="11.5703125" style="222"/>
    <col min="13569" max="13569" width="2.28515625" style="222" customWidth="1"/>
    <col min="13570" max="13570" width="32.7109375" style="222" customWidth="1"/>
    <col min="13571" max="13572" width="21.7109375" style="222" customWidth="1"/>
    <col min="13573" max="13573" width="4.28515625" style="222" customWidth="1"/>
    <col min="13574" max="13824" width="11.5703125" style="222"/>
    <col min="13825" max="13825" width="2.28515625" style="222" customWidth="1"/>
    <col min="13826" max="13826" width="32.7109375" style="222" customWidth="1"/>
    <col min="13827" max="13828" width="21.7109375" style="222" customWidth="1"/>
    <col min="13829" max="13829" width="4.28515625" style="222" customWidth="1"/>
    <col min="13830" max="14080" width="11.5703125" style="222"/>
    <col min="14081" max="14081" width="2.28515625" style="222" customWidth="1"/>
    <col min="14082" max="14082" width="32.7109375" style="222" customWidth="1"/>
    <col min="14083" max="14084" width="21.7109375" style="222" customWidth="1"/>
    <col min="14085" max="14085" width="4.28515625" style="222" customWidth="1"/>
    <col min="14086" max="14336" width="11.5703125" style="222"/>
    <col min="14337" max="14337" width="2.28515625" style="222" customWidth="1"/>
    <col min="14338" max="14338" width="32.7109375" style="222" customWidth="1"/>
    <col min="14339" max="14340" width="21.7109375" style="222" customWidth="1"/>
    <col min="14341" max="14341" width="4.28515625" style="222" customWidth="1"/>
    <col min="14342" max="14592" width="11.5703125" style="222"/>
    <col min="14593" max="14593" width="2.28515625" style="222" customWidth="1"/>
    <col min="14594" max="14594" width="32.7109375" style="222" customWidth="1"/>
    <col min="14595" max="14596" width="21.7109375" style="222" customWidth="1"/>
    <col min="14597" max="14597" width="4.28515625" style="222" customWidth="1"/>
    <col min="14598" max="14848" width="11.5703125" style="222"/>
    <col min="14849" max="14849" width="2.28515625" style="222" customWidth="1"/>
    <col min="14850" max="14850" width="32.7109375" style="222" customWidth="1"/>
    <col min="14851" max="14852" width="21.7109375" style="222" customWidth="1"/>
    <col min="14853" max="14853" width="4.28515625" style="222" customWidth="1"/>
    <col min="14854" max="15104" width="11.5703125" style="222"/>
    <col min="15105" max="15105" width="2.28515625" style="222" customWidth="1"/>
    <col min="15106" max="15106" width="32.7109375" style="222" customWidth="1"/>
    <col min="15107" max="15108" width="21.7109375" style="222" customWidth="1"/>
    <col min="15109" max="15109" width="4.28515625" style="222" customWidth="1"/>
    <col min="15110" max="15360" width="11.5703125" style="222"/>
    <col min="15361" max="15361" width="2.28515625" style="222" customWidth="1"/>
    <col min="15362" max="15362" width="32.7109375" style="222" customWidth="1"/>
    <col min="15363" max="15364" width="21.7109375" style="222" customWidth="1"/>
    <col min="15365" max="15365" width="4.28515625" style="222" customWidth="1"/>
    <col min="15366" max="15616" width="11.5703125" style="222"/>
    <col min="15617" max="15617" width="2.28515625" style="222" customWidth="1"/>
    <col min="15618" max="15618" width="32.7109375" style="222" customWidth="1"/>
    <col min="15619" max="15620" width="21.7109375" style="222" customWidth="1"/>
    <col min="15621" max="15621" width="4.28515625" style="222" customWidth="1"/>
    <col min="15622" max="15872" width="11.5703125" style="222"/>
    <col min="15873" max="15873" width="2.28515625" style="222" customWidth="1"/>
    <col min="15874" max="15874" width="32.7109375" style="222" customWidth="1"/>
    <col min="15875" max="15876" width="21.7109375" style="222" customWidth="1"/>
    <col min="15877" max="15877" width="4.28515625" style="222" customWidth="1"/>
    <col min="15878" max="16128" width="11.5703125" style="222"/>
    <col min="16129" max="16129" width="2.28515625" style="222" customWidth="1"/>
    <col min="16130" max="16130" width="32.7109375" style="222" customWidth="1"/>
    <col min="16131" max="16132" width="21.7109375" style="222" customWidth="1"/>
    <col min="16133" max="16133" width="4.28515625" style="222" customWidth="1"/>
    <col min="16134" max="16384" width="11.5703125" style="222"/>
  </cols>
  <sheetData>
    <row r="1" spans="2:6" ht="11.25" customHeight="1">
      <c r="B1" s="230"/>
      <c r="C1" s="487"/>
      <c r="D1" s="362"/>
    </row>
    <row r="2" spans="2:6" ht="11.25" customHeight="1">
      <c r="B2" s="230"/>
      <c r="C2" s="487"/>
      <c r="D2" s="362"/>
    </row>
    <row r="3" spans="2:6" ht="11.25" customHeight="1">
      <c r="B3" s="230"/>
      <c r="C3" s="487"/>
      <c r="D3" s="362"/>
    </row>
    <row r="4" spans="2:6" ht="12.75" customHeight="1">
      <c r="B4" s="705" t="s">
        <v>321</v>
      </c>
      <c r="C4" s="705"/>
      <c r="D4" s="705"/>
    </row>
    <row r="5" spans="2:6" ht="12.75" customHeight="1">
      <c r="B5" s="755" t="s">
        <v>602</v>
      </c>
      <c r="C5" s="755"/>
      <c r="D5" s="755"/>
    </row>
    <row r="6" spans="2:6" s="230" customFormat="1" ht="12.75" customHeight="1">
      <c r="B6" s="705" t="s">
        <v>548</v>
      </c>
      <c r="C6" s="705"/>
      <c r="D6" s="705"/>
    </row>
    <row r="7" spans="2:6" s="230" customFormat="1" ht="12.75" customHeight="1">
      <c r="B7" s="705" t="s">
        <v>1</v>
      </c>
      <c r="C7" s="705"/>
      <c r="D7" s="705"/>
    </row>
    <row r="8" spans="2:6" ht="11.25" customHeight="1">
      <c r="B8" s="362"/>
      <c r="C8" s="487"/>
    </row>
    <row r="9" spans="2:6" ht="12.75" customHeight="1">
      <c r="B9" s="487"/>
      <c r="C9" s="487"/>
      <c r="D9" s="364" t="s">
        <v>549</v>
      </c>
    </row>
    <row r="11" spans="2:6" s="230" customFormat="1" ht="12.75" customHeight="1">
      <c r="B11" s="756" t="s">
        <v>550</v>
      </c>
      <c r="C11" s="757" t="s">
        <v>551</v>
      </c>
      <c r="D11" s="757"/>
      <c r="E11" s="397"/>
    </row>
    <row r="12" spans="2:6" s="230" customFormat="1" ht="12.75" customHeight="1">
      <c r="B12" s="756"/>
      <c r="C12" s="608">
        <v>43830</v>
      </c>
      <c r="D12" s="609">
        <v>43465</v>
      </c>
      <c r="E12" s="397"/>
    </row>
    <row r="13" spans="2:6" ht="12.75" customHeight="1">
      <c r="B13" s="610"/>
      <c r="C13" s="611"/>
      <c r="D13" s="610"/>
      <c r="E13" s="415"/>
    </row>
    <row r="14" spans="2:6" s="321" customFormat="1" ht="12.75" customHeight="1">
      <c r="B14" s="612" t="s">
        <v>552</v>
      </c>
      <c r="C14" s="613">
        <v>138283</v>
      </c>
      <c r="D14" s="614">
        <v>131070</v>
      </c>
      <c r="E14" s="615"/>
      <c r="F14" s="616"/>
    </row>
    <row r="15" spans="2:6" ht="12.75" customHeight="1">
      <c r="B15" s="612"/>
      <c r="C15" s="617"/>
      <c r="D15" s="612"/>
      <c r="E15" s="415"/>
    </row>
    <row r="16" spans="2:6" ht="12.75" customHeight="1">
      <c r="B16" s="612" t="s">
        <v>553</v>
      </c>
      <c r="C16" s="618">
        <f>+'EE_RR '!D11</f>
        <v>153815623597</v>
      </c>
      <c r="D16" s="618">
        <v>168651988296</v>
      </c>
      <c r="E16" s="415"/>
      <c r="F16" s="269"/>
    </row>
    <row r="17" spans="2:7" ht="12.75" customHeight="1">
      <c r="B17" s="612"/>
      <c r="C17" s="619"/>
      <c r="D17" s="618"/>
      <c r="E17" s="415"/>
      <c r="F17" s="620"/>
    </row>
    <row r="18" spans="2:7" ht="12.75" customHeight="1">
      <c r="B18" s="612" t="s">
        <v>554</v>
      </c>
      <c r="C18" s="618">
        <v>808</v>
      </c>
      <c r="D18" s="618">
        <v>847</v>
      </c>
      <c r="E18" s="415"/>
      <c r="F18" s="269"/>
      <c r="G18" s="269"/>
    </row>
    <row r="19" spans="2:7" ht="12.75" customHeight="1">
      <c r="B19" s="612"/>
      <c r="C19" s="619"/>
      <c r="D19" s="618"/>
      <c r="E19" s="415"/>
    </row>
    <row r="20" spans="2:7" ht="12.75" hidden="1" customHeight="1">
      <c r="B20" s="612" t="s">
        <v>555</v>
      </c>
      <c r="C20" s="619"/>
      <c r="D20" s="618"/>
      <c r="E20" s="415"/>
    </row>
    <row r="21" spans="2:7" ht="12.75" hidden="1" customHeight="1">
      <c r="B21" s="612"/>
      <c r="C21" s="619"/>
      <c r="D21" s="618"/>
      <c r="E21" s="415"/>
    </row>
    <row r="22" spans="2:7" ht="12.75" customHeight="1">
      <c r="B22" s="612" t="s">
        <v>556</v>
      </c>
      <c r="C22" s="621">
        <v>37</v>
      </c>
      <c r="D22" s="621">
        <v>38</v>
      </c>
      <c r="E22" s="415"/>
    </row>
    <row r="23" spans="2:7" ht="12.75" customHeight="1">
      <c r="B23" s="612"/>
      <c r="C23" s="619"/>
      <c r="D23" s="618"/>
      <c r="E23" s="415"/>
    </row>
    <row r="24" spans="2:7" ht="12.75" hidden="1" customHeight="1">
      <c r="B24" s="369" t="s">
        <v>557</v>
      </c>
      <c r="C24" s="619">
        <v>0</v>
      </c>
      <c r="D24" s="622">
        <v>0</v>
      </c>
    </row>
    <row r="25" spans="2:7" ht="12.75" customHeight="1">
      <c r="B25" s="623"/>
      <c r="C25" s="624"/>
      <c r="D25" s="625"/>
    </row>
    <row r="26" spans="2:7" ht="11.25" customHeight="1">
      <c r="C26" s="626"/>
      <c r="D26" s="627"/>
    </row>
  </sheetData>
  <sheetProtection selectLockedCells="1" selectUnlockedCells="1"/>
  <mergeCells count="6">
    <mergeCell ref="B4:D4"/>
    <mergeCell ref="B5:D5"/>
    <mergeCell ref="B6:D6"/>
    <mergeCell ref="B7:D7"/>
    <mergeCell ref="B11:B12"/>
    <mergeCell ref="C11:D11"/>
  </mergeCells>
  <pageMargins left="0.98425196850393704" right="0.74803149606299213" top="1.5748031496062993" bottom="0.98425196850393704" header="0.51181102362204722" footer="0.51181102362204722"/>
  <pageSetup paperSize="9" firstPageNumber="0"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30"/>
  <sheetViews>
    <sheetView showGridLines="0" topLeftCell="A7" workbookViewId="0">
      <selection activeCell="I9" sqref="I9"/>
    </sheetView>
  </sheetViews>
  <sheetFormatPr baseColWidth="10" defaultColWidth="11.5703125" defaultRowHeight="11.25" customHeight="1"/>
  <cols>
    <col min="1" max="1" width="26.42578125" style="222" customWidth="1"/>
    <col min="2" max="2" width="26.5703125" style="487" customWidth="1"/>
    <col min="3" max="3" width="26.5703125" style="630" customWidth="1"/>
    <col min="4" max="4" width="3.140625" style="222" customWidth="1"/>
    <col min="5" max="256" width="11.5703125" style="222"/>
    <col min="257" max="257" width="26.42578125" style="222" customWidth="1"/>
    <col min="258" max="259" width="26.5703125" style="222" customWidth="1"/>
    <col min="260" max="260" width="3.140625" style="222" customWidth="1"/>
    <col min="261" max="512" width="11.5703125" style="222"/>
    <col min="513" max="513" width="26.42578125" style="222" customWidth="1"/>
    <col min="514" max="515" width="26.5703125" style="222" customWidth="1"/>
    <col min="516" max="516" width="3.140625" style="222" customWidth="1"/>
    <col min="517" max="768" width="11.5703125" style="222"/>
    <col min="769" max="769" width="26.42578125" style="222" customWidth="1"/>
    <col min="770" max="771" width="26.5703125" style="222" customWidth="1"/>
    <col min="772" max="772" width="3.140625" style="222" customWidth="1"/>
    <col min="773" max="1024" width="11.5703125" style="222"/>
    <col min="1025" max="1025" width="26.42578125" style="222" customWidth="1"/>
    <col min="1026" max="1027" width="26.5703125" style="222" customWidth="1"/>
    <col min="1028" max="1028" width="3.140625" style="222" customWidth="1"/>
    <col min="1029" max="1280" width="11.5703125" style="222"/>
    <col min="1281" max="1281" width="26.42578125" style="222" customWidth="1"/>
    <col min="1282" max="1283" width="26.5703125" style="222" customWidth="1"/>
    <col min="1284" max="1284" width="3.140625" style="222" customWidth="1"/>
    <col min="1285" max="1536" width="11.5703125" style="222"/>
    <col min="1537" max="1537" width="26.42578125" style="222" customWidth="1"/>
    <col min="1538" max="1539" width="26.5703125" style="222" customWidth="1"/>
    <col min="1540" max="1540" width="3.140625" style="222" customWidth="1"/>
    <col min="1541" max="1792" width="11.5703125" style="222"/>
    <col min="1793" max="1793" width="26.42578125" style="222" customWidth="1"/>
    <col min="1794" max="1795" width="26.5703125" style="222" customWidth="1"/>
    <col min="1796" max="1796" width="3.140625" style="222" customWidth="1"/>
    <col min="1797" max="2048" width="11.5703125" style="222"/>
    <col min="2049" max="2049" width="26.42578125" style="222" customWidth="1"/>
    <col min="2050" max="2051" width="26.5703125" style="222" customWidth="1"/>
    <col min="2052" max="2052" width="3.140625" style="222" customWidth="1"/>
    <col min="2053" max="2304" width="11.5703125" style="222"/>
    <col min="2305" max="2305" width="26.42578125" style="222" customWidth="1"/>
    <col min="2306" max="2307" width="26.5703125" style="222" customWidth="1"/>
    <col min="2308" max="2308" width="3.140625" style="222" customWidth="1"/>
    <col min="2309" max="2560" width="11.5703125" style="222"/>
    <col min="2561" max="2561" width="26.42578125" style="222" customWidth="1"/>
    <col min="2562" max="2563" width="26.5703125" style="222" customWidth="1"/>
    <col min="2564" max="2564" width="3.140625" style="222" customWidth="1"/>
    <col min="2565" max="2816" width="11.5703125" style="222"/>
    <col min="2817" max="2817" width="26.42578125" style="222" customWidth="1"/>
    <col min="2818" max="2819" width="26.5703125" style="222" customWidth="1"/>
    <col min="2820" max="2820" width="3.140625" style="222" customWidth="1"/>
    <col min="2821" max="3072" width="11.5703125" style="222"/>
    <col min="3073" max="3073" width="26.42578125" style="222" customWidth="1"/>
    <col min="3074" max="3075" width="26.5703125" style="222" customWidth="1"/>
    <col min="3076" max="3076" width="3.140625" style="222" customWidth="1"/>
    <col min="3077" max="3328" width="11.5703125" style="222"/>
    <col min="3329" max="3329" width="26.42578125" style="222" customWidth="1"/>
    <col min="3330" max="3331" width="26.5703125" style="222" customWidth="1"/>
    <col min="3332" max="3332" width="3.140625" style="222" customWidth="1"/>
    <col min="3333" max="3584" width="11.5703125" style="222"/>
    <col min="3585" max="3585" width="26.42578125" style="222" customWidth="1"/>
    <col min="3586" max="3587" width="26.5703125" style="222" customWidth="1"/>
    <col min="3588" max="3588" width="3.140625" style="222" customWidth="1"/>
    <col min="3589" max="3840" width="11.5703125" style="222"/>
    <col min="3841" max="3841" width="26.42578125" style="222" customWidth="1"/>
    <col min="3842" max="3843" width="26.5703125" style="222" customWidth="1"/>
    <col min="3844" max="3844" width="3.140625" style="222" customWidth="1"/>
    <col min="3845" max="4096" width="11.5703125" style="222"/>
    <col min="4097" max="4097" width="26.42578125" style="222" customWidth="1"/>
    <col min="4098" max="4099" width="26.5703125" style="222" customWidth="1"/>
    <col min="4100" max="4100" width="3.140625" style="222" customWidth="1"/>
    <col min="4101" max="4352" width="11.5703125" style="222"/>
    <col min="4353" max="4353" width="26.42578125" style="222" customWidth="1"/>
    <col min="4354" max="4355" width="26.5703125" style="222" customWidth="1"/>
    <col min="4356" max="4356" width="3.140625" style="222" customWidth="1"/>
    <col min="4357" max="4608" width="11.5703125" style="222"/>
    <col min="4609" max="4609" width="26.42578125" style="222" customWidth="1"/>
    <col min="4610" max="4611" width="26.5703125" style="222" customWidth="1"/>
    <col min="4612" max="4612" width="3.140625" style="222" customWidth="1"/>
    <col min="4613" max="4864" width="11.5703125" style="222"/>
    <col min="4865" max="4865" width="26.42578125" style="222" customWidth="1"/>
    <col min="4866" max="4867" width="26.5703125" style="222" customWidth="1"/>
    <col min="4868" max="4868" width="3.140625" style="222" customWidth="1"/>
    <col min="4869" max="5120" width="11.5703125" style="222"/>
    <col min="5121" max="5121" width="26.42578125" style="222" customWidth="1"/>
    <col min="5122" max="5123" width="26.5703125" style="222" customWidth="1"/>
    <col min="5124" max="5124" width="3.140625" style="222" customWidth="1"/>
    <col min="5125" max="5376" width="11.5703125" style="222"/>
    <col min="5377" max="5377" width="26.42578125" style="222" customWidth="1"/>
    <col min="5378" max="5379" width="26.5703125" style="222" customWidth="1"/>
    <col min="5380" max="5380" width="3.140625" style="222" customWidth="1"/>
    <col min="5381" max="5632" width="11.5703125" style="222"/>
    <col min="5633" max="5633" width="26.42578125" style="222" customWidth="1"/>
    <col min="5634" max="5635" width="26.5703125" style="222" customWidth="1"/>
    <col min="5636" max="5636" width="3.140625" style="222" customWidth="1"/>
    <col min="5637" max="5888" width="11.5703125" style="222"/>
    <col min="5889" max="5889" width="26.42578125" style="222" customWidth="1"/>
    <col min="5890" max="5891" width="26.5703125" style="222" customWidth="1"/>
    <col min="5892" max="5892" width="3.140625" style="222" customWidth="1"/>
    <col min="5893" max="6144" width="11.5703125" style="222"/>
    <col min="6145" max="6145" width="26.42578125" style="222" customWidth="1"/>
    <col min="6146" max="6147" width="26.5703125" style="222" customWidth="1"/>
    <col min="6148" max="6148" width="3.140625" style="222" customWidth="1"/>
    <col min="6149" max="6400" width="11.5703125" style="222"/>
    <col min="6401" max="6401" width="26.42578125" style="222" customWidth="1"/>
    <col min="6402" max="6403" width="26.5703125" style="222" customWidth="1"/>
    <col min="6404" max="6404" width="3.140625" style="222" customWidth="1"/>
    <col min="6405" max="6656" width="11.5703125" style="222"/>
    <col min="6657" max="6657" width="26.42578125" style="222" customWidth="1"/>
    <col min="6658" max="6659" width="26.5703125" style="222" customWidth="1"/>
    <col min="6660" max="6660" width="3.140625" style="222" customWidth="1"/>
    <col min="6661" max="6912" width="11.5703125" style="222"/>
    <col min="6913" max="6913" width="26.42578125" style="222" customWidth="1"/>
    <col min="6914" max="6915" width="26.5703125" style="222" customWidth="1"/>
    <col min="6916" max="6916" width="3.140625" style="222" customWidth="1"/>
    <col min="6917" max="7168" width="11.5703125" style="222"/>
    <col min="7169" max="7169" width="26.42578125" style="222" customWidth="1"/>
    <col min="7170" max="7171" width="26.5703125" style="222" customWidth="1"/>
    <col min="7172" max="7172" width="3.140625" style="222" customWidth="1"/>
    <col min="7173" max="7424" width="11.5703125" style="222"/>
    <col min="7425" max="7425" width="26.42578125" style="222" customWidth="1"/>
    <col min="7426" max="7427" width="26.5703125" style="222" customWidth="1"/>
    <col min="7428" max="7428" width="3.140625" style="222" customWidth="1"/>
    <col min="7429" max="7680" width="11.5703125" style="222"/>
    <col min="7681" max="7681" width="26.42578125" style="222" customWidth="1"/>
    <col min="7682" max="7683" width="26.5703125" style="222" customWidth="1"/>
    <col min="7684" max="7684" width="3.140625" style="222" customWidth="1"/>
    <col min="7685" max="7936" width="11.5703125" style="222"/>
    <col min="7937" max="7937" width="26.42578125" style="222" customWidth="1"/>
    <col min="7938" max="7939" width="26.5703125" style="222" customWidth="1"/>
    <col min="7940" max="7940" width="3.140625" style="222" customWidth="1"/>
    <col min="7941" max="8192" width="11.5703125" style="222"/>
    <col min="8193" max="8193" width="26.42578125" style="222" customWidth="1"/>
    <col min="8194" max="8195" width="26.5703125" style="222" customWidth="1"/>
    <col min="8196" max="8196" width="3.140625" style="222" customWidth="1"/>
    <col min="8197" max="8448" width="11.5703125" style="222"/>
    <col min="8449" max="8449" width="26.42578125" style="222" customWidth="1"/>
    <col min="8450" max="8451" width="26.5703125" style="222" customWidth="1"/>
    <col min="8452" max="8452" width="3.140625" style="222" customWidth="1"/>
    <col min="8453" max="8704" width="11.5703125" style="222"/>
    <col min="8705" max="8705" width="26.42578125" style="222" customWidth="1"/>
    <col min="8706" max="8707" width="26.5703125" style="222" customWidth="1"/>
    <col min="8708" max="8708" width="3.140625" style="222" customWidth="1"/>
    <col min="8709" max="8960" width="11.5703125" style="222"/>
    <col min="8961" max="8961" width="26.42578125" style="222" customWidth="1"/>
    <col min="8962" max="8963" width="26.5703125" style="222" customWidth="1"/>
    <col min="8964" max="8964" width="3.140625" style="222" customWidth="1"/>
    <col min="8965" max="9216" width="11.5703125" style="222"/>
    <col min="9217" max="9217" width="26.42578125" style="222" customWidth="1"/>
    <col min="9218" max="9219" width="26.5703125" style="222" customWidth="1"/>
    <col min="9220" max="9220" width="3.140625" style="222" customWidth="1"/>
    <col min="9221" max="9472" width="11.5703125" style="222"/>
    <col min="9473" max="9473" width="26.42578125" style="222" customWidth="1"/>
    <col min="9474" max="9475" width="26.5703125" style="222" customWidth="1"/>
    <col min="9476" max="9476" width="3.140625" style="222" customWidth="1"/>
    <col min="9477" max="9728" width="11.5703125" style="222"/>
    <col min="9729" max="9729" width="26.42578125" style="222" customWidth="1"/>
    <col min="9730" max="9731" width="26.5703125" style="222" customWidth="1"/>
    <col min="9732" max="9732" width="3.140625" style="222" customWidth="1"/>
    <col min="9733" max="9984" width="11.5703125" style="222"/>
    <col min="9985" max="9985" width="26.42578125" style="222" customWidth="1"/>
    <col min="9986" max="9987" width="26.5703125" style="222" customWidth="1"/>
    <col min="9988" max="9988" width="3.140625" style="222" customWidth="1"/>
    <col min="9989" max="10240" width="11.5703125" style="222"/>
    <col min="10241" max="10241" width="26.42578125" style="222" customWidth="1"/>
    <col min="10242" max="10243" width="26.5703125" style="222" customWidth="1"/>
    <col min="10244" max="10244" width="3.140625" style="222" customWidth="1"/>
    <col min="10245" max="10496" width="11.5703125" style="222"/>
    <col min="10497" max="10497" width="26.42578125" style="222" customWidth="1"/>
    <col min="10498" max="10499" width="26.5703125" style="222" customWidth="1"/>
    <col min="10500" max="10500" width="3.140625" style="222" customWidth="1"/>
    <col min="10501" max="10752" width="11.5703125" style="222"/>
    <col min="10753" max="10753" width="26.42578125" style="222" customWidth="1"/>
    <col min="10754" max="10755" width="26.5703125" style="222" customWidth="1"/>
    <col min="10756" max="10756" width="3.140625" style="222" customWidth="1"/>
    <col min="10757" max="11008" width="11.5703125" style="222"/>
    <col min="11009" max="11009" width="26.42578125" style="222" customWidth="1"/>
    <col min="11010" max="11011" width="26.5703125" style="222" customWidth="1"/>
    <col min="11012" max="11012" width="3.140625" style="222" customWidth="1"/>
    <col min="11013" max="11264" width="11.5703125" style="222"/>
    <col min="11265" max="11265" width="26.42578125" style="222" customWidth="1"/>
    <col min="11266" max="11267" width="26.5703125" style="222" customWidth="1"/>
    <col min="11268" max="11268" width="3.140625" style="222" customWidth="1"/>
    <col min="11269" max="11520" width="11.5703125" style="222"/>
    <col min="11521" max="11521" width="26.42578125" style="222" customWidth="1"/>
    <col min="11522" max="11523" width="26.5703125" style="222" customWidth="1"/>
    <col min="11524" max="11524" width="3.140625" style="222" customWidth="1"/>
    <col min="11525" max="11776" width="11.5703125" style="222"/>
    <col min="11777" max="11777" width="26.42578125" style="222" customWidth="1"/>
    <col min="11778" max="11779" width="26.5703125" style="222" customWidth="1"/>
    <col min="11780" max="11780" width="3.140625" style="222" customWidth="1"/>
    <col min="11781" max="12032" width="11.5703125" style="222"/>
    <col min="12033" max="12033" width="26.42578125" style="222" customWidth="1"/>
    <col min="12034" max="12035" width="26.5703125" style="222" customWidth="1"/>
    <col min="12036" max="12036" width="3.140625" style="222" customWidth="1"/>
    <col min="12037" max="12288" width="11.5703125" style="222"/>
    <col min="12289" max="12289" width="26.42578125" style="222" customWidth="1"/>
    <col min="12290" max="12291" width="26.5703125" style="222" customWidth="1"/>
    <col min="12292" max="12292" width="3.140625" style="222" customWidth="1"/>
    <col min="12293" max="12544" width="11.5703125" style="222"/>
    <col min="12545" max="12545" width="26.42578125" style="222" customWidth="1"/>
    <col min="12546" max="12547" width="26.5703125" style="222" customWidth="1"/>
    <col min="12548" max="12548" width="3.140625" style="222" customWidth="1"/>
    <col min="12549" max="12800" width="11.5703125" style="222"/>
    <col min="12801" max="12801" width="26.42578125" style="222" customWidth="1"/>
    <col min="12802" max="12803" width="26.5703125" style="222" customWidth="1"/>
    <col min="12804" max="12804" width="3.140625" style="222" customWidth="1"/>
    <col min="12805" max="13056" width="11.5703125" style="222"/>
    <col min="13057" max="13057" width="26.42578125" style="222" customWidth="1"/>
    <col min="13058" max="13059" width="26.5703125" style="222" customWidth="1"/>
    <col min="13060" max="13060" width="3.140625" style="222" customWidth="1"/>
    <col min="13061" max="13312" width="11.5703125" style="222"/>
    <col min="13313" max="13313" width="26.42578125" style="222" customWidth="1"/>
    <col min="13314" max="13315" width="26.5703125" style="222" customWidth="1"/>
    <col min="13316" max="13316" width="3.140625" style="222" customWidth="1"/>
    <col min="13317" max="13568" width="11.5703125" style="222"/>
    <col min="13569" max="13569" width="26.42578125" style="222" customWidth="1"/>
    <col min="13570" max="13571" width="26.5703125" style="222" customWidth="1"/>
    <col min="13572" max="13572" width="3.140625" style="222" customWidth="1"/>
    <col min="13573" max="13824" width="11.5703125" style="222"/>
    <col min="13825" max="13825" width="26.42578125" style="222" customWidth="1"/>
    <col min="13826" max="13827" width="26.5703125" style="222" customWidth="1"/>
    <col min="13828" max="13828" width="3.140625" style="222" customWidth="1"/>
    <col min="13829" max="14080" width="11.5703125" style="222"/>
    <col min="14081" max="14081" width="26.42578125" style="222" customWidth="1"/>
    <col min="14082" max="14083" width="26.5703125" style="222" customWidth="1"/>
    <col min="14084" max="14084" width="3.140625" style="222" customWidth="1"/>
    <col min="14085" max="14336" width="11.5703125" style="222"/>
    <col min="14337" max="14337" width="26.42578125" style="222" customWidth="1"/>
    <col min="14338" max="14339" width="26.5703125" style="222" customWidth="1"/>
    <col min="14340" max="14340" width="3.140625" style="222" customWidth="1"/>
    <col min="14341" max="14592" width="11.5703125" style="222"/>
    <col min="14593" max="14593" width="26.42578125" style="222" customWidth="1"/>
    <col min="14594" max="14595" width="26.5703125" style="222" customWidth="1"/>
    <col min="14596" max="14596" width="3.140625" style="222" customWidth="1"/>
    <col min="14597" max="14848" width="11.5703125" style="222"/>
    <col min="14849" max="14849" width="26.42578125" style="222" customWidth="1"/>
    <col min="14850" max="14851" width="26.5703125" style="222" customWidth="1"/>
    <col min="14852" max="14852" width="3.140625" style="222" customWidth="1"/>
    <col min="14853" max="15104" width="11.5703125" style="222"/>
    <col min="15105" max="15105" width="26.42578125" style="222" customWidth="1"/>
    <col min="15106" max="15107" width="26.5703125" style="222" customWidth="1"/>
    <col min="15108" max="15108" width="3.140625" style="222" customWidth="1"/>
    <col min="15109" max="15360" width="11.5703125" style="222"/>
    <col min="15361" max="15361" width="26.42578125" style="222" customWidth="1"/>
    <col min="15362" max="15363" width="26.5703125" style="222" customWidth="1"/>
    <col min="15364" max="15364" width="3.140625" style="222" customWidth="1"/>
    <col min="15365" max="15616" width="11.5703125" style="222"/>
    <col min="15617" max="15617" width="26.42578125" style="222" customWidth="1"/>
    <col min="15618" max="15619" width="26.5703125" style="222" customWidth="1"/>
    <col min="15620" max="15620" width="3.140625" style="222" customWidth="1"/>
    <col min="15621" max="15872" width="11.5703125" style="222"/>
    <col min="15873" max="15873" width="26.42578125" style="222" customWidth="1"/>
    <col min="15874" max="15875" width="26.5703125" style="222" customWidth="1"/>
    <col min="15876" max="15876" width="3.140625" style="222" customWidth="1"/>
    <col min="15877" max="16128" width="11.5703125" style="222"/>
    <col min="16129" max="16129" width="26.42578125" style="222" customWidth="1"/>
    <col min="16130" max="16131" width="26.5703125" style="222" customWidth="1"/>
    <col min="16132" max="16132" width="3.140625" style="222" customWidth="1"/>
    <col min="16133" max="16384" width="11.5703125" style="222"/>
  </cols>
  <sheetData>
    <row r="1" spans="1:6" ht="11.25" customHeight="1">
      <c r="A1" s="362"/>
      <c r="C1" s="628"/>
    </row>
    <row r="2" spans="1:6" ht="12.75" customHeight="1">
      <c r="A2" s="705" t="s">
        <v>321</v>
      </c>
      <c r="B2" s="705"/>
      <c r="C2" s="705"/>
      <c r="D2" s="487"/>
    </row>
    <row r="3" spans="1:6" ht="17.25" customHeight="1">
      <c r="A3" s="755" t="s">
        <v>603</v>
      </c>
      <c r="B3" s="755"/>
      <c r="C3" s="755"/>
      <c r="D3" s="487"/>
    </row>
    <row r="4" spans="1:6" ht="11.25" customHeight="1">
      <c r="A4" s="487"/>
      <c r="C4" s="628"/>
      <c r="D4" s="487"/>
    </row>
    <row r="5" spans="1:6" ht="12.75" customHeight="1">
      <c r="A5" s="758" t="s">
        <v>558</v>
      </c>
      <c r="B5" s="758"/>
      <c r="C5" s="758"/>
      <c r="D5" s="758"/>
    </row>
    <row r="6" spans="1:6" ht="11.25" customHeight="1">
      <c r="A6" s="362"/>
      <c r="C6" s="628"/>
      <c r="D6" s="487"/>
    </row>
    <row r="7" spans="1:6" ht="11.25" customHeight="1">
      <c r="A7" s="362"/>
      <c r="C7" s="628"/>
    </row>
    <row r="8" spans="1:6" ht="12.75" customHeight="1">
      <c r="A8" s="487"/>
      <c r="C8" s="629" t="s">
        <v>559</v>
      </c>
    </row>
    <row r="9" spans="1:6" ht="16.5" customHeight="1"/>
    <row r="10" spans="1:6" ht="12.75" customHeight="1">
      <c r="A10" s="759" t="s">
        <v>560</v>
      </c>
      <c r="B10" s="760">
        <v>43830</v>
      </c>
      <c r="C10" s="760">
        <v>43465</v>
      </c>
    </row>
    <row r="11" spans="1:6" ht="11.25" customHeight="1">
      <c r="A11" s="759"/>
      <c r="B11" s="760"/>
      <c r="C11" s="760"/>
      <c r="D11" s="415"/>
    </row>
    <row r="12" spans="1:6" ht="12.75" customHeight="1">
      <c r="A12" s="471"/>
      <c r="B12" s="631"/>
      <c r="C12" s="632"/>
    </row>
    <row r="13" spans="1:6" ht="12.75" customHeight="1">
      <c r="A13" s="477" t="s">
        <v>561</v>
      </c>
      <c r="B13" s="633">
        <f>+'P2_AP 19'!C21/'P2_AP 19'!J21</f>
        <v>2.1255327703436953</v>
      </c>
      <c r="C13" s="633">
        <f>+'P2_AP 19'!D21/'P2_AP 19'!K21</f>
        <v>2.00437820364741</v>
      </c>
      <c r="E13" s="520"/>
    </row>
    <row r="14" spans="1:6" ht="12.75" customHeight="1">
      <c r="A14" s="477"/>
      <c r="B14" s="633"/>
      <c r="C14" s="633"/>
    </row>
    <row r="15" spans="1:6" ht="12.75" customHeight="1">
      <c r="A15" s="477" t="s">
        <v>562</v>
      </c>
      <c r="B15" s="633">
        <f>+'P2_AP 19'!J30/'P2_AP 19'!J45</f>
        <v>1.5892767736772051</v>
      </c>
      <c r="C15" s="633">
        <f>+'P2_AP 19'!K30/'P2_AP 19'!K45</f>
        <v>1.7376491654443416</v>
      </c>
      <c r="E15" s="520"/>
      <c r="F15" s="520"/>
    </row>
    <row r="16" spans="1:6" ht="12.75" customHeight="1">
      <c r="A16" s="477"/>
      <c r="B16" s="633"/>
      <c r="C16" s="633"/>
    </row>
    <row r="17" spans="1:7" ht="12.75" customHeight="1">
      <c r="A17" s="477" t="s">
        <v>563</v>
      </c>
      <c r="B17" s="634">
        <f>+('EE_RR '!D37)/('P2_AP 19'!J45-'P2_AP 19'!J42)</f>
        <v>0.12834672000429551</v>
      </c>
      <c r="C17" s="634">
        <f>+('EE_RR '!E37)/('P2_AP 19'!K45-'P2_AP 19'!K42)</f>
        <v>0.16039130638366311</v>
      </c>
      <c r="E17" s="520"/>
      <c r="F17" s="275"/>
      <c r="G17" s="275"/>
    </row>
    <row r="18" spans="1:7" ht="12.75" customHeight="1">
      <c r="A18" s="479" t="s">
        <v>564</v>
      </c>
      <c r="B18" s="635">
        <f>8702991379/32891686463</f>
        <v>0.26459547426338365</v>
      </c>
      <c r="C18" s="636"/>
      <c r="F18" s="275"/>
      <c r="G18" s="275"/>
    </row>
    <row r="19" spans="1:7" ht="12.75" customHeight="1">
      <c r="A19" s="415"/>
      <c r="B19" s="637"/>
      <c r="C19" s="638"/>
      <c r="F19" s="393"/>
      <c r="G19" s="393"/>
    </row>
    <row r="20" spans="1:7" ht="11.25" customHeight="1">
      <c r="A20" s="639"/>
      <c r="B20" s="640"/>
      <c r="C20" s="641"/>
    </row>
    <row r="21" spans="1:7" ht="11.25" customHeight="1">
      <c r="A21" s="642"/>
      <c r="B21" s="640"/>
      <c r="C21" s="643"/>
    </row>
    <row r="22" spans="1:7" ht="11.25" customHeight="1">
      <c r="A22" s="642"/>
      <c r="B22" s="640"/>
      <c r="C22" s="644" t="s">
        <v>565</v>
      </c>
    </row>
    <row r="23" spans="1:7" ht="11.25" customHeight="1">
      <c r="A23" s="640" t="s">
        <v>566</v>
      </c>
      <c r="B23" s="640" t="s">
        <v>567</v>
      </c>
      <c r="C23" s="640" t="s">
        <v>568</v>
      </c>
    </row>
    <row r="24" spans="1:7" ht="11.25" customHeight="1">
      <c r="A24" s="640" t="s">
        <v>569</v>
      </c>
      <c r="B24" s="640" t="s">
        <v>570</v>
      </c>
      <c r="C24" s="628" t="s">
        <v>571</v>
      </c>
      <c r="D24" s="415"/>
    </row>
    <row r="25" spans="1:7" ht="11.25" customHeight="1">
      <c r="A25" s="642"/>
      <c r="B25" s="640"/>
      <c r="C25" s="644" t="s">
        <v>572</v>
      </c>
    </row>
    <row r="26" spans="1:7" ht="11.25" customHeight="1">
      <c r="A26" s="415"/>
      <c r="B26" s="640"/>
      <c r="C26" s="644" t="s">
        <v>573</v>
      </c>
    </row>
    <row r="27" spans="1:7" ht="11.25" customHeight="1">
      <c r="A27" s="415"/>
      <c r="B27" s="640"/>
      <c r="C27" s="645" t="s">
        <v>564</v>
      </c>
    </row>
    <row r="28" spans="1:7" ht="11.25" customHeight="1">
      <c r="A28" s="646"/>
      <c r="B28" s="647"/>
      <c r="C28" s="648"/>
    </row>
    <row r="30" spans="1:7" ht="12.75" customHeight="1"/>
  </sheetData>
  <sheetProtection selectLockedCells="1" selectUnlockedCells="1"/>
  <mergeCells count="6">
    <mergeCell ref="A2:C2"/>
    <mergeCell ref="A3:C3"/>
    <mergeCell ref="A5:D5"/>
    <mergeCell ref="A10:A11"/>
    <mergeCell ref="B10:B11"/>
    <mergeCell ref="C10:C11"/>
  </mergeCells>
  <pageMargins left="0.98425196850393704" right="0.74803149606299213" top="1.5748031496062993" bottom="0.98425196850393704" header="0.51181102362204722" footer="0.51181102362204722"/>
  <pageSetup paperSize="9" scale="90" firstPageNumber="0"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21"/>
  <sheetViews>
    <sheetView showGridLines="0" zoomScale="85" zoomScaleNormal="85" workbookViewId="0">
      <selection activeCell="L15" sqref="L15"/>
    </sheetView>
  </sheetViews>
  <sheetFormatPr baseColWidth="10" defaultRowHeight="15"/>
  <cols>
    <col min="2" max="2" width="51.85546875" bestFit="1" customWidth="1"/>
    <col min="3" max="3" width="17.7109375" bestFit="1" customWidth="1"/>
    <col min="4" max="4" width="19.85546875" customWidth="1"/>
    <col min="5" max="5" width="16.28515625" bestFit="1" customWidth="1"/>
    <col min="6" max="6" width="5.5703125" customWidth="1"/>
    <col min="8" max="8" width="16.7109375" bestFit="1" customWidth="1"/>
  </cols>
  <sheetData>
    <row r="2" spans="2:8">
      <c r="B2" s="770" t="s">
        <v>190</v>
      </c>
      <c r="C2" s="770" t="s">
        <v>191</v>
      </c>
      <c r="D2" s="772" t="s">
        <v>192</v>
      </c>
      <c r="E2" s="773"/>
    </row>
    <row r="3" spans="2:8">
      <c r="B3" s="771"/>
      <c r="C3" s="771"/>
      <c r="D3" s="207" t="s">
        <v>215</v>
      </c>
      <c r="E3" s="168" t="s">
        <v>216</v>
      </c>
    </row>
    <row r="4" spans="2:8">
      <c r="B4" s="168" t="s">
        <v>217</v>
      </c>
      <c r="C4" s="183">
        <v>136000377103</v>
      </c>
      <c r="D4" s="184"/>
      <c r="E4" s="185"/>
      <c r="F4" s="186"/>
    </row>
    <row r="5" spans="2:8">
      <c r="B5" s="187" t="s">
        <v>218</v>
      </c>
      <c r="C5" s="188"/>
      <c r="D5" s="188"/>
      <c r="E5" s="185"/>
    </row>
    <row r="6" spans="2:8">
      <c r="B6" s="169" t="s">
        <v>195</v>
      </c>
      <c r="C6" s="189">
        <v>33130105773</v>
      </c>
      <c r="D6" s="189">
        <v>0</v>
      </c>
      <c r="E6" s="190">
        <v>0</v>
      </c>
    </row>
    <row r="7" spans="2:8">
      <c r="B7" s="169" t="s">
        <v>196</v>
      </c>
      <c r="C7" s="189">
        <v>53960865778</v>
      </c>
      <c r="D7" s="191">
        <f>15507303631+5000000000-D8</f>
        <v>18700705514</v>
      </c>
      <c r="E7" s="192">
        <f>+D7/C7</f>
        <v>0.34656051648497327</v>
      </c>
    </row>
    <row r="8" spans="2:8">
      <c r="B8" s="169" t="s">
        <v>197</v>
      </c>
      <c r="C8" s="189">
        <v>1806598117</v>
      </c>
      <c r="D8" s="189">
        <v>1806598117</v>
      </c>
      <c r="E8" s="190">
        <v>1</v>
      </c>
    </row>
    <row r="9" spans="2:8" s="196" customFormat="1">
      <c r="B9" s="168" t="s">
        <v>219</v>
      </c>
      <c r="C9" s="193">
        <f>SUM(C6:C8)</f>
        <v>88897569668</v>
      </c>
      <c r="D9" s="194"/>
      <c r="E9" s="195"/>
    </row>
    <row r="10" spans="2:8">
      <c r="B10" s="168" t="s">
        <v>591</v>
      </c>
      <c r="C10" s="774">
        <f>+C4+C9</f>
        <v>224897946771</v>
      </c>
      <c r="D10" s="775"/>
      <c r="E10" s="776"/>
      <c r="H10" s="675"/>
    </row>
    <row r="11" spans="2:8">
      <c r="B11" s="168" t="s">
        <v>592</v>
      </c>
      <c r="C11" s="774">
        <f>-D7-D8</f>
        <v>-20507303631</v>
      </c>
      <c r="D11" s="775"/>
      <c r="E11" s="776"/>
    </row>
    <row r="12" spans="2:8">
      <c r="B12" s="211" t="s">
        <v>590</v>
      </c>
      <c r="C12" s="777">
        <f>+C10+C11</f>
        <v>204390643140</v>
      </c>
      <c r="D12" s="778"/>
      <c r="E12" s="779"/>
      <c r="G12" s="197"/>
    </row>
    <row r="13" spans="2:8">
      <c r="B13" t="s">
        <v>181</v>
      </c>
    </row>
    <row r="14" spans="2:8">
      <c r="B14" s="168" t="s">
        <v>193</v>
      </c>
      <c r="C14" s="761"/>
      <c r="D14" s="762"/>
      <c r="E14" s="763"/>
    </row>
    <row r="15" spans="2:8">
      <c r="B15" s="170" t="s">
        <v>194</v>
      </c>
      <c r="C15" s="764"/>
      <c r="D15" s="765"/>
      <c r="E15" s="766"/>
      <c r="F15" s="197"/>
    </row>
    <row r="16" spans="2:8">
      <c r="B16" s="169" t="s">
        <v>195</v>
      </c>
      <c r="C16" s="767" t="s">
        <v>224</v>
      </c>
      <c r="D16" s="768"/>
      <c r="E16" s="769"/>
    </row>
    <row r="17" spans="2:5">
      <c r="B17" s="169" t="s">
        <v>196</v>
      </c>
      <c r="C17" s="767" t="s">
        <v>223</v>
      </c>
      <c r="D17" s="768"/>
      <c r="E17" s="769"/>
    </row>
    <row r="18" spans="2:5">
      <c r="B18" s="169" t="s">
        <v>197</v>
      </c>
      <c r="C18" s="767" t="s">
        <v>578</v>
      </c>
      <c r="D18" s="768"/>
      <c r="E18" s="769"/>
    </row>
    <row r="20" spans="2:5">
      <c r="B20" s="209"/>
      <c r="C20" s="210"/>
    </row>
    <row r="21" spans="2:5">
      <c r="B21" s="209"/>
      <c r="C21" s="210"/>
    </row>
  </sheetData>
  <mergeCells count="10">
    <mergeCell ref="C14:E15"/>
    <mergeCell ref="C16:E16"/>
    <mergeCell ref="C17:E17"/>
    <mergeCell ref="C18:E18"/>
    <mergeCell ref="B2:B3"/>
    <mergeCell ref="C2:C3"/>
    <mergeCell ref="D2:E2"/>
    <mergeCell ref="C10:E10"/>
    <mergeCell ref="C11:E11"/>
    <mergeCell ref="C12:E12"/>
  </mergeCells>
  <pageMargins left="0.70866141732283472" right="0.70866141732283472" top="0.74803149606299213" bottom="0.7480314960629921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FF0000"/>
  </sheetPr>
  <dimension ref="A1:HP58"/>
  <sheetViews>
    <sheetView showGridLines="0" topLeftCell="A23" zoomScaleNormal="100" workbookViewId="0">
      <selection activeCell="E47" sqref="E47"/>
    </sheetView>
  </sheetViews>
  <sheetFormatPr baseColWidth="10" defaultRowHeight="12.75"/>
  <cols>
    <col min="1" max="1" width="22" style="4" customWidth="1"/>
    <col min="2" max="2" width="8.7109375" style="4" customWidth="1"/>
    <col min="3" max="4" width="13" style="4" customWidth="1"/>
    <col min="5" max="5" width="22.5703125" style="4" customWidth="1"/>
    <col min="6" max="6" width="30.5703125" style="4" hidden="1" customWidth="1"/>
    <col min="7" max="8" width="8.5703125" style="4" hidden="1" customWidth="1"/>
    <col min="9" max="9" width="8.7109375" style="4" customWidth="1"/>
    <col min="10" max="10" width="13.85546875" style="4" bestFit="1" customWidth="1"/>
    <col min="11" max="11" width="13" style="4" customWidth="1"/>
    <col min="12" max="12" width="11" style="4" bestFit="1" customWidth="1"/>
    <col min="13" max="224" width="9.140625" style="4" customWidth="1"/>
    <col min="225" max="16384" width="11.42578125" style="1"/>
  </cols>
  <sheetData>
    <row r="1" spans="1:224">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row>
    <row r="2" spans="1:224" s="106" customFormat="1" ht="15">
      <c r="A2" s="693" t="s">
        <v>187</v>
      </c>
      <c r="B2" s="693"/>
      <c r="C2" s="693"/>
      <c r="D2" s="693"/>
      <c r="E2" s="693"/>
      <c r="F2" s="693"/>
      <c r="G2" s="693"/>
      <c r="H2" s="693"/>
      <c r="I2" s="693"/>
      <c r="J2" s="693"/>
      <c r="K2" s="693"/>
    </row>
    <row r="3" spans="1:224" s="2" customFormat="1" ht="15">
      <c r="A3" s="690" t="s">
        <v>587</v>
      </c>
      <c r="B3" s="690"/>
      <c r="C3" s="690"/>
      <c r="D3" s="690"/>
      <c r="E3" s="690"/>
      <c r="F3" s="690"/>
      <c r="G3" s="690"/>
      <c r="H3" s="690"/>
      <c r="I3" s="690"/>
      <c r="J3" s="690"/>
      <c r="K3" s="690"/>
    </row>
    <row r="4" spans="1:224" s="2" customFormat="1" ht="15">
      <c r="A4" s="691" t="s">
        <v>0</v>
      </c>
      <c r="B4" s="691"/>
      <c r="C4" s="691"/>
      <c r="D4" s="691"/>
      <c r="E4" s="691"/>
      <c r="F4" s="691"/>
      <c r="G4" s="691"/>
      <c r="H4" s="691"/>
      <c r="I4" s="691"/>
      <c r="J4" s="691"/>
      <c r="K4" s="691"/>
    </row>
    <row r="5" spans="1:224" s="2" customFormat="1" ht="15">
      <c r="A5" s="692" t="s">
        <v>1</v>
      </c>
      <c r="B5" s="692"/>
      <c r="C5" s="692"/>
      <c r="D5" s="692"/>
      <c r="E5" s="692"/>
      <c r="F5" s="692"/>
      <c r="G5" s="692"/>
      <c r="H5" s="692"/>
      <c r="I5" s="692"/>
      <c r="J5" s="692"/>
      <c r="K5" s="692"/>
    </row>
    <row r="6" spans="1:224">
      <c r="A6" s="3"/>
      <c r="B6" s="3"/>
      <c r="C6" s="3"/>
      <c r="D6" s="3"/>
      <c r="E6" s="3"/>
      <c r="F6" s="3"/>
      <c r="G6" s="3"/>
      <c r="H6" s="3"/>
      <c r="I6" s="3"/>
      <c r="J6" s="3"/>
      <c r="K6" s="3"/>
    </row>
    <row r="7" spans="1:224" hidden="1">
      <c r="A7" s="3"/>
      <c r="B7" s="3"/>
      <c r="C7" s="3"/>
      <c r="D7" s="3"/>
      <c r="E7" s="3"/>
      <c r="F7" s="3"/>
      <c r="G7" s="3"/>
      <c r="H7" s="3"/>
      <c r="I7" s="3"/>
      <c r="J7" s="3"/>
      <c r="K7" s="3"/>
    </row>
    <row r="8" spans="1:224" hidden="1">
      <c r="A8" s="3"/>
      <c r="B8" s="3"/>
      <c r="C8" s="3"/>
      <c r="D8" s="3"/>
      <c r="E8" s="3"/>
      <c r="F8" s="3"/>
      <c r="G8" s="3"/>
      <c r="H8" s="3"/>
      <c r="I8" s="3"/>
      <c r="J8" s="3"/>
      <c r="K8" s="3"/>
    </row>
    <row r="9" spans="1:224" hidden="1">
      <c r="A9" s="3"/>
      <c r="B9" s="3"/>
      <c r="C9" s="3"/>
      <c r="D9" s="3"/>
      <c r="E9" s="3"/>
      <c r="F9" s="3"/>
      <c r="G9" s="3"/>
      <c r="H9" s="3"/>
      <c r="I9" s="3"/>
      <c r="J9" s="3"/>
      <c r="K9" s="3"/>
    </row>
    <row r="11" spans="1:224">
      <c r="A11" s="107" t="s">
        <v>2</v>
      </c>
      <c r="B11" s="108"/>
      <c r="C11" s="109">
        <v>43830</v>
      </c>
      <c r="D11" s="109">
        <v>43465</v>
      </c>
      <c r="E11" s="107" t="s">
        <v>3</v>
      </c>
      <c r="F11" s="115"/>
      <c r="G11" s="115"/>
      <c r="H11" s="115"/>
      <c r="I11" s="108"/>
      <c r="J11" s="109">
        <f>+C11</f>
        <v>43830</v>
      </c>
      <c r="K11" s="111">
        <f>+D11</f>
        <v>43465</v>
      </c>
      <c r="HP11" s="1"/>
    </row>
    <row r="12" spans="1:224">
      <c r="A12" s="5"/>
      <c r="B12" s="6"/>
      <c r="C12" s="7"/>
      <c r="D12" s="7"/>
      <c r="E12" s="5"/>
      <c r="I12" s="6"/>
      <c r="J12" s="7"/>
      <c r="K12" s="20"/>
      <c r="HP12" s="1"/>
    </row>
    <row r="13" spans="1:224">
      <c r="A13" s="91" t="s">
        <v>4</v>
      </c>
      <c r="B13" s="8"/>
      <c r="C13" s="9"/>
      <c r="D13" s="9"/>
      <c r="E13" s="91" t="s">
        <v>5</v>
      </c>
      <c r="F13" s="10"/>
      <c r="G13" s="10"/>
      <c r="H13" s="10"/>
      <c r="I13" s="8"/>
      <c r="J13" s="7"/>
      <c r="K13" s="20"/>
      <c r="HP13" s="1"/>
    </row>
    <row r="14" spans="1:224">
      <c r="A14" s="5" t="s">
        <v>6</v>
      </c>
      <c r="B14" s="179" t="s">
        <v>7</v>
      </c>
      <c r="C14" s="96">
        <v>5744231434</v>
      </c>
      <c r="D14" s="96">
        <v>4593719191</v>
      </c>
      <c r="E14" s="5" t="s">
        <v>8</v>
      </c>
      <c r="I14" s="6" t="s">
        <v>9</v>
      </c>
      <c r="J14" s="97">
        <v>32789299923</v>
      </c>
      <c r="K14" s="97">
        <v>32416655853</v>
      </c>
      <c r="HP14" s="1"/>
    </row>
    <row r="15" spans="1:224">
      <c r="A15" s="5" t="s">
        <v>179</v>
      </c>
      <c r="B15" s="179" t="s">
        <v>10</v>
      </c>
      <c r="C15" s="11">
        <v>2621335618</v>
      </c>
      <c r="D15" s="11">
        <v>1001821915</v>
      </c>
      <c r="E15" s="5" t="s">
        <v>11</v>
      </c>
      <c r="I15" s="6" t="s">
        <v>12</v>
      </c>
      <c r="J15" s="97">
        <v>1308800357</v>
      </c>
      <c r="K15" s="97">
        <v>1605545857</v>
      </c>
      <c r="HP15" s="1"/>
    </row>
    <row r="16" spans="1:224">
      <c r="A16" s="5" t="s">
        <v>13</v>
      </c>
      <c r="B16" s="179" t="s">
        <v>14</v>
      </c>
      <c r="C16" s="11">
        <v>198677944627</v>
      </c>
      <c r="D16" s="11">
        <v>171856654140</v>
      </c>
      <c r="E16" s="5" t="s">
        <v>15</v>
      </c>
      <c r="I16" s="6" t="s">
        <v>16</v>
      </c>
      <c r="J16" s="97">
        <v>69724300346</v>
      </c>
      <c r="K16" s="97">
        <v>63285404618</v>
      </c>
      <c r="HP16" s="1"/>
    </row>
    <row r="17" spans="1:224">
      <c r="A17" s="5" t="s">
        <v>17</v>
      </c>
      <c r="B17" s="179" t="s">
        <v>18</v>
      </c>
      <c r="C17" s="11">
        <v>2267264351</v>
      </c>
      <c r="D17" s="11">
        <v>2683377766</v>
      </c>
      <c r="E17" s="5" t="s">
        <v>19</v>
      </c>
      <c r="I17" s="6" t="s">
        <v>20</v>
      </c>
      <c r="J17" s="97">
        <v>986243841</v>
      </c>
      <c r="K17" s="97">
        <v>870015730</v>
      </c>
      <c r="HP17" s="1"/>
    </row>
    <row r="18" spans="1:224">
      <c r="A18" s="5" t="s">
        <v>21</v>
      </c>
      <c r="B18" s="179" t="s">
        <v>22</v>
      </c>
      <c r="C18" s="11">
        <v>20161844866</v>
      </c>
      <c r="D18" s="11">
        <v>22936352672</v>
      </c>
      <c r="E18" s="5" t="s">
        <v>23</v>
      </c>
      <c r="I18" s="6" t="s">
        <v>24</v>
      </c>
      <c r="J18" s="97">
        <v>1314315326</v>
      </c>
      <c r="K18" s="97">
        <v>1536137063</v>
      </c>
      <c r="HP18" s="1"/>
    </row>
    <row r="19" spans="1:224">
      <c r="A19" s="5"/>
      <c r="B19" s="95"/>
      <c r="C19" s="11"/>
      <c r="D19" s="11"/>
      <c r="E19" s="5" t="s">
        <v>25</v>
      </c>
      <c r="I19" s="6" t="s">
        <v>26</v>
      </c>
      <c r="J19" s="97">
        <v>1837088670</v>
      </c>
      <c r="K19" s="97">
        <v>1600416674</v>
      </c>
      <c r="HP19" s="1"/>
    </row>
    <row r="20" spans="1:224">
      <c r="A20" s="5"/>
      <c r="B20" s="95"/>
      <c r="C20" s="11"/>
      <c r="D20" s="11"/>
      <c r="E20" s="5"/>
      <c r="I20" s="95"/>
      <c r="J20" s="11"/>
      <c r="K20" s="87"/>
      <c r="HP20" s="1"/>
    </row>
    <row r="21" spans="1:224">
      <c r="A21" s="12" t="s">
        <v>27</v>
      </c>
      <c r="B21" s="180"/>
      <c r="C21" s="13">
        <f>SUM(C14:C20)</f>
        <v>229472620896</v>
      </c>
      <c r="D21" s="13">
        <f>SUM(D14:D20)</f>
        <v>203071925684</v>
      </c>
      <c r="E21" s="14" t="s">
        <v>28</v>
      </c>
      <c r="F21" s="15"/>
      <c r="G21" s="15"/>
      <c r="H21" s="15"/>
      <c r="I21" s="99"/>
      <c r="J21" s="13">
        <f>SUM(J14:J20)</f>
        <v>107960048463</v>
      </c>
      <c r="K21" s="88">
        <f>SUM(K14:K20)</f>
        <v>101314175795</v>
      </c>
      <c r="HP21" s="1"/>
    </row>
    <row r="22" spans="1:224" hidden="1">
      <c r="A22" s="5"/>
      <c r="B22" s="95"/>
      <c r="C22" s="11"/>
      <c r="D22" s="11"/>
      <c r="E22" s="100"/>
      <c r="F22" s="17"/>
      <c r="G22" s="17"/>
      <c r="H22" s="17"/>
      <c r="I22" s="101"/>
      <c r="J22" s="7"/>
      <c r="K22" s="20"/>
      <c r="HP22" s="1"/>
    </row>
    <row r="23" spans="1:224">
      <c r="A23" s="91" t="s">
        <v>29</v>
      </c>
      <c r="B23" s="102"/>
      <c r="C23" s="11"/>
      <c r="D23" s="11"/>
      <c r="E23" s="91" t="s">
        <v>30</v>
      </c>
      <c r="F23" s="10"/>
      <c r="G23" s="10"/>
      <c r="H23" s="10"/>
      <c r="I23" s="102"/>
      <c r="J23" s="7"/>
      <c r="K23" s="20"/>
      <c r="HP23" s="1"/>
    </row>
    <row r="24" spans="1:224">
      <c r="A24" s="5" t="s">
        <v>583</v>
      </c>
      <c r="B24" s="179" t="s">
        <v>10</v>
      </c>
      <c r="C24" s="98">
        <v>5119219743</v>
      </c>
      <c r="D24" s="98">
        <v>2296219743</v>
      </c>
      <c r="E24" s="4" t="s">
        <v>11</v>
      </c>
      <c r="I24" s="6" t="s">
        <v>12</v>
      </c>
      <c r="J24" s="97">
        <v>0</v>
      </c>
      <c r="K24" s="97">
        <v>0</v>
      </c>
      <c r="HP24" s="1"/>
    </row>
    <row r="25" spans="1:224">
      <c r="A25" s="5" t="s">
        <v>13</v>
      </c>
      <c r="B25" s="179" t="s">
        <v>14</v>
      </c>
      <c r="C25" s="98">
        <v>23304454818</v>
      </c>
      <c r="D25" s="98">
        <v>27686650315</v>
      </c>
      <c r="E25" s="5" t="s">
        <v>15</v>
      </c>
      <c r="I25" s="6" t="s">
        <v>16</v>
      </c>
      <c r="J25" s="97">
        <v>55710249520</v>
      </c>
      <c r="K25" s="97">
        <v>51834384959</v>
      </c>
      <c r="HP25" s="1"/>
    </row>
    <row r="26" spans="1:224" ht="12.75" hidden="1" customHeight="1">
      <c r="A26" s="5" t="s">
        <v>17</v>
      </c>
      <c r="B26" s="179" t="s">
        <v>18</v>
      </c>
      <c r="C26" s="98">
        <v>0</v>
      </c>
      <c r="D26" s="98">
        <v>0</v>
      </c>
      <c r="E26" s="5"/>
      <c r="I26" s="6"/>
      <c r="J26" s="98"/>
      <c r="K26" s="112"/>
      <c r="HP26" s="1"/>
    </row>
    <row r="27" spans="1:224" ht="12.75" hidden="1" customHeight="1">
      <c r="A27" s="5" t="s">
        <v>21</v>
      </c>
      <c r="B27" s="179" t="s">
        <v>22</v>
      </c>
      <c r="C27" s="11">
        <v>0</v>
      </c>
      <c r="D27" s="11">
        <v>0</v>
      </c>
      <c r="E27" s="103" t="s">
        <v>25</v>
      </c>
      <c r="F27" s="18"/>
      <c r="G27" s="18"/>
      <c r="H27" s="18"/>
      <c r="I27" s="6" t="s">
        <v>24</v>
      </c>
      <c r="J27" s="104"/>
      <c r="K27" s="113">
        <v>0</v>
      </c>
      <c r="HP27" s="1"/>
    </row>
    <row r="28" spans="1:224" ht="12.75" hidden="1" customHeight="1">
      <c r="A28" s="5" t="s">
        <v>17</v>
      </c>
      <c r="B28" s="179" t="s">
        <v>18</v>
      </c>
      <c r="C28" s="11">
        <v>0</v>
      </c>
      <c r="D28" s="11">
        <v>0</v>
      </c>
      <c r="E28" s="5"/>
      <c r="I28" s="6"/>
      <c r="J28" s="11"/>
      <c r="K28" s="87"/>
      <c r="HP28" s="1"/>
    </row>
    <row r="29" spans="1:224">
      <c r="A29" s="5" t="s">
        <v>32</v>
      </c>
      <c r="B29" s="179" t="s">
        <v>33</v>
      </c>
      <c r="C29" s="11">
        <v>5761399775</v>
      </c>
      <c r="D29" s="11">
        <v>4745072847</v>
      </c>
      <c r="E29" s="14" t="s">
        <v>34</v>
      </c>
      <c r="F29" s="15"/>
      <c r="G29" s="15"/>
      <c r="H29" s="15"/>
      <c r="I29" s="16"/>
      <c r="J29" s="13">
        <f>SUM(J23:J28)</f>
        <v>55710249520</v>
      </c>
      <c r="K29" s="88">
        <f>SUM(K23:K28)</f>
        <v>51834384959</v>
      </c>
      <c r="HP29" s="1"/>
    </row>
    <row r="30" spans="1:224">
      <c r="A30" s="5" t="s">
        <v>35</v>
      </c>
      <c r="B30" s="179" t="s">
        <v>36</v>
      </c>
      <c r="C30" s="11">
        <v>0</v>
      </c>
      <c r="D30" s="11">
        <v>0</v>
      </c>
      <c r="E30" s="14" t="s">
        <v>37</v>
      </c>
      <c r="F30" s="15"/>
      <c r="G30" s="15"/>
      <c r="H30" s="15"/>
      <c r="I30" s="16"/>
      <c r="J30" s="94">
        <f>+J29+J21</f>
        <v>163670297983</v>
      </c>
      <c r="K30" s="89">
        <f>+K29+K21</f>
        <v>153148560754</v>
      </c>
      <c r="HP30" s="1"/>
    </row>
    <row r="31" spans="1:224">
      <c r="A31" s="5" t="s">
        <v>38</v>
      </c>
      <c r="B31" s="179" t="s">
        <v>31</v>
      </c>
      <c r="C31" s="11">
        <v>2996740375</v>
      </c>
      <c r="D31" s="11">
        <v>3484182227</v>
      </c>
      <c r="E31" s="100"/>
      <c r="F31" s="17"/>
      <c r="G31" s="17"/>
      <c r="H31" s="17"/>
      <c r="I31" s="105"/>
      <c r="J31" s="7"/>
      <c r="K31" s="20"/>
      <c r="HP31" s="1"/>
    </row>
    <row r="32" spans="1:224">
      <c r="A32" s="100"/>
      <c r="B32" s="101"/>
      <c r="C32" s="11"/>
      <c r="D32" s="11"/>
      <c r="E32" s="107" t="s">
        <v>39</v>
      </c>
      <c r="F32" s="115"/>
      <c r="G32" s="115"/>
      <c r="H32" s="115"/>
      <c r="I32" s="108"/>
      <c r="J32" s="111">
        <f>+J11</f>
        <v>43830</v>
      </c>
      <c r="K32" s="111">
        <f>+K11</f>
        <v>43465</v>
      </c>
      <c r="HP32" s="1"/>
    </row>
    <row r="33" spans="1:224" ht="15" customHeight="1">
      <c r="A33" s="5"/>
      <c r="B33" s="95"/>
      <c r="C33" s="11"/>
      <c r="D33" s="11"/>
      <c r="E33" s="5" t="s">
        <v>40</v>
      </c>
      <c r="I33" s="6"/>
      <c r="J33" s="19">
        <v>62359500000</v>
      </c>
      <c r="K33" s="19">
        <v>45504500000</v>
      </c>
      <c r="HP33" s="1"/>
    </row>
    <row r="34" spans="1:224">
      <c r="A34" s="5"/>
      <c r="B34" s="20"/>
      <c r="C34" s="11"/>
      <c r="D34" s="11"/>
      <c r="E34" s="5" t="s">
        <v>177</v>
      </c>
      <c r="I34" s="6"/>
      <c r="J34" s="19">
        <v>0</v>
      </c>
      <c r="K34" s="19">
        <v>300000000</v>
      </c>
      <c r="HP34" s="1"/>
    </row>
    <row r="35" spans="1:224">
      <c r="A35" s="22"/>
      <c r="B35" s="20"/>
      <c r="C35" s="11"/>
      <c r="D35" s="11"/>
      <c r="E35" s="5" t="s">
        <v>41</v>
      </c>
      <c r="I35" s="6"/>
      <c r="J35" s="19">
        <v>4700655899</v>
      </c>
      <c r="K35" s="19">
        <v>4139188983</v>
      </c>
      <c r="HP35" s="1"/>
    </row>
    <row r="36" spans="1:224">
      <c r="A36" s="22"/>
      <c r="B36" s="20"/>
      <c r="C36" s="11"/>
      <c r="D36" s="11"/>
      <c r="E36" s="5" t="s">
        <v>42</v>
      </c>
      <c r="I36" s="6"/>
      <c r="J36" s="19">
        <v>3461206007</v>
      </c>
      <c r="K36" s="19">
        <v>6476185326</v>
      </c>
      <c r="HP36" s="1"/>
    </row>
    <row r="37" spans="1:224">
      <c r="A37" s="22"/>
      <c r="B37" s="20"/>
      <c r="C37" s="11"/>
      <c r="D37" s="11"/>
      <c r="E37" s="5" t="s">
        <v>229</v>
      </c>
      <c r="I37" s="6"/>
      <c r="J37" s="19">
        <v>20507303631</v>
      </c>
      <c r="K37" s="19">
        <v>15507303631</v>
      </c>
      <c r="HP37" s="1"/>
    </row>
    <row r="38" spans="1:224" ht="12" customHeight="1">
      <c r="A38" s="5"/>
      <c r="B38" s="6"/>
      <c r="C38" s="11"/>
      <c r="D38" s="11"/>
      <c r="E38" s="5" t="s">
        <v>43</v>
      </c>
      <c r="I38" s="6"/>
      <c r="J38" s="19">
        <v>0</v>
      </c>
      <c r="K38" s="19">
        <v>2864231403</v>
      </c>
      <c r="HP38" s="1"/>
    </row>
    <row r="39" spans="1:224" ht="10.5" customHeight="1">
      <c r="A39" s="5"/>
      <c r="B39" s="6"/>
      <c r="C39" s="11"/>
      <c r="D39" s="11"/>
      <c r="E39" s="5" t="s">
        <v>180</v>
      </c>
      <c r="I39" s="6"/>
      <c r="J39" s="19">
        <v>1363290125</v>
      </c>
      <c r="K39" s="19">
        <v>1160865654</v>
      </c>
      <c r="L39" s="681"/>
      <c r="HP39" s="1"/>
    </row>
    <row r="40" spans="1:224" ht="10.5" customHeight="1">
      <c r="A40" s="5"/>
      <c r="B40" s="6"/>
      <c r="C40" s="11"/>
      <c r="D40" s="11"/>
      <c r="E40" s="5" t="s">
        <v>44</v>
      </c>
      <c r="I40" s="6"/>
      <c r="J40" s="19">
        <v>0</v>
      </c>
      <c r="K40" s="19">
        <v>953876746</v>
      </c>
      <c r="HP40" s="1"/>
    </row>
    <row r="41" spans="1:224" hidden="1">
      <c r="A41" s="5"/>
      <c r="B41" s="6"/>
      <c r="C41" s="11"/>
      <c r="D41" s="11"/>
      <c r="E41" s="5" t="s">
        <v>45</v>
      </c>
      <c r="I41" s="6"/>
      <c r="J41" s="19"/>
      <c r="K41" s="90">
        <v>0</v>
      </c>
      <c r="HP41" s="1"/>
    </row>
    <row r="42" spans="1:224">
      <c r="A42" s="5"/>
      <c r="B42" s="6"/>
      <c r="C42" s="11"/>
      <c r="D42" s="11"/>
      <c r="E42" s="5" t="s">
        <v>46</v>
      </c>
      <c r="I42" s="23"/>
      <c r="J42" s="19">
        <v>10592181962</v>
      </c>
      <c r="K42" s="19">
        <v>11229338320</v>
      </c>
      <c r="HP42" s="1"/>
    </row>
    <row r="43" spans="1:224" hidden="1">
      <c r="A43" s="5"/>
      <c r="B43" s="6"/>
      <c r="C43" s="11"/>
      <c r="D43" s="11"/>
      <c r="E43" s="5"/>
      <c r="I43" s="23"/>
      <c r="J43" s="19"/>
      <c r="K43" s="90"/>
      <c r="HP43" s="1"/>
    </row>
    <row r="44" spans="1:224" hidden="1">
      <c r="A44" s="5"/>
      <c r="B44" s="6"/>
      <c r="C44" s="11"/>
      <c r="D44" s="11"/>
      <c r="E44" s="5"/>
      <c r="I44" s="6"/>
      <c r="J44" s="24"/>
      <c r="K44" s="6"/>
      <c r="HP44" s="1"/>
    </row>
    <row r="45" spans="1:224">
      <c r="A45" s="14" t="s">
        <v>47</v>
      </c>
      <c r="B45" s="16"/>
      <c r="C45" s="13">
        <f>SUM(C24:C44)</f>
        <v>37181814711</v>
      </c>
      <c r="D45" s="13">
        <f>SUM(D24:D44)</f>
        <v>38212125132</v>
      </c>
      <c r="E45" s="14" t="s">
        <v>48</v>
      </c>
      <c r="F45" s="15"/>
      <c r="G45" s="15"/>
      <c r="H45" s="15"/>
      <c r="I45" s="16"/>
      <c r="J45" s="13">
        <f>SUM(J33:J44)</f>
        <v>102984137624</v>
      </c>
      <c r="K45" s="13">
        <f>SUM(K33:K44)</f>
        <v>88135490063</v>
      </c>
      <c r="HP45" s="1"/>
    </row>
    <row r="46" spans="1:224">
      <c r="A46" s="92" t="s">
        <v>49</v>
      </c>
      <c r="B46" s="110"/>
      <c r="C46" s="93">
        <f>+C45+C21</f>
        <v>266654435607</v>
      </c>
      <c r="D46" s="93">
        <f>+D45+D21+1</f>
        <v>241284050817</v>
      </c>
      <c r="E46" s="92" t="s">
        <v>50</v>
      </c>
      <c r="F46" s="116"/>
      <c r="G46" s="116"/>
      <c r="H46" s="116"/>
      <c r="I46" s="110"/>
      <c r="J46" s="93">
        <f>+J45+J30</f>
        <v>266654435607</v>
      </c>
      <c r="K46" s="114">
        <f>+K45+K30</f>
        <v>241284050817</v>
      </c>
      <c r="HP46" s="1"/>
    </row>
    <row r="47" spans="1:224" s="106" customFormat="1" ht="10.5" customHeight="1">
      <c r="A47" s="204"/>
      <c r="B47" s="204"/>
      <c r="C47" s="204"/>
      <c r="D47" s="205"/>
      <c r="E47" s="205"/>
      <c r="F47" s="205"/>
      <c r="G47" s="205"/>
      <c r="H47" s="205"/>
      <c r="I47" s="205"/>
      <c r="J47" s="212"/>
      <c r="K47" s="206">
        <f>+D46-K46</f>
        <v>0</v>
      </c>
      <c r="L47" s="204"/>
      <c r="M47" s="204"/>
      <c r="N47" s="204"/>
      <c r="O47" s="204"/>
      <c r="P47" s="204"/>
      <c r="Q47" s="204"/>
      <c r="R47" s="204"/>
      <c r="S47" s="204"/>
      <c r="T47" s="204"/>
      <c r="U47" s="204"/>
      <c r="V47" s="204"/>
      <c r="W47" s="204"/>
      <c r="X47" s="204"/>
      <c r="Y47" s="204"/>
      <c r="Z47" s="204"/>
      <c r="AA47" s="204"/>
      <c r="AB47" s="204"/>
      <c r="AC47" s="204"/>
      <c r="AD47" s="204"/>
      <c r="AE47" s="204"/>
      <c r="AF47" s="204"/>
      <c r="AG47" s="204"/>
      <c r="AH47" s="204"/>
      <c r="AI47" s="204"/>
      <c r="AJ47" s="204"/>
      <c r="AK47" s="204"/>
      <c r="AL47" s="204"/>
      <c r="AM47" s="204"/>
      <c r="AN47" s="204"/>
      <c r="AO47" s="204"/>
      <c r="AP47" s="204"/>
      <c r="AQ47" s="204"/>
      <c r="AR47" s="204"/>
      <c r="AS47" s="204"/>
      <c r="AT47" s="204"/>
      <c r="AU47" s="204"/>
      <c r="AV47" s="204"/>
      <c r="AW47" s="204"/>
      <c r="AX47" s="204"/>
      <c r="AY47" s="204"/>
      <c r="AZ47" s="204"/>
      <c r="BA47" s="204"/>
      <c r="BB47" s="204"/>
      <c r="BC47" s="204"/>
      <c r="BD47" s="204"/>
      <c r="BE47" s="204"/>
      <c r="BF47" s="204"/>
      <c r="BG47" s="204"/>
      <c r="BH47" s="204"/>
      <c r="BI47" s="204"/>
      <c r="BJ47" s="204"/>
      <c r="BK47" s="204"/>
      <c r="BL47" s="204"/>
      <c r="BM47" s="204"/>
      <c r="BN47" s="204"/>
      <c r="BO47" s="204"/>
      <c r="BP47" s="204"/>
      <c r="BQ47" s="204"/>
      <c r="BR47" s="204"/>
      <c r="BS47" s="204"/>
      <c r="BT47" s="204"/>
      <c r="BU47" s="204"/>
      <c r="BV47" s="204"/>
      <c r="BW47" s="204"/>
      <c r="BX47" s="204"/>
      <c r="BY47" s="204"/>
      <c r="BZ47" s="204"/>
      <c r="CA47" s="204"/>
      <c r="CB47" s="204"/>
      <c r="CC47" s="204"/>
      <c r="CD47" s="204"/>
      <c r="CE47" s="204"/>
      <c r="CF47" s="204"/>
      <c r="CG47" s="204"/>
      <c r="CH47" s="204"/>
      <c r="CI47" s="204"/>
      <c r="CJ47" s="204"/>
      <c r="CK47" s="204"/>
      <c r="CL47" s="204"/>
      <c r="CM47" s="204"/>
      <c r="CN47" s="204"/>
      <c r="CO47" s="204"/>
      <c r="CP47" s="204"/>
      <c r="CQ47" s="204"/>
      <c r="CR47" s="204"/>
      <c r="CS47" s="204"/>
      <c r="CT47" s="204"/>
      <c r="CU47" s="204"/>
      <c r="CV47" s="204"/>
      <c r="CW47" s="204"/>
      <c r="CX47" s="204"/>
      <c r="CY47" s="204"/>
      <c r="CZ47" s="204"/>
      <c r="DA47" s="204"/>
      <c r="DB47" s="204"/>
      <c r="DC47" s="204"/>
      <c r="DD47" s="204"/>
      <c r="DE47" s="204"/>
      <c r="DF47" s="204"/>
      <c r="DG47" s="204"/>
      <c r="DH47" s="204"/>
      <c r="DI47" s="204"/>
      <c r="DJ47" s="204"/>
      <c r="DK47" s="204"/>
      <c r="DL47" s="204"/>
      <c r="DM47" s="204"/>
      <c r="DN47" s="204"/>
      <c r="DO47" s="204"/>
      <c r="DP47" s="204"/>
      <c r="DQ47" s="204"/>
      <c r="DR47" s="204"/>
      <c r="DS47" s="204"/>
      <c r="DT47" s="204"/>
      <c r="DU47" s="204"/>
      <c r="DV47" s="204"/>
      <c r="DW47" s="204"/>
      <c r="DX47" s="204"/>
      <c r="DY47" s="204"/>
      <c r="DZ47" s="204"/>
      <c r="EA47" s="204"/>
      <c r="EB47" s="204"/>
      <c r="EC47" s="204"/>
      <c r="ED47" s="204"/>
      <c r="EE47" s="204"/>
      <c r="EF47" s="204"/>
      <c r="EG47" s="204"/>
      <c r="EH47" s="204"/>
      <c r="EI47" s="204"/>
      <c r="EJ47" s="204"/>
      <c r="EK47" s="204"/>
      <c r="EL47" s="204"/>
      <c r="EM47" s="204"/>
      <c r="EN47" s="204"/>
      <c r="EO47" s="204"/>
      <c r="EP47" s="204"/>
      <c r="EQ47" s="204"/>
      <c r="ER47" s="204"/>
      <c r="ES47" s="204"/>
      <c r="ET47" s="204"/>
      <c r="EU47" s="204"/>
      <c r="EV47" s="204"/>
      <c r="EW47" s="204"/>
      <c r="EX47" s="204"/>
      <c r="EY47" s="204"/>
      <c r="EZ47" s="204"/>
      <c r="FA47" s="204"/>
      <c r="FB47" s="204"/>
      <c r="FC47" s="204"/>
      <c r="FD47" s="204"/>
      <c r="FE47" s="204"/>
      <c r="FF47" s="204"/>
      <c r="FG47" s="204"/>
      <c r="FH47" s="204"/>
      <c r="FI47" s="204"/>
      <c r="FJ47" s="204"/>
      <c r="FK47" s="204"/>
      <c r="FL47" s="204"/>
      <c r="FM47" s="204"/>
      <c r="FN47" s="204"/>
      <c r="FO47" s="204"/>
      <c r="FP47" s="204"/>
      <c r="FQ47" s="204"/>
      <c r="FR47" s="204"/>
      <c r="FS47" s="204"/>
      <c r="FT47" s="204"/>
      <c r="FU47" s="204"/>
      <c r="FV47" s="204"/>
      <c r="FW47" s="204"/>
      <c r="FX47" s="204"/>
      <c r="FY47" s="204"/>
      <c r="FZ47" s="204"/>
      <c r="GA47" s="204"/>
      <c r="GB47" s="204"/>
      <c r="GC47" s="204"/>
      <c r="GD47" s="204"/>
      <c r="GE47" s="204"/>
      <c r="GF47" s="204"/>
      <c r="GG47" s="204"/>
      <c r="GH47" s="204"/>
      <c r="GI47" s="204"/>
      <c r="GJ47" s="204"/>
      <c r="GK47" s="204"/>
      <c r="GL47" s="204"/>
      <c r="GM47" s="204"/>
      <c r="GN47" s="204"/>
      <c r="GO47" s="204"/>
      <c r="GP47" s="204"/>
      <c r="GQ47" s="204"/>
      <c r="GR47" s="204"/>
      <c r="GS47" s="204"/>
      <c r="GT47" s="204"/>
      <c r="GU47" s="204"/>
      <c r="GV47" s="204"/>
      <c r="GW47" s="204"/>
      <c r="GX47" s="204"/>
      <c r="GY47" s="204"/>
      <c r="GZ47" s="204"/>
      <c r="HA47" s="204"/>
      <c r="HB47" s="204"/>
      <c r="HC47" s="204"/>
      <c r="HD47" s="204"/>
      <c r="HE47" s="204"/>
      <c r="HF47" s="204"/>
      <c r="HG47" s="204"/>
      <c r="HH47" s="204"/>
      <c r="HI47" s="204"/>
      <c r="HJ47" s="204"/>
      <c r="HK47" s="204"/>
      <c r="HL47" s="204"/>
      <c r="HM47" s="204"/>
      <c r="HN47" s="204"/>
      <c r="HO47" s="204"/>
    </row>
    <row r="48" spans="1:224" ht="10.5" customHeight="1">
      <c r="D48" s="21"/>
      <c r="E48" s="21"/>
      <c r="F48" s="21"/>
      <c r="G48" s="21"/>
      <c r="H48" s="21"/>
      <c r="I48" s="21"/>
      <c r="J48" s="21"/>
      <c r="K48" s="21"/>
      <c r="HP48" s="1"/>
    </row>
    <row r="49" spans="1:224" ht="10.5" hidden="1" customHeight="1">
      <c r="A49" s="25" t="s">
        <v>51</v>
      </c>
      <c r="B49" s="26"/>
      <c r="C49" s="27">
        <f>+C11</f>
        <v>43830</v>
      </c>
      <c r="D49" s="27">
        <f>+D11</f>
        <v>43465</v>
      </c>
      <c r="E49" s="25" t="s">
        <v>52</v>
      </c>
      <c r="F49" s="28"/>
      <c r="G49" s="28"/>
      <c r="H49" s="28"/>
      <c r="I49" s="26"/>
      <c r="J49" s="27"/>
      <c r="K49" s="27"/>
      <c r="HP49" s="1"/>
    </row>
    <row r="50" spans="1:224" hidden="1">
      <c r="A50" s="30" t="s">
        <v>53</v>
      </c>
      <c r="B50" s="31"/>
      <c r="C50" s="32">
        <v>0</v>
      </c>
      <c r="D50" s="32">
        <v>0</v>
      </c>
      <c r="E50" s="33" t="s">
        <v>54</v>
      </c>
      <c r="F50" s="34"/>
      <c r="G50" s="34"/>
      <c r="H50" s="34"/>
      <c r="I50" s="35"/>
      <c r="J50" s="32"/>
      <c r="K50" s="36"/>
    </row>
    <row r="51" spans="1:224" hidden="1">
      <c r="A51" s="37" t="s">
        <v>184</v>
      </c>
      <c r="B51" s="38"/>
      <c r="C51" s="39"/>
      <c r="D51" s="39"/>
      <c r="E51" s="37" t="s">
        <v>185</v>
      </c>
      <c r="F51" s="40"/>
      <c r="G51" s="40"/>
      <c r="H51" s="40"/>
      <c r="I51" s="38"/>
      <c r="J51" s="39"/>
      <c r="K51" s="39"/>
    </row>
    <row r="52" spans="1:224" hidden="1">
      <c r="A52" s="30" t="s">
        <v>221</v>
      </c>
      <c r="B52" s="42"/>
      <c r="C52" s="39">
        <v>0</v>
      </c>
      <c r="D52" s="39">
        <v>0</v>
      </c>
      <c r="E52" s="30" t="s">
        <v>222</v>
      </c>
      <c r="F52" s="43"/>
      <c r="G52" s="43"/>
      <c r="H52" s="43"/>
      <c r="I52" s="42"/>
      <c r="J52" s="39"/>
      <c r="K52" s="39"/>
    </row>
    <row r="53" spans="1:224" hidden="1">
      <c r="A53" s="44" t="s">
        <v>55</v>
      </c>
      <c r="B53" s="45"/>
      <c r="C53" s="46">
        <f>SUM(C50:C52)</f>
        <v>0</v>
      </c>
      <c r="D53" s="46">
        <f>SUM(D50:D52)</f>
        <v>0</v>
      </c>
      <c r="E53" s="44" t="s">
        <v>56</v>
      </c>
      <c r="F53" s="47"/>
      <c r="G53" s="47"/>
      <c r="H53" s="47"/>
      <c r="I53" s="45"/>
      <c r="J53" s="46"/>
      <c r="K53" s="46"/>
    </row>
    <row r="54" spans="1:224" hidden="1">
      <c r="J54" s="173"/>
      <c r="K54" s="173"/>
    </row>
    <row r="55" spans="1:224">
      <c r="J55" s="78"/>
      <c r="K55" s="78"/>
    </row>
    <row r="56" spans="1:224">
      <c r="D56" s="689"/>
      <c r="E56" s="689"/>
    </row>
    <row r="57" spans="1:224">
      <c r="D57" s="689"/>
      <c r="E57" s="689"/>
    </row>
    <row r="58" spans="1:224">
      <c r="D58" s="689"/>
      <c r="E58" s="689"/>
    </row>
  </sheetData>
  <mergeCells count="7">
    <mergeCell ref="D58:E58"/>
    <mergeCell ref="A3:K3"/>
    <mergeCell ref="A4:K4"/>
    <mergeCell ref="A5:K5"/>
    <mergeCell ref="A2:K2"/>
    <mergeCell ref="D56:E56"/>
    <mergeCell ref="D57:E57"/>
  </mergeCells>
  <conditionalFormatting sqref="K47">
    <cfRule type="cellIs" dxfId="2" priority="1" operator="equal">
      <formula>0</formula>
    </cfRule>
    <cfRule type="cellIs" dxfId="1" priority="2" operator="notEqual">
      <formula>0</formula>
    </cfRule>
  </conditionalFormatting>
  <pageMargins left="0.59055118110236227" right="0.19685039370078741" top="1.5748031496062993" bottom="1.0236220472440944"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rgb="FFFF0000"/>
  </sheetPr>
  <dimension ref="A2:HJ289"/>
  <sheetViews>
    <sheetView showGridLines="0" topLeftCell="A139" zoomScaleNormal="100" workbookViewId="0">
      <selection activeCell="G274" sqref="G274"/>
    </sheetView>
  </sheetViews>
  <sheetFormatPr baseColWidth="10" defaultRowHeight="12.75"/>
  <cols>
    <col min="1" max="1" width="2.42578125" style="48" customWidth="1"/>
    <col min="2" max="2" width="53" style="49" bestFit="1" customWidth="1"/>
    <col min="3" max="4" width="17.140625" style="49" customWidth="1"/>
    <col min="5" max="215" width="11.42578125" style="49"/>
    <col min="216" max="16384" width="11.42578125" style="1"/>
  </cols>
  <sheetData>
    <row r="2" spans="2:4">
      <c r="B2" s="699" t="s">
        <v>606</v>
      </c>
      <c r="C2" s="700"/>
      <c r="D2" s="700"/>
    </row>
    <row r="3" spans="2:4">
      <c r="B3" s="700"/>
      <c r="C3" s="700"/>
      <c r="D3" s="700"/>
    </row>
    <row r="4" spans="2:4">
      <c r="B4" s="700"/>
      <c r="C4" s="700"/>
      <c r="D4" s="700"/>
    </row>
    <row r="5" spans="2:4">
      <c r="B5" s="700"/>
      <c r="C5" s="700"/>
      <c r="D5" s="700"/>
    </row>
    <row r="6" spans="2:4">
      <c r="B6" s="700"/>
      <c r="C6" s="700"/>
      <c r="D6" s="700"/>
    </row>
    <row r="7" spans="2:4">
      <c r="B7" s="700"/>
      <c r="C7" s="700"/>
      <c r="D7" s="700"/>
    </row>
    <row r="8" spans="2:4">
      <c r="B8" s="700"/>
      <c r="C8" s="700"/>
      <c r="D8" s="700"/>
    </row>
    <row r="9" spans="2:4">
      <c r="B9" s="700"/>
      <c r="C9" s="700"/>
      <c r="D9" s="700"/>
    </row>
    <row r="10" spans="2:4">
      <c r="B10" s="700"/>
      <c r="C10" s="700"/>
      <c r="D10" s="700"/>
    </row>
    <row r="11" spans="2:4">
      <c r="B11" s="700"/>
      <c r="C11" s="700"/>
      <c r="D11" s="700"/>
    </row>
    <row r="12" spans="2:4">
      <c r="B12" s="700"/>
      <c r="C12" s="700"/>
      <c r="D12" s="700"/>
    </row>
    <row r="13" spans="2:4">
      <c r="B13" s="700"/>
      <c r="C13" s="700"/>
      <c r="D13" s="700"/>
    </row>
    <row r="14" spans="2:4">
      <c r="B14" s="700"/>
      <c r="C14" s="700"/>
      <c r="D14" s="700"/>
    </row>
    <row r="15" spans="2:4">
      <c r="B15" s="700"/>
      <c r="C15" s="700"/>
      <c r="D15" s="700"/>
    </row>
    <row r="16" spans="2:4">
      <c r="B16" s="700"/>
      <c r="C16" s="700"/>
      <c r="D16" s="700"/>
    </row>
    <row r="17" spans="2:4">
      <c r="B17" s="700"/>
      <c r="C17" s="700"/>
      <c r="D17" s="700"/>
    </row>
    <row r="18" spans="2:4">
      <c r="B18" s="700"/>
      <c r="C18" s="700"/>
      <c r="D18" s="700"/>
    </row>
    <row r="19" spans="2:4">
      <c r="B19" s="700"/>
      <c r="C19" s="700"/>
      <c r="D19" s="700"/>
    </row>
    <row r="20" spans="2:4">
      <c r="B20" s="700"/>
      <c r="C20" s="700"/>
      <c r="D20" s="700"/>
    </row>
    <row r="21" spans="2:4">
      <c r="B21" s="700"/>
      <c r="C21" s="700"/>
      <c r="D21" s="700"/>
    </row>
    <row r="22" spans="2:4">
      <c r="B22" s="700"/>
      <c r="C22" s="700"/>
      <c r="D22" s="700"/>
    </row>
    <row r="23" spans="2:4">
      <c r="B23" s="700"/>
      <c r="C23" s="700"/>
      <c r="D23" s="700"/>
    </row>
    <row r="24" spans="2:4">
      <c r="B24" s="700"/>
      <c r="C24" s="700"/>
      <c r="D24" s="700"/>
    </row>
    <row r="25" spans="2:4">
      <c r="B25" s="700"/>
      <c r="C25" s="700"/>
      <c r="D25" s="700"/>
    </row>
    <row r="26" spans="2:4">
      <c r="B26" s="700"/>
      <c r="C26" s="700"/>
      <c r="D26" s="700"/>
    </row>
    <row r="27" spans="2:4">
      <c r="B27" s="700"/>
      <c r="C27" s="700"/>
      <c r="D27" s="700"/>
    </row>
    <row r="28" spans="2:4">
      <c r="B28" s="700"/>
      <c r="C28" s="700"/>
      <c r="D28" s="700"/>
    </row>
    <row r="29" spans="2:4">
      <c r="B29" s="700"/>
      <c r="C29" s="700"/>
      <c r="D29" s="700"/>
    </row>
    <row r="30" spans="2:4">
      <c r="B30" s="700"/>
      <c r="C30" s="700"/>
      <c r="D30" s="700"/>
    </row>
    <row r="31" spans="2:4">
      <c r="B31" s="700"/>
      <c r="C31" s="700"/>
      <c r="D31" s="700"/>
    </row>
    <row r="32" spans="2:4">
      <c r="B32" s="700"/>
      <c r="C32" s="700"/>
      <c r="D32" s="700"/>
    </row>
    <row r="33" spans="1:4">
      <c r="B33" s="700"/>
      <c r="C33" s="700"/>
      <c r="D33" s="700"/>
    </row>
    <row r="34" spans="1:4" s="49" customFormat="1" ht="11.25">
      <c r="A34" s="48"/>
      <c r="B34" s="700"/>
      <c r="C34" s="700"/>
      <c r="D34" s="700"/>
    </row>
    <row r="35" spans="1:4" s="49" customFormat="1" ht="11.25">
      <c r="A35" s="48"/>
      <c r="B35" s="688"/>
      <c r="C35" s="688"/>
      <c r="D35" s="688"/>
    </row>
    <row r="36" spans="1:4" s="49" customFormat="1" ht="11.25">
      <c r="A36" s="48"/>
      <c r="B36" s="696" t="s">
        <v>607</v>
      </c>
      <c r="C36" s="697"/>
      <c r="D36" s="697"/>
    </row>
    <row r="37" spans="1:4" s="49" customFormat="1" ht="22.5" customHeight="1">
      <c r="A37" s="48"/>
      <c r="B37" s="697"/>
      <c r="C37" s="697"/>
      <c r="D37" s="697"/>
    </row>
    <row r="38" spans="1:4" s="49" customFormat="1" ht="11.25">
      <c r="A38" s="48"/>
      <c r="B38" s="63"/>
    </row>
    <row r="39" spans="1:4" s="49" customFormat="1" ht="11.25">
      <c r="A39" s="50" t="s">
        <v>57</v>
      </c>
      <c r="B39" s="51" t="s">
        <v>58</v>
      </c>
      <c r="C39" s="52">
        <v>43830</v>
      </c>
      <c r="D39" s="52">
        <v>43465</v>
      </c>
    </row>
    <row r="40" spans="1:4" s="49" customFormat="1" ht="11.25">
      <c r="A40" s="48">
        <v>1</v>
      </c>
      <c r="B40" s="651" t="s">
        <v>59</v>
      </c>
      <c r="C40" s="653">
        <v>3330374486</v>
      </c>
      <c r="D40" s="653">
        <v>2094414417</v>
      </c>
    </row>
    <row r="41" spans="1:4" s="49" customFormat="1" ht="11.25">
      <c r="A41" s="48"/>
      <c r="B41" s="651" t="s">
        <v>60</v>
      </c>
      <c r="C41" s="651">
        <v>120328068</v>
      </c>
      <c r="D41" s="651">
        <v>128273334</v>
      </c>
    </row>
    <row r="42" spans="1:4" s="49" customFormat="1" ht="11.25">
      <c r="A42" s="48"/>
      <c r="B42" s="651" t="s">
        <v>61</v>
      </c>
      <c r="C42" s="685">
        <v>2293528880</v>
      </c>
      <c r="D42" s="685">
        <v>2371031440</v>
      </c>
    </row>
    <row r="43" spans="1:4" s="49" customFormat="1" ht="12" thickBot="1">
      <c r="A43" s="48"/>
      <c r="B43" s="686" t="s">
        <v>62</v>
      </c>
      <c r="C43" s="687">
        <v>5744231434</v>
      </c>
      <c r="D43" s="687">
        <v>4593719191</v>
      </c>
    </row>
    <row r="44" spans="1:4" s="49" customFormat="1" ht="12" thickTop="1">
      <c r="A44" s="48"/>
    </row>
    <row r="45" spans="1:4" s="49" customFormat="1" ht="19.5" customHeight="1">
      <c r="A45" s="48"/>
      <c r="B45" s="696" t="s">
        <v>608</v>
      </c>
      <c r="C45" s="697"/>
      <c r="D45" s="697"/>
    </row>
    <row r="46" spans="1:4" s="49" customFormat="1" ht="18" customHeight="1">
      <c r="A46" s="48"/>
      <c r="B46" s="697"/>
      <c r="C46" s="697"/>
      <c r="D46" s="697"/>
    </row>
    <row r="47" spans="1:4" s="49" customFormat="1" ht="11.25">
      <c r="A47" s="48"/>
      <c r="B47" s="58"/>
    </row>
    <row r="48" spans="1:4" s="49" customFormat="1" ht="11.25">
      <c r="A48" s="48"/>
      <c r="B48" s="51" t="s">
        <v>58</v>
      </c>
      <c r="C48" s="52">
        <v>43830</v>
      </c>
      <c r="D48" s="52">
        <v>43465</v>
      </c>
    </row>
    <row r="49" spans="1:218" s="49" customFormat="1" ht="11.25">
      <c r="A49" s="80"/>
      <c r="B49" s="53" t="s">
        <v>226</v>
      </c>
      <c r="C49" s="53">
        <v>150000000</v>
      </c>
      <c r="D49" s="53">
        <v>100000000</v>
      </c>
    </row>
    <row r="50" spans="1:218" s="49" customFormat="1" ht="11.25">
      <c r="A50" s="80"/>
      <c r="B50" s="53" t="s">
        <v>157</v>
      </c>
      <c r="C50" s="53">
        <v>2000000000</v>
      </c>
      <c r="D50" s="53">
        <v>2000000000</v>
      </c>
    </row>
    <row r="51" spans="1:218" s="49" customFormat="1" ht="11.25">
      <c r="A51" s="80"/>
      <c r="B51" s="53" t="s">
        <v>72</v>
      </c>
      <c r="C51" s="59">
        <v>146219743</v>
      </c>
      <c r="D51" s="59">
        <v>196219743</v>
      </c>
    </row>
    <row r="52" spans="1:218" s="49" customFormat="1" ht="11.25">
      <c r="A52" s="80"/>
      <c r="B52" s="53" t="s">
        <v>198</v>
      </c>
      <c r="C52" s="651">
        <v>0</v>
      </c>
      <c r="D52" s="53">
        <v>1001821915</v>
      </c>
    </row>
    <row r="53" spans="1:218" s="49" customFormat="1" ht="11.25">
      <c r="A53" s="656"/>
      <c r="B53" s="53" t="s">
        <v>579</v>
      </c>
      <c r="C53" s="53">
        <v>1021335618</v>
      </c>
      <c r="D53" s="53">
        <v>0</v>
      </c>
    </row>
    <row r="54" spans="1:218" s="49" customFormat="1" ht="11.25">
      <c r="A54" s="656"/>
      <c r="B54" s="53" t="s">
        <v>580</v>
      </c>
      <c r="C54" s="53">
        <v>2823000000</v>
      </c>
      <c r="D54" s="53">
        <v>0</v>
      </c>
    </row>
    <row r="55" spans="1:218" s="49" customFormat="1" ht="11.25">
      <c r="A55" s="677"/>
      <c r="B55" s="53" t="s">
        <v>584</v>
      </c>
      <c r="C55" s="53">
        <v>1600000000</v>
      </c>
      <c r="D55" s="53"/>
    </row>
    <row r="56" spans="1:218" ht="13.5" thickBot="1">
      <c r="B56" s="60" t="s">
        <v>62</v>
      </c>
      <c r="C56" s="57">
        <v>7740555361</v>
      </c>
      <c r="D56" s="57">
        <v>3298041658</v>
      </c>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row>
    <row r="57" spans="1:218" s="49" customFormat="1" ht="12" thickTop="1">
      <c r="A57" s="48"/>
      <c r="B57" s="58"/>
    </row>
    <row r="58" spans="1:218" s="49" customFormat="1" ht="11.25">
      <c r="A58" s="48"/>
      <c r="B58" s="49" t="s">
        <v>73</v>
      </c>
      <c r="C58" s="49">
        <v>2621335618</v>
      </c>
      <c r="D58" s="49">
        <v>1001821915</v>
      </c>
    </row>
    <row r="59" spans="1:218" s="49" customFormat="1" ht="11.25">
      <c r="A59" s="48"/>
      <c r="B59" s="49" t="s">
        <v>74</v>
      </c>
      <c r="C59" s="49">
        <v>5119219743</v>
      </c>
      <c r="D59" s="49">
        <v>2296219743</v>
      </c>
      <c r="HJ59" s="49" t="e">
        <f>+#REF!+#REF!+#REF!+#REF!+#REF!+HJ51+#REF!+HJ50</f>
        <v>#REF!</v>
      </c>
    </row>
    <row r="60" spans="1:218" s="49" customFormat="1" ht="11.25">
      <c r="A60" s="48"/>
    </row>
    <row r="61" spans="1:218" s="49" customFormat="1" ht="11.25" customHeight="1">
      <c r="A61" s="48"/>
      <c r="B61" s="696" t="s">
        <v>609</v>
      </c>
      <c r="C61" s="697"/>
      <c r="D61" s="697"/>
    </row>
    <row r="62" spans="1:218" s="49" customFormat="1" ht="24.75" customHeight="1">
      <c r="A62" s="48"/>
      <c r="B62" s="697"/>
      <c r="C62" s="697"/>
      <c r="D62" s="697"/>
    </row>
    <row r="63" spans="1:218" ht="8.25" customHeight="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row>
    <row r="64" spans="1:218">
      <c r="B64" s="51" t="s">
        <v>58</v>
      </c>
      <c r="C64" s="52">
        <v>43830</v>
      </c>
      <c r="D64" s="52">
        <v>43465</v>
      </c>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row>
    <row r="65" spans="1:215">
      <c r="A65" s="48">
        <v>3</v>
      </c>
      <c r="B65" s="54" t="s">
        <v>75</v>
      </c>
      <c r="C65" s="53">
        <v>198837886704</v>
      </c>
      <c r="D65" s="53">
        <v>169947069866</v>
      </c>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row>
    <row r="66" spans="1:215">
      <c r="B66" s="54" t="s">
        <v>227</v>
      </c>
      <c r="C66" s="53">
        <v>-2790300710</v>
      </c>
      <c r="D66" s="53">
        <v>-553183403</v>
      </c>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row>
    <row r="67" spans="1:215">
      <c r="B67" s="54" t="s">
        <v>76</v>
      </c>
      <c r="C67" s="53">
        <v>19760707451</v>
      </c>
      <c r="D67" s="53">
        <v>23921232956</v>
      </c>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row>
    <row r="68" spans="1:215">
      <c r="B68" s="54" t="s">
        <v>228</v>
      </c>
      <c r="C68" s="53">
        <v>-125246616</v>
      </c>
      <c r="D68" s="53">
        <v>-94619402</v>
      </c>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row>
    <row r="69" spans="1:215">
      <c r="B69" s="61" t="s">
        <v>77</v>
      </c>
      <c r="C69" s="53">
        <v>99614633</v>
      </c>
      <c r="D69" s="53">
        <v>18072455</v>
      </c>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row>
    <row r="70" spans="1:215">
      <c r="B70" s="61" t="s">
        <v>78</v>
      </c>
      <c r="C70" s="53">
        <v>2530744000</v>
      </c>
      <c r="D70" s="53">
        <v>2444695222</v>
      </c>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row>
    <row r="71" spans="1:215">
      <c r="B71" s="61" t="s">
        <v>79</v>
      </c>
      <c r="C71" s="53">
        <v>3668993983</v>
      </c>
      <c r="D71" s="53">
        <v>3860036761</v>
      </c>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row>
    <row r="72" spans="1:215" ht="13.5" thickBot="1">
      <c r="B72" s="62" t="s">
        <v>62</v>
      </c>
      <c r="C72" s="57">
        <v>221982399445</v>
      </c>
      <c r="D72" s="57">
        <v>199543304455</v>
      </c>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row>
    <row r="73" spans="1:215" ht="13.5" thickTop="1">
      <c r="B73" s="58"/>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row>
    <row r="74" spans="1:215">
      <c r="B74" s="58" t="s">
        <v>73</v>
      </c>
      <c r="C74" s="49">
        <v>198677944627</v>
      </c>
      <c r="D74" s="49">
        <v>171856654140</v>
      </c>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row>
    <row r="75" spans="1:215">
      <c r="B75" s="58" t="s">
        <v>74</v>
      </c>
      <c r="C75" s="49">
        <v>23304454818</v>
      </c>
      <c r="D75" s="49">
        <v>27686650315</v>
      </c>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row>
    <row r="76" spans="1:215">
      <c r="B76" s="58"/>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row>
    <row r="77" spans="1:215">
      <c r="B77" s="696" t="s">
        <v>610</v>
      </c>
      <c r="C77" s="697"/>
      <c r="D77" s="697"/>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row>
    <row r="78" spans="1:215">
      <c r="B78" s="63"/>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row>
    <row r="79" spans="1:215" ht="24" customHeight="1">
      <c r="B79" s="696" t="s">
        <v>611</v>
      </c>
      <c r="C79" s="697"/>
      <c r="D79" s="697"/>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row>
    <row r="80" spans="1:215">
      <c r="B80" s="697"/>
      <c r="C80" s="697"/>
      <c r="D80" s="697"/>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row>
    <row r="81" spans="1:215">
      <c r="B81" s="58"/>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row>
    <row r="82" spans="1:215">
      <c r="B82" s="51" t="s">
        <v>58</v>
      </c>
      <c r="C82" s="120">
        <v>43830</v>
      </c>
      <c r="D82" s="120">
        <v>43465</v>
      </c>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row>
    <row r="83" spans="1:215" s="219" customFormat="1">
      <c r="A83" s="216">
        <v>11</v>
      </c>
      <c r="B83" s="217" t="s">
        <v>80</v>
      </c>
      <c r="C83" s="214">
        <v>37208766</v>
      </c>
      <c r="D83" s="214">
        <v>19345433</v>
      </c>
    </row>
    <row r="84" spans="1:215" s="219" customFormat="1">
      <c r="A84" s="216"/>
      <c r="B84" s="181" t="s">
        <v>150</v>
      </c>
      <c r="C84" s="215">
        <v>77782339</v>
      </c>
      <c r="D84" s="215">
        <v>27105671</v>
      </c>
    </row>
    <row r="85" spans="1:215" s="219" customFormat="1">
      <c r="A85" s="216"/>
      <c r="B85" s="181" t="s">
        <v>178</v>
      </c>
      <c r="C85" s="215">
        <v>-191473</v>
      </c>
      <c r="D85" s="215">
        <v>25489139</v>
      </c>
    </row>
    <row r="86" spans="1:215" s="219" customFormat="1">
      <c r="A86" s="216">
        <v>12</v>
      </c>
      <c r="B86" s="220" t="s">
        <v>81</v>
      </c>
      <c r="C86" s="215">
        <v>2100000</v>
      </c>
      <c r="D86" s="215">
        <v>7666668</v>
      </c>
    </row>
    <row r="87" spans="1:215" s="219" customFormat="1">
      <c r="A87" s="216">
        <v>13</v>
      </c>
      <c r="B87" s="220" t="s">
        <v>82</v>
      </c>
      <c r="C87" s="215">
        <v>-16456250</v>
      </c>
      <c r="D87" s="215">
        <v>29190000</v>
      </c>
    </row>
    <row r="88" spans="1:215" s="219" customFormat="1" ht="12.75" customHeight="1">
      <c r="A88" s="216"/>
      <c r="B88" s="220" t="s">
        <v>186</v>
      </c>
      <c r="C88" s="215">
        <v>5500000</v>
      </c>
      <c r="D88" s="215">
        <v>5500000</v>
      </c>
    </row>
    <row r="89" spans="1:215" s="219" customFormat="1">
      <c r="A89" s="216">
        <v>15</v>
      </c>
      <c r="B89" s="220" t="s">
        <v>83</v>
      </c>
      <c r="C89" s="215">
        <v>284174533</v>
      </c>
      <c r="D89" s="215">
        <v>280134524</v>
      </c>
    </row>
    <row r="90" spans="1:215" s="219" customFormat="1">
      <c r="A90" s="216"/>
      <c r="B90" s="220" t="s">
        <v>84</v>
      </c>
      <c r="C90" s="215">
        <v>35347462</v>
      </c>
      <c r="D90" s="215">
        <v>36830560</v>
      </c>
    </row>
    <row r="91" spans="1:215" s="219" customFormat="1">
      <c r="A91" s="216">
        <v>16</v>
      </c>
      <c r="B91" s="220" t="s">
        <v>85</v>
      </c>
      <c r="C91" s="215">
        <v>52100545</v>
      </c>
      <c r="D91" s="215">
        <v>128139646</v>
      </c>
    </row>
    <row r="92" spans="1:215" s="219" customFormat="1">
      <c r="A92" s="216"/>
      <c r="B92" s="220" t="s">
        <v>86</v>
      </c>
      <c r="C92" s="215">
        <v>9938194</v>
      </c>
      <c r="D92" s="215">
        <v>9856378</v>
      </c>
    </row>
    <row r="93" spans="1:215" s="219" customFormat="1">
      <c r="A93" s="216"/>
      <c r="B93" s="220" t="s">
        <v>87</v>
      </c>
      <c r="C93" s="215">
        <v>186881032</v>
      </c>
      <c r="D93" s="182">
        <v>0</v>
      </c>
    </row>
    <row r="94" spans="1:215" s="219" customFormat="1">
      <c r="A94" s="216"/>
      <c r="B94" s="220" t="s">
        <v>88</v>
      </c>
      <c r="C94" s="215">
        <v>0</v>
      </c>
      <c r="D94" s="215">
        <v>173752100</v>
      </c>
    </row>
    <row r="95" spans="1:215" s="219" customFormat="1">
      <c r="A95" s="216"/>
      <c r="B95" s="220" t="s">
        <v>89</v>
      </c>
      <c r="C95" s="215">
        <v>17109</v>
      </c>
      <c r="D95" s="215">
        <v>0</v>
      </c>
    </row>
    <row r="96" spans="1:215" s="219" customFormat="1">
      <c r="A96" s="216">
        <v>19</v>
      </c>
      <c r="B96" s="220" t="s">
        <v>90</v>
      </c>
      <c r="C96" s="215">
        <v>3846012</v>
      </c>
      <c r="D96" s="215">
        <v>3346012</v>
      </c>
    </row>
    <row r="97" spans="1:215" s="219" customFormat="1">
      <c r="A97" s="216"/>
      <c r="B97" s="220" t="s">
        <v>91</v>
      </c>
      <c r="C97" s="215">
        <v>0</v>
      </c>
      <c r="D97" s="215">
        <v>21866890</v>
      </c>
    </row>
    <row r="98" spans="1:215" s="219" customFormat="1">
      <c r="A98" s="216">
        <v>7</v>
      </c>
      <c r="B98" s="220" t="s">
        <v>93</v>
      </c>
      <c r="C98" s="215">
        <v>227158769</v>
      </c>
      <c r="D98" s="215">
        <v>249074251</v>
      </c>
      <c r="E98" s="218"/>
      <c r="F98" s="218"/>
      <c r="G98" s="218"/>
      <c r="H98" s="218"/>
      <c r="I98" s="218"/>
      <c r="J98" s="218"/>
      <c r="K98" s="218"/>
      <c r="L98" s="218"/>
      <c r="M98" s="218"/>
      <c r="N98" s="218"/>
      <c r="O98" s="218"/>
      <c r="P98" s="218"/>
      <c r="Q98" s="218"/>
      <c r="R98" s="218"/>
      <c r="S98" s="218"/>
      <c r="T98" s="218"/>
      <c r="U98" s="218"/>
      <c r="V98" s="218"/>
      <c r="W98" s="218"/>
      <c r="X98" s="218"/>
      <c r="Y98" s="218"/>
      <c r="Z98" s="218"/>
      <c r="AA98" s="218"/>
      <c r="AB98" s="218"/>
      <c r="AC98" s="218"/>
      <c r="AD98" s="218"/>
      <c r="AE98" s="218"/>
      <c r="AF98" s="218"/>
      <c r="AG98" s="218"/>
      <c r="AH98" s="218"/>
      <c r="AI98" s="218"/>
      <c r="AJ98" s="218"/>
      <c r="AK98" s="218"/>
      <c r="AL98" s="218"/>
      <c r="AM98" s="218"/>
      <c r="AN98" s="218"/>
      <c r="AO98" s="218"/>
      <c r="AP98" s="218"/>
      <c r="AQ98" s="218"/>
      <c r="AR98" s="218"/>
      <c r="AS98" s="218"/>
      <c r="AT98" s="218"/>
      <c r="AU98" s="218"/>
      <c r="AV98" s="218"/>
      <c r="AW98" s="218"/>
      <c r="AX98" s="218"/>
      <c r="AY98" s="218"/>
      <c r="AZ98" s="218"/>
      <c r="BA98" s="218"/>
      <c r="BB98" s="218"/>
      <c r="BC98" s="218"/>
      <c r="BD98" s="218"/>
      <c r="BE98" s="218"/>
      <c r="BF98" s="218"/>
      <c r="BG98" s="218"/>
      <c r="BH98" s="218"/>
      <c r="BI98" s="218"/>
      <c r="BJ98" s="218"/>
      <c r="BK98" s="218"/>
      <c r="BL98" s="218"/>
      <c r="BM98" s="218"/>
      <c r="BN98" s="218"/>
      <c r="BO98" s="218"/>
      <c r="BP98" s="218"/>
      <c r="BQ98" s="218"/>
      <c r="BR98" s="218"/>
      <c r="BS98" s="218"/>
      <c r="BT98" s="218"/>
      <c r="BU98" s="218"/>
      <c r="BV98" s="218"/>
      <c r="BW98" s="218"/>
      <c r="BX98" s="218"/>
      <c r="BY98" s="218"/>
      <c r="BZ98" s="218"/>
      <c r="CA98" s="218"/>
      <c r="CB98" s="218"/>
      <c r="CC98" s="218"/>
      <c r="CD98" s="218"/>
      <c r="CE98" s="218"/>
      <c r="CF98" s="218"/>
      <c r="CG98" s="218"/>
      <c r="CH98" s="218"/>
      <c r="CI98" s="218"/>
      <c r="CJ98" s="218"/>
      <c r="CK98" s="218"/>
      <c r="CL98" s="218"/>
      <c r="CM98" s="218"/>
      <c r="CN98" s="218"/>
      <c r="CO98" s="218"/>
      <c r="CP98" s="218"/>
      <c r="CQ98" s="218"/>
      <c r="CR98" s="218"/>
      <c r="CS98" s="218"/>
      <c r="CT98" s="218"/>
      <c r="CU98" s="218"/>
      <c r="CV98" s="218"/>
      <c r="CW98" s="218"/>
      <c r="CX98" s="218"/>
      <c r="CY98" s="218"/>
      <c r="CZ98" s="218"/>
      <c r="DA98" s="218"/>
      <c r="DB98" s="218"/>
      <c r="DC98" s="218"/>
      <c r="DD98" s="218"/>
      <c r="DE98" s="218"/>
      <c r="DF98" s="218"/>
      <c r="DG98" s="218"/>
      <c r="DH98" s="218"/>
      <c r="DI98" s="218"/>
      <c r="DJ98" s="218"/>
      <c r="DK98" s="218"/>
      <c r="DL98" s="218"/>
      <c r="DM98" s="218"/>
      <c r="DN98" s="218"/>
      <c r="DO98" s="218"/>
      <c r="DP98" s="218"/>
      <c r="DQ98" s="218"/>
      <c r="DR98" s="218"/>
      <c r="DS98" s="218"/>
      <c r="DT98" s="218"/>
      <c r="DU98" s="218"/>
      <c r="DV98" s="218"/>
      <c r="DW98" s="218"/>
      <c r="DX98" s="218"/>
      <c r="DY98" s="218"/>
      <c r="DZ98" s="218"/>
      <c r="EA98" s="218"/>
      <c r="EB98" s="218"/>
      <c r="EC98" s="218"/>
      <c r="ED98" s="218"/>
      <c r="EE98" s="218"/>
      <c r="EF98" s="218"/>
      <c r="EG98" s="218"/>
      <c r="EH98" s="218"/>
      <c r="EI98" s="218"/>
      <c r="EJ98" s="218"/>
      <c r="EK98" s="218"/>
      <c r="EL98" s="218"/>
      <c r="EM98" s="218"/>
      <c r="EN98" s="218"/>
      <c r="EO98" s="218"/>
      <c r="EP98" s="218"/>
      <c r="EQ98" s="218"/>
      <c r="ER98" s="218"/>
      <c r="ES98" s="218"/>
      <c r="ET98" s="218"/>
      <c r="EU98" s="218"/>
      <c r="EV98" s="218"/>
      <c r="EW98" s="218"/>
      <c r="EX98" s="218"/>
      <c r="EY98" s="218"/>
      <c r="EZ98" s="218"/>
      <c r="FA98" s="218"/>
      <c r="FB98" s="218"/>
      <c r="FC98" s="218"/>
      <c r="FD98" s="218"/>
      <c r="FE98" s="218"/>
      <c r="FF98" s="218"/>
      <c r="FG98" s="218"/>
      <c r="FH98" s="218"/>
      <c r="FI98" s="218"/>
      <c r="FJ98" s="218"/>
      <c r="FK98" s="218"/>
      <c r="FL98" s="218"/>
      <c r="FM98" s="218"/>
      <c r="FN98" s="218"/>
      <c r="FO98" s="218"/>
      <c r="FP98" s="218"/>
      <c r="FQ98" s="218"/>
      <c r="FR98" s="218"/>
      <c r="FS98" s="218"/>
      <c r="FT98" s="218"/>
      <c r="FU98" s="218"/>
      <c r="FV98" s="218"/>
      <c r="FW98" s="218"/>
      <c r="FX98" s="218"/>
      <c r="FY98" s="218"/>
      <c r="FZ98" s="218"/>
      <c r="GA98" s="218"/>
      <c r="GB98" s="218"/>
      <c r="GC98" s="218"/>
      <c r="GD98" s="218"/>
      <c r="GE98" s="218"/>
      <c r="GF98" s="218"/>
      <c r="GG98" s="218"/>
      <c r="GH98" s="218"/>
      <c r="GI98" s="218"/>
      <c r="GJ98" s="218"/>
      <c r="GK98" s="218"/>
      <c r="GL98" s="218"/>
      <c r="GM98" s="218"/>
      <c r="GN98" s="218"/>
      <c r="GO98" s="218"/>
      <c r="GP98" s="218"/>
      <c r="GQ98" s="218"/>
      <c r="GR98" s="218"/>
      <c r="GS98" s="218"/>
      <c r="GT98" s="218"/>
      <c r="GU98" s="218"/>
      <c r="GV98" s="218"/>
      <c r="GW98" s="218"/>
      <c r="GX98" s="218"/>
      <c r="GY98" s="218"/>
      <c r="GZ98" s="218"/>
      <c r="HA98" s="218"/>
      <c r="HB98" s="218"/>
      <c r="HC98" s="218"/>
      <c r="HD98" s="218"/>
      <c r="HE98" s="218"/>
      <c r="HF98" s="218"/>
      <c r="HG98" s="218"/>
    </row>
    <row r="99" spans="1:215" s="219" customFormat="1">
      <c r="A99" s="216"/>
      <c r="B99" s="220" t="s">
        <v>94</v>
      </c>
      <c r="C99" s="215">
        <v>4766363</v>
      </c>
      <c r="D99" s="215">
        <v>0</v>
      </c>
      <c r="E99" s="218"/>
      <c r="F99" s="218"/>
      <c r="G99" s="218"/>
      <c r="H99" s="218"/>
      <c r="I99" s="218"/>
      <c r="J99" s="218"/>
      <c r="K99" s="218"/>
      <c r="L99" s="218"/>
      <c r="M99" s="218"/>
      <c r="N99" s="218"/>
      <c r="O99" s="218"/>
      <c r="P99" s="218"/>
      <c r="Q99" s="218"/>
      <c r="R99" s="218"/>
      <c r="S99" s="218"/>
      <c r="T99" s="218"/>
      <c r="U99" s="218"/>
      <c r="V99" s="218"/>
      <c r="W99" s="218"/>
      <c r="X99" s="218"/>
      <c r="Y99" s="218"/>
      <c r="Z99" s="218"/>
      <c r="AA99" s="218"/>
      <c r="AB99" s="218"/>
      <c r="AC99" s="218"/>
      <c r="AD99" s="218"/>
      <c r="AE99" s="218"/>
      <c r="AF99" s="218"/>
      <c r="AG99" s="218"/>
      <c r="AH99" s="218"/>
      <c r="AI99" s="218"/>
      <c r="AJ99" s="218"/>
      <c r="AK99" s="218"/>
      <c r="AL99" s="218"/>
      <c r="AM99" s="218"/>
      <c r="AN99" s="218"/>
      <c r="AO99" s="218"/>
      <c r="AP99" s="218"/>
      <c r="AQ99" s="218"/>
      <c r="AR99" s="218"/>
      <c r="AS99" s="218"/>
      <c r="AT99" s="218"/>
      <c r="AU99" s="218"/>
      <c r="AV99" s="218"/>
      <c r="AW99" s="218"/>
      <c r="AX99" s="218"/>
      <c r="AY99" s="218"/>
      <c r="AZ99" s="218"/>
      <c r="BA99" s="218"/>
      <c r="BB99" s="218"/>
      <c r="BC99" s="218"/>
      <c r="BD99" s="218"/>
      <c r="BE99" s="218"/>
      <c r="BF99" s="218"/>
      <c r="BG99" s="218"/>
      <c r="BH99" s="218"/>
      <c r="BI99" s="218"/>
      <c r="BJ99" s="218"/>
      <c r="BK99" s="218"/>
      <c r="BL99" s="218"/>
      <c r="BM99" s="218"/>
      <c r="BN99" s="218"/>
      <c r="BO99" s="218"/>
      <c r="BP99" s="218"/>
      <c r="BQ99" s="218"/>
      <c r="BR99" s="218"/>
      <c r="BS99" s="218"/>
      <c r="BT99" s="218"/>
      <c r="BU99" s="218"/>
      <c r="BV99" s="218"/>
      <c r="BW99" s="218"/>
      <c r="BX99" s="218"/>
      <c r="BY99" s="218"/>
      <c r="BZ99" s="218"/>
      <c r="CA99" s="218"/>
      <c r="CB99" s="218"/>
      <c r="CC99" s="218"/>
      <c r="CD99" s="218"/>
      <c r="CE99" s="218"/>
      <c r="CF99" s="218"/>
      <c r="CG99" s="218"/>
      <c r="CH99" s="218"/>
      <c r="CI99" s="218"/>
      <c r="CJ99" s="218"/>
      <c r="CK99" s="218"/>
      <c r="CL99" s="218"/>
      <c r="CM99" s="218"/>
      <c r="CN99" s="218"/>
      <c r="CO99" s="218"/>
      <c r="CP99" s="218"/>
      <c r="CQ99" s="218"/>
      <c r="CR99" s="218"/>
      <c r="CS99" s="218"/>
      <c r="CT99" s="218"/>
      <c r="CU99" s="218"/>
      <c r="CV99" s="218"/>
      <c r="CW99" s="218"/>
      <c r="CX99" s="218"/>
      <c r="CY99" s="218"/>
      <c r="CZ99" s="218"/>
      <c r="DA99" s="218"/>
      <c r="DB99" s="218"/>
      <c r="DC99" s="218"/>
      <c r="DD99" s="218"/>
      <c r="DE99" s="218"/>
      <c r="DF99" s="218"/>
      <c r="DG99" s="218"/>
      <c r="DH99" s="218"/>
      <c r="DI99" s="218"/>
      <c r="DJ99" s="218"/>
      <c r="DK99" s="218"/>
      <c r="DL99" s="218"/>
      <c r="DM99" s="218"/>
      <c r="DN99" s="218"/>
      <c r="DO99" s="218"/>
      <c r="DP99" s="218"/>
      <c r="DQ99" s="218"/>
      <c r="DR99" s="218"/>
      <c r="DS99" s="218"/>
      <c r="DT99" s="218"/>
      <c r="DU99" s="218"/>
      <c r="DV99" s="218"/>
      <c r="DW99" s="218"/>
      <c r="DX99" s="218"/>
      <c r="DY99" s="218"/>
      <c r="DZ99" s="218"/>
      <c r="EA99" s="218"/>
      <c r="EB99" s="218"/>
      <c r="EC99" s="218"/>
      <c r="ED99" s="218"/>
      <c r="EE99" s="218"/>
      <c r="EF99" s="218"/>
      <c r="EG99" s="218"/>
      <c r="EH99" s="218"/>
      <c r="EI99" s="218"/>
      <c r="EJ99" s="218"/>
      <c r="EK99" s="218"/>
      <c r="EL99" s="218"/>
      <c r="EM99" s="218"/>
      <c r="EN99" s="218"/>
      <c r="EO99" s="218"/>
      <c r="EP99" s="218"/>
      <c r="EQ99" s="218"/>
      <c r="ER99" s="218"/>
      <c r="ES99" s="218"/>
      <c r="ET99" s="218"/>
      <c r="EU99" s="218"/>
      <c r="EV99" s="218"/>
      <c r="EW99" s="218"/>
      <c r="EX99" s="218"/>
      <c r="EY99" s="218"/>
      <c r="EZ99" s="218"/>
      <c r="FA99" s="218"/>
      <c r="FB99" s="218"/>
      <c r="FC99" s="218"/>
      <c r="FD99" s="218"/>
      <c r="FE99" s="218"/>
      <c r="FF99" s="218"/>
      <c r="FG99" s="218"/>
      <c r="FH99" s="218"/>
      <c r="FI99" s="218"/>
      <c r="FJ99" s="218"/>
      <c r="FK99" s="218"/>
      <c r="FL99" s="218"/>
      <c r="FM99" s="218"/>
      <c r="FN99" s="218"/>
      <c r="FO99" s="218"/>
      <c r="FP99" s="218"/>
      <c r="FQ99" s="218"/>
      <c r="FR99" s="218"/>
      <c r="FS99" s="218"/>
      <c r="FT99" s="218"/>
      <c r="FU99" s="218"/>
      <c r="FV99" s="218"/>
      <c r="FW99" s="218"/>
      <c r="FX99" s="218"/>
      <c r="FY99" s="218"/>
      <c r="FZ99" s="218"/>
      <c r="GA99" s="218"/>
      <c r="GB99" s="218"/>
      <c r="GC99" s="218"/>
      <c r="GD99" s="218"/>
      <c r="GE99" s="218"/>
      <c r="GF99" s="218"/>
      <c r="GG99" s="218"/>
      <c r="GH99" s="218"/>
      <c r="GI99" s="218"/>
      <c r="GJ99" s="218"/>
      <c r="GK99" s="218"/>
      <c r="GL99" s="218"/>
      <c r="GM99" s="218"/>
      <c r="GN99" s="218"/>
      <c r="GO99" s="218"/>
      <c r="GP99" s="218"/>
      <c r="GQ99" s="218"/>
      <c r="GR99" s="218"/>
      <c r="GS99" s="218"/>
      <c r="GT99" s="218"/>
      <c r="GU99" s="218"/>
      <c r="GV99" s="218"/>
      <c r="GW99" s="218"/>
      <c r="GX99" s="218"/>
      <c r="GY99" s="218"/>
      <c r="GZ99" s="218"/>
      <c r="HA99" s="218"/>
      <c r="HB99" s="218"/>
      <c r="HC99" s="218"/>
      <c r="HD99" s="218"/>
      <c r="HE99" s="218"/>
      <c r="HF99" s="218"/>
      <c r="HG99" s="218"/>
    </row>
    <row r="100" spans="1:215" s="219" customFormat="1" ht="14.25" customHeight="1">
      <c r="A100" s="216">
        <v>21</v>
      </c>
      <c r="B100" s="220" t="s">
        <v>95</v>
      </c>
      <c r="C100" s="215">
        <v>15419178</v>
      </c>
      <c r="D100" s="215">
        <v>0</v>
      </c>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218"/>
      <c r="AR100" s="218"/>
      <c r="AS100" s="218"/>
      <c r="AT100" s="218"/>
      <c r="AU100" s="218"/>
      <c r="AV100" s="218"/>
      <c r="AW100" s="218"/>
      <c r="AX100" s="218"/>
      <c r="AY100" s="218"/>
      <c r="AZ100" s="218"/>
      <c r="BA100" s="218"/>
      <c r="BB100" s="218"/>
      <c r="BC100" s="218"/>
      <c r="BD100" s="218"/>
      <c r="BE100" s="218"/>
      <c r="BF100" s="218"/>
      <c r="BG100" s="218"/>
      <c r="BH100" s="218"/>
      <c r="BI100" s="218"/>
      <c r="BJ100" s="218"/>
      <c r="BK100" s="218"/>
      <c r="BL100" s="218"/>
      <c r="BM100" s="218"/>
      <c r="BN100" s="218"/>
      <c r="BO100" s="218"/>
      <c r="BP100" s="218"/>
      <c r="BQ100" s="218"/>
      <c r="BR100" s="218"/>
      <c r="BS100" s="218"/>
      <c r="BT100" s="218"/>
      <c r="BU100" s="218"/>
      <c r="BV100" s="218"/>
      <c r="BW100" s="218"/>
      <c r="BX100" s="218"/>
      <c r="BY100" s="218"/>
      <c r="BZ100" s="218"/>
      <c r="CA100" s="218"/>
      <c r="CB100" s="218"/>
      <c r="CC100" s="218"/>
      <c r="CD100" s="218"/>
      <c r="CE100" s="218"/>
      <c r="CF100" s="218"/>
      <c r="CG100" s="218"/>
      <c r="CH100" s="218"/>
      <c r="CI100" s="218"/>
      <c r="CJ100" s="218"/>
      <c r="CK100" s="218"/>
      <c r="CL100" s="218"/>
      <c r="CM100" s="218"/>
      <c r="CN100" s="218"/>
      <c r="CO100" s="218"/>
      <c r="CP100" s="218"/>
      <c r="CQ100" s="218"/>
      <c r="CR100" s="218"/>
      <c r="CS100" s="218"/>
      <c r="CT100" s="218"/>
      <c r="CU100" s="218"/>
      <c r="CV100" s="218"/>
      <c r="CW100" s="218"/>
      <c r="CX100" s="218"/>
      <c r="CY100" s="218"/>
      <c r="CZ100" s="218"/>
      <c r="DA100" s="218"/>
      <c r="DB100" s="218"/>
      <c r="DC100" s="218"/>
      <c r="DD100" s="218"/>
      <c r="DE100" s="218"/>
      <c r="DF100" s="218"/>
      <c r="DG100" s="218"/>
      <c r="DH100" s="218"/>
      <c r="DI100" s="218"/>
      <c r="DJ100" s="218"/>
      <c r="DK100" s="218"/>
      <c r="DL100" s="218"/>
      <c r="DM100" s="218"/>
      <c r="DN100" s="218"/>
      <c r="DO100" s="218"/>
      <c r="DP100" s="218"/>
      <c r="DQ100" s="218"/>
      <c r="DR100" s="218"/>
      <c r="DS100" s="218"/>
      <c r="DT100" s="218"/>
      <c r="DU100" s="218"/>
      <c r="DV100" s="218"/>
      <c r="DW100" s="218"/>
      <c r="DX100" s="218"/>
      <c r="DY100" s="218"/>
      <c r="DZ100" s="218"/>
      <c r="EA100" s="218"/>
      <c r="EB100" s="218"/>
      <c r="EC100" s="218"/>
      <c r="ED100" s="218"/>
      <c r="EE100" s="218"/>
      <c r="EF100" s="218"/>
      <c r="EG100" s="218"/>
      <c r="EH100" s="218"/>
      <c r="EI100" s="218"/>
      <c r="EJ100" s="218"/>
      <c r="EK100" s="218"/>
      <c r="EL100" s="218"/>
      <c r="EM100" s="218"/>
      <c r="EN100" s="218"/>
      <c r="EO100" s="218"/>
      <c r="EP100" s="218"/>
      <c r="EQ100" s="218"/>
      <c r="ER100" s="218"/>
      <c r="ES100" s="218"/>
      <c r="ET100" s="218"/>
      <c r="EU100" s="218"/>
      <c r="EV100" s="218"/>
      <c r="EW100" s="218"/>
      <c r="EX100" s="218"/>
      <c r="EY100" s="218"/>
      <c r="EZ100" s="218"/>
      <c r="FA100" s="218"/>
      <c r="FB100" s="218"/>
      <c r="FC100" s="218"/>
      <c r="FD100" s="218"/>
      <c r="FE100" s="218"/>
      <c r="FF100" s="218"/>
      <c r="FG100" s="218"/>
      <c r="FH100" s="218"/>
      <c r="FI100" s="218"/>
      <c r="FJ100" s="218"/>
      <c r="FK100" s="218"/>
      <c r="FL100" s="218"/>
      <c r="FM100" s="218"/>
      <c r="FN100" s="218"/>
      <c r="FO100" s="218"/>
      <c r="FP100" s="218"/>
      <c r="FQ100" s="218"/>
      <c r="FR100" s="218"/>
      <c r="FS100" s="218"/>
      <c r="FT100" s="218"/>
      <c r="FU100" s="218"/>
      <c r="FV100" s="218"/>
      <c r="FW100" s="218"/>
      <c r="FX100" s="218"/>
      <c r="FY100" s="218"/>
      <c r="FZ100" s="218"/>
      <c r="GA100" s="218"/>
      <c r="GB100" s="218"/>
      <c r="GC100" s="218"/>
      <c r="GD100" s="218"/>
      <c r="GE100" s="218"/>
      <c r="GF100" s="218"/>
      <c r="GG100" s="218"/>
      <c r="GH100" s="218"/>
      <c r="GI100" s="218"/>
      <c r="GJ100" s="218"/>
      <c r="GK100" s="218"/>
      <c r="GL100" s="218"/>
      <c r="GM100" s="218"/>
      <c r="GN100" s="218"/>
      <c r="GO100" s="218"/>
      <c r="GP100" s="218"/>
      <c r="GQ100" s="218"/>
      <c r="GR100" s="218"/>
      <c r="GS100" s="218"/>
      <c r="GT100" s="218"/>
      <c r="GU100" s="218"/>
      <c r="GV100" s="218"/>
      <c r="GW100" s="218"/>
      <c r="GX100" s="218"/>
      <c r="GY100" s="218"/>
      <c r="GZ100" s="218"/>
      <c r="HA100" s="218"/>
      <c r="HB100" s="218"/>
      <c r="HC100" s="218"/>
      <c r="HD100" s="218"/>
      <c r="HE100" s="218"/>
      <c r="HF100" s="218"/>
      <c r="HG100" s="218"/>
    </row>
    <row r="101" spans="1:215" s="219" customFormat="1" ht="14.25" customHeight="1">
      <c r="A101" s="216"/>
      <c r="B101" s="220" t="s">
        <v>232</v>
      </c>
      <c r="C101" s="215">
        <v>980150</v>
      </c>
      <c r="D101" s="215">
        <v>0</v>
      </c>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218"/>
      <c r="AR101" s="218"/>
      <c r="AS101" s="218"/>
      <c r="AT101" s="218"/>
      <c r="AU101" s="218"/>
      <c r="AV101" s="218"/>
      <c r="AW101" s="218"/>
      <c r="AX101" s="218"/>
      <c r="AY101" s="218"/>
      <c r="AZ101" s="218"/>
      <c r="BA101" s="218"/>
      <c r="BB101" s="218"/>
      <c r="BC101" s="218"/>
      <c r="BD101" s="218"/>
      <c r="BE101" s="218"/>
      <c r="BF101" s="218"/>
      <c r="BG101" s="218"/>
      <c r="BH101" s="218"/>
      <c r="BI101" s="218"/>
      <c r="BJ101" s="218"/>
      <c r="BK101" s="218"/>
      <c r="BL101" s="218"/>
      <c r="BM101" s="218"/>
      <c r="BN101" s="218"/>
      <c r="BO101" s="218"/>
      <c r="BP101" s="218"/>
      <c r="BQ101" s="218"/>
      <c r="BR101" s="218"/>
      <c r="BS101" s="218"/>
      <c r="BT101" s="218"/>
      <c r="BU101" s="218"/>
      <c r="BV101" s="218"/>
      <c r="BW101" s="218"/>
      <c r="BX101" s="218"/>
      <c r="BY101" s="218"/>
      <c r="BZ101" s="218"/>
      <c r="CA101" s="218"/>
      <c r="CB101" s="218"/>
      <c r="CC101" s="218"/>
      <c r="CD101" s="218"/>
      <c r="CE101" s="218"/>
      <c r="CF101" s="218"/>
      <c r="CG101" s="218"/>
      <c r="CH101" s="218"/>
      <c r="CI101" s="218"/>
      <c r="CJ101" s="218"/>
      <c r="CK101" s="218"/>
      <c r="CL101" s="218"/>
      <c r="CM101" s="218"/>
      <c r="CN101" s="218"/>
      <c r="CO101" s="218"/>
      <c r="CP101" s="218"/>
      <c r="CQ101" s="218"/>
      <c r="CR101" s="218"/>
      <c r="CS101" s="218"/>
      <c r="CT101" s="218"/>
      <c r="CU101" s="218"/>
      <c r="CV101" s="218"/>
      <c r="CW101" s="218"/>
      <c r="CX101" s="218"/>
      <c r="CY101" s="218"/>
      <c r="CZ101" s="218"/>
      <c r="DA101" s="218"/>
      <c r="DB101" s="218"/>
      <c r="DC101" s="218"/>
      <c r="DD101" s="218"/>
      <c r="DE101" s="218"/>
      <c r="DF101" s="218"/>
      <c r="DG101" s="218"/>
      <c r="DH101" s="218"/>
      <c r="DI101" s="218"/>
      <c r="DJ101" s="218"/>
      <c r="DK101" s="218"/>
      <c r="DL101" s="218"/>
      <c r="DM101" s="218"/>
      <c r="DN101" s="218"/>
      <c r="DO101" s="218"/>
      <c r="DP101" s="218"/>
      <c r="DQ101" s="218"/>
      <c r="DR101" s="218"/>
      <c r="DS101" s="218"/>
      <c r="DT101" s="218"/>
      <c r="DU101" s="218"/>
      <c r="DV101" s="218"/>
      <c r="DW101" s="218"/>
      <c r="DX101" s="218"/>
      <c r="DY101" s="218"/>
      <c r="DZ101" s="218"/>
      <c r="EA101" s="218"/>
      <c r="EB101" s="218"/>
      <c r="EC101" s="218"/>
      <c r="ED101" s="218"/>
      <c r="EE101" s="218"/>
      <c r="EF101" s="218"/>
      <c r="EG101" s="218"/>
      <c r="EH101" s="218"/>
      <c r="EI101" s="218"/>
      <c r="EJ101" s="218"/>
      <c r="EK101" s="218"/>
      <c r="EL101" s="218"/>
      <c r="EM101" s="218"/>
      <c r="EN101" s="218"/>
      <c r="EO101" s="218"/>
      <c r="EP101" s="218"/>
      <c r="EQ101" s="218"/>
      <c r="ER101" s="218"/>
      <c r="ES101" s="218"/>
      <c r="ET101" s="218"/>
      <c r="EU101" s="218"/>
      <c r="EV101" s="218"/>
      <c r="EW101" s="218"/>
      <c r="EX101" s="218"/>
      <c r="EY101" s="218"/>
      <c r="EZ101" s="218"/>
      <c r="FA101" s="218"/>
      <c r="FB101" s="218"/>
      <c r="FC101" s="218"/>
      <c r="FD101" s="218"/>
      <c r="FE101" s="218"/>
      <c r="FF101" s="218"/>
      <c r="FG101" s="218"/>
      <c r="FH101" s="218"/>
      <c r="FI101" s="218"/>
      <c r="FJ101" s="218"/>
      <c r="FK101" s="218"/>
      <c r="FL101" s="218"/>
      <c r="FM101" s="218"/>
      <c r="FN101" s="218"/>
      <c r="FO101" s="218"/>
      <c r="FP101" s="218"/>
      <c r="FQ101" s="218"/>
      <c r="FR101" s="218"/>
      <c r="FS101" s="218"/>
      <c r="FT101" s="218"/>
      <c r="FU101" s="218"/>
      <c r="FV101" s="218"/>
      <c r="FW101" s="218"/>
      <c r="FX101" s="218"/>
      <c r="FY101" s="218"/>
      <c r="FZ101" s="218"/>
      <c r="GA101" s="218"/>
      <c r="GB101" s="218"/>
      <c r="GC101" s="218"/>
      <c r="GD101" s="218"/>
      <c r="GE101" s="218"/>
      <c r="GF101" s="218"/>
      <c r="GG101" s="218"/>
      <c r="GH101" s="218"/>
      <c r="GI101" s="218"/>
      <c r="GJ101" s="218"/>
      <c r="GK101" s="218"/>
      <c r="GL101" s="218"/>
      <c r="GM101" s="218"/>
      <c r="GN101" s="218"/>
      <c r="GO101" s="218"/>
      <c r="GP101" s="218"/>
      <c r="GQ101" s="218"/>
      <c r="GR101" s="218"/>
      <c r="GS101" s="218"/>
      <c r="GT101" s="218"/>
      <c r="GU101" s="218"/>
      <c r="GV101" s="218"/>
      <c r="GW101" s="218"/>
      <c r="GX101" s="218"/>
      <c r="GY101" s="218"/>
      <c r="GZ101" s="218"/>
      <c r="HA101" s="218"/>
      <c r="HB101" s="218"/>
      <c r="HC101" s="218"/>
      <c r="HD101" s="218"/>
      <c r="HE101" s="218"/>
      <c r="HF101" s="218"/>
      <c r="HG101" s="218"/>
    </row>
    <row r="102" spans="1:215" s="219" customFormat="1" ht="15.75" customHeight="1">
      <c r="A102" s="216"/>
      <c r="B102" s="220" t="s">
        <v>213</v>
      </c>
      <c r="C102" s="215">
        <v>22502951</v>
      </c>
      <c r="D102" s="215">
        <v>178407200</v>
      </c>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218"/>
      <c r="AR102" s="218"/>
      <c r="AS102" s="218"/>
      <c r="AT102" s="218"/>
      <c r="AU102" s="218"/>
      <c r="AV102" s="218"/>
      <c r="AW102" s="218"/>
      <c r="AX102" s="218"/>
      <c r="AY102" s="218"/>
      <c r="AZ102" s="218"/>
      <c r="BA102" s="218"/>
      <c r="BB102" s="218"/>
      <c r="BC102" s="218"/>
      <c r="BD102" s="218"/>
      <c r="BE102" s="218"/>
      <c r="BF102" s="218"/>
      <c r="BG102" s="218"/>
      <c r="BH102" s="218"/>
      <c r="BI102" s="218"/>
      <c r="BJ102" s="218"/>
      <c r="BK102" s="218"/>
      <c r="BL102" s="218"/>
      <c r="BM102" s="218"/>
      <c r="BN102" s="218"/>
      <c r="BO102" s="218"/>
      <c r="BP102" s="218"/>
      <c r="BQ102" s="218"/>
      <c r="BR102" s="218"/>
      <c r="BS102" s="218"/>
      <c r="BT102" s="218"/>
      <c r="BU102" s="218"/>
      <c r="BV102" s="218"/>
      <c r="BW102" s="218"/>
      <c r="BX102" s="218"/>
      <c r="BY102" s="218"/>
      <c r="BZ102" s="218"/>
      <c r="CA102" s="218"/>
      <c r="CB102" s="218"/>
      <c r="CC102" s="218"/>
      <c r="CD102" s="218"/>
      <c r="CE102" s="218"/>
      <c r="CF102" s="218"/>
      <c r="CG102" s="218"/>
      <c r="CH102" s="218"/>
      <c r="CI102" s="218"/>
      <c r="CJ102" s="218"/>
      <c r="CK102" s="218"/>
      <c r="CL102" s="218"/>
      <c r="CM102" s="218"/>
      <c r="CN102" s="218"/>
      <c r="CO102" s="218"/>
      <c r="CP102" s="218"/>
      <c r="CQ102" s="218"/>
      <c r="CR102" s="218"/>
      <c r="CS102" s="218"/>
      <c r="CT102" s="218"/>
      <c r="CU102" s="218"/>
      <c r="CV102" s="218"/>
      <c r="CW102" s="218"/>
      <c r="CX102" s="218"/>
      <c r="CY102" s="218"/>
      <c r="CZ102" s="218"/>
      <c r="DA102" s="218"/>
      <c r="DB102" s="218"/>
      <c r="DC102" s="218"/>
      <c r="DD102" s="218"/>
      <c r="DE102" s="218"/>
      <c r="DF102" s="218"/>
      <c r="DG102" s="218"/>
      <c r="DH102" s="218"/>
      <c r="DI102" s="218"/>
      <c r="DJ102" s="218"/>
      <c r="DK102" s="218"/>
      <c r="DL102" s="218"/>
      <c r="DM102" s="218"/>
      <c r="DN102" s="218"/>
      <c r="DO102" s="218"/>
      <c r="DP102" s="218"/>
      <c r="DQ102" s="218"/>
      <c r="DR102" s="218"/>
      <c r="DS102" s="218"/>
      <c r="DT102" s="218"/>
      <c r="DU102" s="218"/>
      <c r="DV102" s="218"/>
      <c r="DW102" s="218"/>
      <c r="DX102" s="218"/>
      <c r="DY102" s="218"/>
      <c r="DZ102" s="218"/>
      <c r="EA102" s="218"/>
      <c r="EB102" s="218"/>
      <c r="EC102" s="218"/>
      <c r="ED102" s="218"/>
      <c r="EE102" s="218"/>
      <c r="EF102" s="218"/>
      <c r="EG102" s="218"/>
      <c r="EH102" s="218"/>
      <c r="EI102" s="218"/>
      <c r="EJ102" s="218"/>
      <c r="EK102" s="218"/>
      <c r="EL102" s="218"/>
      <c r="EM102" s="218"/>
      <c r="EN102" s="218"/>
      <c r="EO102" s="218"/>
      <c r="EP102" s="218"/>
      <c r="EQ102" s="218"/>
      <c r="ER102" s="218"/>
      <c r="ES102" s="218"/>
      <c r="ET102" s="218"/>
      <c r="EU102" s="218"/>
      <c r="EV102" s="218"/>
      <c r="EW102" s="218"/>
      <c r="EX102" s="218"/>
      <c r="EY102" s="218"/>
      <c r="EZ102" s="218"/>
      <c r="FA102" s="218"/>
      <c r="FB102" s="218"/>
      <c r="FC102" s="218"/>
      <c r="FD102" s="218"/>
      <c r="FE102" s="218"/>
      <c r="FF102" s="218"/>
      <c r="FG102" s="218"/>
      <c r="FH102" s="218"/>
      <c r="FI102" s="218"/>
      <c r="FJ102" s="218"/>
      <c r="FK102" s="218"/>
      <c r="FL102" s="218"/>
      <c r="FM102" s="218"/>
      <c r="FN102" s="218"/>
      <c r="FO102" s="218"/>
      <c r="FP102" s="218"/>
      <c r="FQ102" s="218"/>
      <c r="FR102" s="218"/>
      <c r="FS102" s="218"/>
      <c r="FT102" s="218"/>
      <c r="FU102" s="218"/>
      <c r="FV102" s="218"/>
      <c r="FW102" s="218"/>
      <c r="FX102" s="218"/>
      <c r="FY102" s="218"/>
      <c r="FZ102" s="218"/>
      <c r="GA102" s="218"/>
      <c r="GB102" s="218"/>
      <c r="GC102" s="218"/>
      <c r="GD102" s="218"/>
      <c r="GE102" s="218"/>
      <c r="GF102" s="218"/>
      <c r="GG102" s="218"/>
      <c r="GH102" s="218"/>
      <c r="GI102" s="218"/>
      <c r="GJ102" s="218"/>
      <c r="GK102" s="218"/>
      <c r="GL102" s="218"/>
      <c r="GM102" s="218"/>
      <c r="GN102" s="218"/>
      <c r="GO102" s="218"/>
      <c r="GP102" s="218"/>
      <c r="GQ102" s="218"/>
      <c r="GR102" s="218"/>
      <c r="GS102" s="218"/>
      <c r="GT102" s="218"/>
      <c r="GU102" s="218"/>
      <c r="GV102" s="218"/>
      <c r="GW102" s="218"/>
      <c r="GX102" s="218"/>
      <c r="GY102" s="218"/>
      <c r="GZ102" s="218"/>
      <c r="HA102" s="218"/>
      <c r="HB102" s="218"/>
      <c r="HC102" s="218"/>
      <c r="HD102" s="218"/>
      <c r="HE102" s="218"/>
      <c r="HF102" s="218"/>
      <c r="HG102" s="218"/>
    </row>
    <row r="103" spans="1:215" s="219" customFormat="1" ht="15.75" customHeight="1">
      <c r="A103" s="216"/>
      <c r="B103" s="220" t="s">
        <v>230</v>
      </c>
      <c r="C103" s="215">
        <v>35487455</v>
      </c>
      <c r="D103" s="215">
        <v>23157884</v>
      </c>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218"/>
      <c r="AR103" s="218"/>
      <c r="AS103" s="218"/>
      <c r="AT103" s="218"/>
      <c r="AU103" s="218"/>
      <c r="AV103" s="218"/>
      <c r="AW103" s="218"/>
      <c r="AX103" s="218"/>
      <c r="AY103" s="218"/>
      <c r="AZ103" s="218"/>
      <c r="BA103" s="218"/>
      <c r="BB103" s="218"/>
      <c r="BC103" s="218"/>
      <c r="BD103" s="218"/>
      <c r="BE103" s="218"/>
      <c r="BF103" s="218"/>
      <c r="BG103" s="218"/>
      <c r="BH103" s="218"/>
      <c r="BI103" s="218"/>
      <c r="BJ103" s="218"/>
      <c r="BK103" s="218"/>
      <c r="BL103" s="218"/>
      <c r="BM103" s="218"/>
      <c r="BN103" s="218"/>
      <c r="BO103" s="218"/>
      <c r="BP103" s="218"/>
      <c r="BQ103" s="218"/>
      <c r="BR103" s="218"/>
      <c r="BS103" s="218"/>
      <c r="BT103" s="218"/>
      <c r="BU103" s="218"/>
      <c r="BV103" s="218"/>
      <c r="BW103" s="218"/>
      <c r="BX103" s="218"/>
      <c r="BY103" s="218"/>
      <c r="BZ103" s="218"/>
      <c r="CA103" s="218"/>
      <c r="CB103" s="218"/>
      <c r="CC103" s="218"/>
      <c r="CD103" s="218"/>
      <c r="CE103" s="218"/>
      <c r="CF103" s="218"/>
      <c r="CG103" s="218"/>
      <c r="CH103" s="218"/>
      <c r="CI103" s="218"/>
      <c r="CJ103" s="218"/>
      <c r="CK103" s="218"/>
      <c r="CL103" s="218"/>
      <c r="CM103" s="218"/>
      <c r="CN103" s="218"/>
      <c r="CO103" s="218"/>
      <c r="CP103" s="218"/>
      <c r="CQ103" s="218"/>
      <c r="CR103" s="218"/>
      <c r="CS103" s="218"/>
      <c r="CT103" s="218"/>
      <c r="CU103" s="218"/>
      <c r="CV103" s="218"/>
      <c r="CW103" s="218"/>
      <c r="CX103" s="218"/>
      <c r="CY103" s="218"/>
      <c r="CZ103" s="218"/>
      <c r="DA103" s="218"/>
      <c r="DB103" s="218"/>
      <c r="DC103" s="218"/>
      <c r="DD103" s="218"/>
      <c r="DE103" s="218"/>
      <c r="DF103" s="218"/>
      <c r="DG103" s="218"/>
      <c r="DH103" s="218"/>
      <c r="DI103" s="218"/>
      <c r="DJ103" s="218"/>
      <c r="DK103" s="218"/>
      <c r="DL103" s="218"/>
      <c r="DM103" s="218"/>
      <c r="DN103" s="218"/>
      <c r="DO103" s="218"/>
      <c r="DP103" s="218"/>
      <c r="DQ103" s="218"/>
      <c r="DR103" s="218"/>
      <c r="DS103" s="218"/>
      <c r="DT103" s="218"/>
      <c r="DU103" s="218"/>
      <c r="DV103" s="218"/>
      <c r="DW103" s="218"/>
      <c r="DX103" s="218"/>
      <c r="DY103" s="218"/>
      <c r="DZ103" s="218"/>
      <c r="EA103" s="218"/>
      <c r="EB103" s="218"/>
      <c r="EC103" s="218"/>
      <c r="ED103" s="218"/>
      <c r="EE103" s="218"/>
      <c r="EF103" s="218"/>
      <c r="EG103" s="218"/>
      <c r="EH103" s="218"/>
      <c r="EI103" s="218"/>
      <c r="EJ103" s="218"/>
      <c r="EK103" s="218"/>
      <c r="EL103" s="218"/>
      <c r="EM103" s="218"/>
      <c r="EN103" s="218"/>
      <c r="EO103" s="218"/>
      <c r="EP103" s="218"/>
      <c r="EQ103" s="218"/>
      <c r="ER103" s="218"/>
      <c r="ES103" s="218"/>
      <c r="ET103" s="218"/>
      <c r="EU103" s="218"/>
      <c r="EV103" s="218"/>
      <c r="EW103" s="218"/>
      <c r="EX103" s="218"/>
      <c r="EY103" s="218"/>
      <c r="EZ103" s="218"/>
      <c r="FA103" s="218"/>
      <c r="FB103" s="218"/>
      <c r="FC103" s="218"/>
      <c r="FD103" s="218"/>
      <c r="FE103" s="218"/>
      <c r="FF103" s="218"/>
      <c r="FG103" s="218"/>
      <c r="FH103" s="218"/>
      <c r="FI103" s="218"/>
      <c r="FJ103" s="218"/>
      <c r="FK103" s="218"/>
      <c r="FL103" s="218"/>
      <c r="FM103" s="218"/>
      <c r="FN103" s="218"/>
      <c r="FO103" s="218"/>
      <c r="FP103" s="218"/>
      <c r="FQ103" s="218"/>
      <c r="FR103" s="218"/>
      <c r="FS103" s="218"/>
      <c r="FT103" s="218"/>
      <c r="FU103" s="218"/>
      <c r="FV103" s="218"/>
      <c r="FW103" s="218"/>
      <c r="FX103" s="218"/>
      <c r="FY103" s="218"/>
      <c r="FZ103" s="218"/>
      <c r="GA103" s="218"/>
      <c r="GB103" s="218"/>
      <c r="GC103" s="218"/>
      <c r="GD103" s="218"/>
      <c r="GE103" s="218"/>
      <c r="GF103" s="218"/>
      <c r="GG103" s="218"/>
      <c r="GH103" s="218"/>
      <c r="GI103" s="218"/>
      <c r="GJ103" s="218"/>
      <c r="GK103" s="218"/>
      <c r="GL103" s="218"/>
      <c r="GM103" s="218"/>
      <c r="GN103" s="218"/>
      <c r="GO103" s="218"/>
      <c r="GP103" s="218"/>
      <c r="GQ103" s="218"/>
      <c r="GR103" s="218"/>
      <c r="GS103" s="218"/>
      <c r="GT103" s="218"/>
      <c r="GU103" s="218"/>
      <c r="GV103" s="218"/>
      <c r="GW103" s="218"/>
      <c r="GX103" s="218"/>
      <c r="GY103" s="218"/>
      <c r="GZ103" s="218"/>
      <c r="HA103" s="218"/>
      <c r="HB103" s="218"/>
      <c r="HC103" s="218"/>
      <c r="HD103" s="218"/>
      <c r="HE103" s="218"/>
      <c r="HF103" s="218"/>
      <c r="HG103" s="218"/>
    </row>
    <row r="104" spans="1:215" s="219" customFormat="1" ht="15.75" customHeight="1">
      <c r="A104" s="216"/>
      <c r="B104" s="220" t="s">
        <v>231</v>
      </c>
      <c r="C104" s="215">
        <v>26466800</v>
      </c>
      <c r="D104" s="215">
        <v>26466800</v>
      </c>
      <c r="E104" s="218"/>
      <c r="F104" s="218"/>
      <c r="G104" s="218"/>
      <c r="H104" s="218"/>
      <c r="I104" s="218"/>
      <c r="J104" s="218"/>
      <c r="K104" s="218"/>
      <c r="L104" s="218"/>
      <c r="M104" s="218"/>
      <c r="N104" s="218"/>
      <c r="O104" s="218"/>
      <c r="P104" s="218"/>
      <c r="Q104" s="218"/>
      <c r="R104" s="218"/>
      <c r="S104" s="218"/>
      <c r="T104" s="218"/>
      <c r="U104" s="218"/>
      <c r="V104" s="218"/>
      <c r="W104" s="218"/>
      <c r="X104" s="218"/>
      <c r="Y104" s="218"/>
      <c r="Z104" s="218"/>
      <c r="AA104" s="218"/>
      <c r="AB104" s="218"/>
      <c r="AC104" s="218"/>
      <c r="AD104" s="218"/>
      <c r="AE104" s="218"/>
      <c r="AF104" s="218"/>
      <c r="AG104" s="218"/>
      <c r="AH104" s="218"/>
      <c r="AI104" s="218"/>
      <c r="AJ104" s="218"/>
      <c r="AK104" s="218"/>
      <c r="AL104" s="218"/>
      <c r="AM104" s="218"/>
      <c r="AN104" s="218"/>
      <c r="AO104" s="218"/>
      <c r="AP104" s="218"/>
      <c r="AQ104" s="218"/>
      <c r="AR104" s="218"/>
      <c r="AS104" s="218"/>
      <c r="AT104" s="218"/>
      <c r="AU104" s="218"/>
      <c r="AV104" s="218"/>
      <c r="AW104" s="218"/>
      <c r="AX104" s="218"/>
      <c r="AY104" s="218"/>
      <c r="AZ104" s="218"/>
      <c r="BA104" s="218"/>
      <c r="BB104" s="218"/>
      <c r="BC104" s="218"/>
      <c r="BD104" s="218"/>
      <c r="BE104" s="218"/>
      <c r="BF104" s="218"/>
      <c r="BG104" s="218"/>
      <c r="BH104" s="218"/>
      <c r="BI104" s="218"/>
      <c r="BJ104" s="218"/>
      <c r="BK104" s="218"/>
      <c r="BL104" s="218"/>
      <c r="BM104" s="218"/>
      <c r="BN104" s="218"/>
      <c r="BO104" s="218"/>
      <c r="BP104" s="218"/>
      <c r="BQ104" s="218"/>
      <c r="BR104" s="218"/>
      <c r="BS104" s="218"/>
      <c r="BT104" s="218"/>
      <c r="BU104" s="218"/>
      <c r="BV104" s="218"/>
      <c r="BW104" s="218"/>
      <c r="BX104" s="218"/>
      <c r="BY104" s="218"/>
      <c r="BZ104" s="218"/>
      <c r="CA104" s="218"/>
      <c r="CB104" s="218"/>
      <c r="CC104" s="218"/>
      <c r="CD104" s="218"/>
      <c r="CE104" s="218"/>
      <c r="CF104" s="218"/>
      <c r="CG104" s="218"/>
      <c r="CH104" s="218"/>
      <c r="CI104" s="218"/>
      <c r="CJ104" s="218"/>
      <c r="CK104" s="218"/>
      <c r="CL104" s="218"/>
      <c r="CM104" s="218"/>
      <c r="CN104" s="218"/>
      <c r="CO104" s="218"/>
      <c r="CP104" s="218"/>
      <c r="CQ104" s="218"/>
      <c r="CR104" s="218"/>
      <c r="CS104" s="218"/>
      <c r="CT104" s="218"/>
      <c r="CU104" s="218"/>
      <c r="CV104" s="218"/>
      <c r="CW104" s="218"/>
      <c r="CX104" s="218"/>
      <c r="CY104" s="218"/>
      <c r="CZ104" s="218"/>
      <c r="DA104" s="218"/>
      <c r="DB104" s="218"/>
      <c r="DC104" s="218"/>
      <c r="DD104" s="218"/>
      <c r="DE104" s="218"/>
      <c r="DF104" s="218"/>
      <c r="DG104" s="218"/>
      <c r="DH104" s="218"/>
      <c r="DI104" s="218"/>
      <c r="DJ104" s="218"/>
      <c r="DK104" s="218"/>
      <c r="DL104" s="218"/>
      <c r="DM104" s="218"/>
      <c r="DN104" s="218"/>
      <c r="DO104" s="218"/>
      <c r="DP104" s="218"/>
      <c r="DQ104" s="218"/>
      <c r="DR104" s="218"/>
      <c r="DS104" s="218"/>
      <c r="DT104" s="218"/>
      <c r="DU104" s="218"/>
      <c r="DV104" s="218"/>
      <c r="DW104" s="218"/>
      <c r="DX104" s="218"/>
      <c r="DY104" s="218"/>
      <c r="DZ104" s="218"/>
      <c r="EA104" s="218"/>
      <c r="EB104" s="218"/>
      <c r="EC104" s="218"/>
      <c r="ED104" s="218"/>
      <c r="EE104" s="218"/>
      <c r="EF104" s="218"/>
      <c r="EG104" s="218"/>
      <c r="EH104" s="218"/>
      <c r="EI104" s="218"/>
      <c r="EJ104" s="218"/>
      <c r="EK104" s="218"/>
      <c r="EL104" s="218"/>
      <c r="EM104" s="218"/>
      <c r="EN104" s="218"/>
      <c r="EO104" s="218"/>
      <c r="EP104" s="218"/>
      <c r="EQ104" s="218"/>
      <c r="ER104" s="218"/>
      <c r="ES104" s="218"/>
      <c r="ET104" s="218"/>
      <c r="EU104" s="218"/>
      <c r="EV104" s="218"/>
      <c r="EW104" s="218"/>
      <c r="EX104" s="218"/>
      <c r="EY104" s="218"/>
      <c r="EZ104" s="218"/>
      <c r="FA104" s="218"/>
      <c r="FB104" s="218"/>
      <c r="FC104" s="218"/>
      <c r="FD104" s="218"/>
      <c r="FE104" s="218"/>
      <c r="FF104" s="218"/>
      <c r="FG104" s="218"/>
      <c r="FH104" s="218"/>
      <c r="FI104" s="218"/>
      <c r="FJ104" s="218"/>
      <c r="FK104" s="218"/>
      <c r="FL104" s="218"/>
      <c r="FM104" s="218"/>
      <c r="FN104" s="218"/>
      <c r="FO104" s="218"/>
      <c r="FP104" s="218"/>
      <c r="FQ104" s="218"/>
      <c r="FR104" s="218"/>
      <c r="FS104" s="218"/>
      <c r="FT104" s="218"/>
      <c r="FU104" s="218"/>
      <c r="FV104" s="218"/>
      <c r="FW104" s="218"/>
      <c r="FX104" s="218"/>
      <c r="FY104" s="218"/>
      <c r="FZ104" s="218"/>
      <c r="GA104" s="218"/>
      <c r="GB104" s="218"/>
      <c r="GC104" s="218"/>
      <c r="GD104" s="218"/>
      <c r="GE104" s="218"/>
      <c r="GF104" s="218"/>
      <c r="GG104" s="218"/>
      <c r="GH104" s="218"/>
      <c r="GI104" s="218"/>
      <c r="GJ104" s="218"/>
      <c r="GK104" s="218"/>
      <c r="GL104" s="218"/>
      <c r="GM104" s="218"/>
      <c r="GN104" s="218"/>
      <c r="GO104" s="218"/>
      <c r="GP104" s="218"/>
      <c r="GQ104" s="218"/>
      <c r="GR104" s="218"/>
      <c r="GS104" s="218"/>
      <c r="GT104" s="218"/>
      <c r="GU104" s="218"/>
      <c r="GV104" s="218"/>
      <c r="GW104" s="218"/>
      <c r="GX104" s="218"/>
      <c r="GY104" s="218"/>
      <c r="GZ104" s="218"/>
      <c r="HA104" s="218"/>
      <c r="HB104" s="218"/>
      <c r="HC104" s="218"/>
      <c r="HD104" s="218"/>
      <c r="HE104" s="218"/>
      <c r="HF104" s="218"/>
      <c r="HG104" s="218"/>
    </row>
    <row r="105" spans="1:215" s="219" customFormat="1" ht="15.75" customHeight="1">
      <c r="A105" s="216"/>
      <c r="B105" s="220" t="s">
        <v>214</v>
      </c>
      <c r="C105" s="215">
        <v>1256234416</v>
      </c>
      <c r="D105" s="215">
        <v>1438048610</v>
      </c>
      <c r="E105" s="218"/>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218"/>
      <c r="AC105" s="218"/>
      <c r="AD105" s="218"/>
      <c r="AE105" s="218"/>
      <c r="AF105" s="218"/>
      <c r="AG105" s="218"/>
      <c r="AH105" s="218"/>
      <c r="AI105" s="218"/>
      <c r="AJ105" s="218"/>
      <c r="AK105" s="218"/>
      <c r="AL105" s="218"/>
      <c r="AM105" s="218"/>
      <c r="AN105" s="218"/>
      <c r="AO105" s="218"/>
      <c r="AP105" s="218"/>
      <c r="AQ105" s="218"/>
      <c r="AR105" s="218"/>
      <c r="AS105" s="218"/>
      <c r="AT105" s="218"/>
      <c r="AU105" s="218"/>
      <c r="AV105" s="218"/>
      <c r="AW105" s="218"/>
      <c r="AX105" s="218"/>
      <c r="AY105" s="218"/>
      <c r="AZ105" s="218"/>
      <c r="BA105" s="218"/>
      <c r="BB105" s="218"/>
      <c r="BC105" s="218"/>
      <c r="BD105" s="218"/>
      <c r="BE105" s="218"/>
      <c r="BF105" s="218"/>
      <c r="BG105" s="218"/>
      <c r="BH105" s="218"/>
      <c r="BI105" s="218"/>
      <c r="BJ105" s="218"/>
      <c r="BK105" s="218"/>
      <c r="BL105" s="218"/>
      <c r="BM105" s="218"/>
      <c r="BN105" s="218"/>
      <c r="BO105" s="218"/>
      <c r="BP105" s="218"/>
      <c r="BQ105" s="218"/>
      <c r="BR105" s="218"/>
      <c r="BS105" s="218"/>
      <c r="BT105" s="218"/>
      <c r="BU105" s="218"/>
      <c r="BV105" s="218"/>
      <c r="BW105" s="218"/>
      <c r="BX105" s="218"/>
      <c r="BY105" s="218"/>
      <c r="BZ105" s="218"/>
      <c r="CA105" s="218"/>
      <c r="CB105" s="218"/>
      <c r="CC105" s="218"/>
      <c r="CD105" s="218"/>
      <c r="CE105" s="218"/>
      <c r="CF105" s="218"/>
      <c r="CG105" s="218"/>
      <c r="CH105" s="218"/>
      <c r="CI105" s="218"/>
      <c r="CJ105" s="218"/>
      <c r="CK105" s="218"/>
      <c r="CL105" s="218"/>
      <c r="CM105" s="218"/>
      <c r="CN105" s="218"/>
      <c r="CO105" s="218"/>
      <c r="CP105" s="218"/>
      <c r="CQ105" s="218"/>
      <c r="CR105" s="218"/>
      <c r="CS105" s="218"/>
      <c r="CT105" s="218"/>
      <c r="CU105" s="218"/>
      <c r="CV105" s="218"/>
      <c r="CW105" s="218"/>
      <c r="CX105" s="218"/>
      <c r="CY105" s="218"/>
      <c r="CZ105" s="218"/>
      <c r="DA105" s="218"/>
      <c r="DB105" s="218"/>
      <c r="DC105" s="218"/>
      <c r="DD105" s="218"/>
      <c r="DE105" s="218"/>
      <c r="DF105" s="218"/>
      <c r="DG105" s="218"/>
      <c r="DH105" s="218"/>
      <c r="DI105" s="218"/>
      <c r="DJ105" s="218"/>
      <c r="DK105" s="218"/>
      <c r="DL105" s="218"/>
      <c r="DM105" s="218"/>
      <c r="DN105" s="218"/>
      <c r="DO105" s="218"/>
      <c r="DP105" s="218"/>
      <c r="DQ105" s="218"/>
      <c r="DR105" s="218"/>
      <c r="DS105" s="218"/>
      <c r="DT105" s="218"/>
      <c r="DU105" s="218"/>
      <c r="DV105" s="218"/>
      <c r="DW105" s="218"/>
      <c r="DX105" s="218"/>
      <c r="DY105" s="218"/>
      <c r="DZ105" s="218"/>
      <c r="EA105" s="218"/>
      <c r="EB105" s="218"/>
      <c r="EC105" s="218"/>
      <c r="ED105" s="218"/>
      <c r="EE105" s="218"/>
      <c r="EF105" s="218"/>
      <c r="EG105" s="218"/>
      <c r="EH105" s="218"/>
      <c r="EI105" s="218"/>
      <c r="EJ105" s="218"/>
      <c r="EK105" s="218"/>
      <c r="EL105" s="218"/>
      <c r="EM105" s="218"/>
      <c r="EN105" s="218"/>
      <c r="EO105" s="218"/>
      <c r="EP105" s="218"/>
      <c r="EQ105" s="218"/>
      <c r="ER105" s="218"/>
      <c r="ES105" s="218"/>
      <c r="ET105" s="218"/>
      <c r="EU105" s="218"/>
      <c r="EV105" s="218"/>
      <c r="EW105" s="218"/>
      <c r="EX105" s="218"/>
      <c r="EY105" s="218"/>
      <c r="EZ105" s="218"/>
      <c r="FA105" s="218"/>
      <c r="FB105" s="218"/>
      <c r="FC105" s="218"/>
      <c r="FD105" s="218"/>
      <c r="FE105" s="218"/>
      <c r="FF105" s="218"/>
      <c r="FG105" s="218"/>
      <c r="FH105" s="218"/>
      <c r="FI105" s="218"/>
      <c r="FJ105" s="218"/>
      <c r="FK105" s="218"/>
      <c r="FL105" s="218"/>
      <c r="FM105" s="218"/>
      <c r="FN105" s="218"/>
      <c r="FO105" s="218"/>
      <c r="FP105" s="218"/>
      <c r="FQ105" s="218"/>
      <c r="FR105" s="218"/>
      <c r="FS105" s="218"/>
      <c r="FT105" s="218"/>
      <c r="FU105" s="218"/>
      <c r="FV105" s="218"/>
      <c r="FW105" s="218"/>
      <c r="FX105" s="218"/>
      <c r="FY105" s="218"/>
      <c r="FZ105" s="218"/>
      <c r="GA105" s="218"/>
      <c r="GB105" s="218"/>
      <c r="GC105" s="218"/>
      <c r="GD105" s="218"/>
      <c r="GE105" s="218"/>
      <c r="GF105" s="218"/>
      <c r="GG105" s="218"/>
      <c r="GH105" s="218"/>
      <c r="GI105" s="218"/>
      <c r="GJ105" s="218"/>
      <c r="GK105" s="218"/>
      <c r="GL105" s="218"/>
      <c r="GM105" s="218"/>
      <c r="GN105" s="218"/>
      <c r="GO105" s="218"/>
      <c r="GP105" s="218"/>
      <c r="GQ105" s="218"/>
      <c r="GR105" s="218"/>
      <c r="GS105" s="218"/>
      <c r="GT105" s="218"/>
      <c r="GU105" s="218"/>
      <c r="GV105" s="218"/>
      <c r="GW105" s="218"/>
      <c r="GX105" s="218"/>
      <c r="GY105" s="218"/>
      <c r="GZ105" s="218"/>
      <c r="HA105" s="218"/>
      <c r="HB105" s="218"/>
      <c r="HC105" s="218"/>
      <c r="HD105" s="218"/>
      <c r="HE105" s="218"/>
      <c r="HF105" s="218"/>
      <c r="HG105" s="218"/>
    </row>
    <row r="106" spans="1:215" s="219" customFormat="1" ht="15.75" customHeight="1">
      <c r="A106" s="216"/>
      <c r="B106" s="220" t="s">
        <v>220</v>
      </c>
      <c r="C106" s="215">
        <v>53055024</v>
      </c>
      <c r="D106" s="215">
        <v>5638379393</v>
      </c>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c r="AC106" s="218"/>
      <c r="AD106" s="218"/>
      <c r="AE106" s="218"/>
      <c r="AF106" s="218"/>
      <c r="AG106" s="218"/>
      <c r="AH106" s="218"/>
      <c r="AI106" s="218"/>
      <c r="AJ106" s="218"/>
      <c r="AK106" s="218"/>
      <c r="AL106" s="218"/>
      <c r="AM106" s="218"/>
      <c r="AN106" s="218"/>
      <c r="AO106" s="218"/>
      <c r="AP106" s="218"/>
      <c r="AQ106" s="218"/>
      <c r="AR106" s="218"/>
      <c r="AS106" s="218"/>
      <c r="AT106" s="218"/>
      <c r="AU106" s="218"/>
      <c r="AV106" s="218"/>
      <c r="AW106" s="218"/>
      <c r="AX106" s="218"/>
      <c r="AY106" s="218"/>
      <c r="AZ106" s="218"/>
      <c r="BA106" s="218"/>
      <c r="BB106" s="218"/>
      <c r="BC106" s="218"/>
      <c r="BD106" s="218"/>
      <c r="BE106" s="218"/>
      <c r="BF106" s="218"/>
      <c r="BG106" s="218"/>
      <c r="BH106" s="218"/>
      <c r="BI106" s="218"/>
      <c r="BJ106" s="218"/>
      <c r="BK106" s="218"/>
      <c r="BL106" s="218"/>
      <c r="BM106" s="218"/>
      <c r="BN106" s="218"/>
      <c r="BO106" s="218"/>
      <c r="BP106" s="218"/>
      <c r="BQ106" s="218"/>
      <c r="BR106" s="218"/>
      <c r="BS106" s="218"/>
      <c r="BT106" s="218"/>
      <c r="BU106" s="218"/>
      <c r="BV106" s="218"/>
      <c r="BW106" s="218"/>
      <c r="BX106" s="218"/>
      <c r="BY106" s="218"/>
      <c r="BZ106" s="218"/>
      <c r="CA106" s="218"/>
      <c r="CB106" s="218"/>
      <c r="CC106" s="218"/>
      <c r="CD106" s="218"/>
      <c r="CE106" s="218"/>
      <c r="CF106" s="218"/>
      <c r="CG106" s="218"/>
      <c r="CH106" s="218"/>
      <c r="CI106" s="218"/>
      <c r="CJ106" s="218"/>
      <c r="CK106" s="218"/>
      <c r="CL106" s="218"/>
      <c r="CM106" s="218"/>
      <c r="CN106" s="218"/>
      <c r="CO106" s="218"/>
      <c r="CP106" s="218"/>
      <c r="CQ106" s="218"/>
      <c r="CR106" s="218"/>
      <c r="CS106" s="218"/>
      <c r="CT106" s="218"/>
      <c r="CU106" s="218"/>
      <c r="CV106" s="218"/>
      <c r="CW106" s="218"/>
      <c r="CX106" s="218"/>
      <c r="CY106" s="218"/>
      <c r="CZ106" s="218"/>
      <c r="DA106" s="218"/>
      <c r="DB106" s="218"/>
      <c r="DC106" s="218"/>
      <c r="DD106" s="218"/>
      <c r="DE106" s="218"/>
      <c r="DF106" s="218"/>
      <c r="DG106" s="218"/>
      <c r="DH106" s="218"/>
      <c r="DI106" s="218"/>
      <c r="DJ106" s="218"/>
      <c r="DK106" s="218"/>
      <c r="DL106" s="218"/>
      <c r="DM106" s="218"/>
      <c r="DN106" s="218"/>
      <c r="DO106" s="218"/>
      <c r="DP106" s="218"/>
      <c r="DQ106" s="218"/>
      <c r="DR106" s="218"/>
      <c r="DS106" s="218"/>
      <c r="DT106" s="218"/>
      <c r="DU106" s="218"/>
      <c r="DV106" s="218"/>
      <c r="DW106" s="218"/>
      <c r="DX106" s="218"/>
      <c r="DY106" s="218"/>
      <c r="DZ106" s="218"/>
      <c r="EA106" s="218"/>
      <c r="EB106" s="218"/>
      <c r="EC106" s="218"/>
      <c r="ED106" s="218"/>
      <c r="EE106" s="218"/>
      <c r="EF106" s="218"/>
      <c r="EG106" s="218"/>
      <c r="EH106" s="218"/>
      <c r="EI106" s="218"/>
      <c r="EJ106" s="218"/>
      <c r="EK106" s="218"/>
      <c r="EL106" s="218"/>
      <c r="EM106" s="218"/>
      <c r="EN106" s="218"/>
      <c r="EO106" s="218"/>
      <c r="EP106" s="218"/>
      <c r="EQ106" s="218"/>
      <c r="ER106" s="218"/>
      <c r="ES106" s="218"/>
      <c r="ET106" s="218"/>
      <c r="EU106" s="218"/>
      <c r="EV106" s="218"/>
      <c r="EW106" s="218"/>
      <c r="EX106" s="218"/>
      <c r="EY106" s="218"/>
      <c r="EZ106" s="218"/>
      <c r="FA106" s="218"/>
      <c r="FB106" s="218"/>
      <c r="FC106" s="218"/>
      <c r="FD106" s="218"/>
      <c r="FE106" s="218"/>
      <c r="FF106" s="218"/>
      <c r="FG106" s="218"/>
      <c r="FH106" s="218"/>
      <c r="FI106" s="218"/>
      <c r="FJ106" s="218"/>
      <c r="FK106" s="218"/>
      <c r="FL106" s="218"/>
      <c r="FM106" s="218"/>
      <c r="FN106" s="218"/>
      <c r="FO106" s="218"/>
      <c r="FP106" s="218"/>
      <c r="FQ106" s="218"/>
      <c r="FR106" s="218"/>
      <c r="FS106" s="218"/>
      <c r="FT106" s="218"/>
      <c r="FU106" s="218"/>
      <c r="FV106" s="218"/>
      <c r="FW106" s="218"/>
      <c r="FX106" s="218"/>
      <c r="FY106" s="218"/>
      <c r="FZ106" s="218"/>
      <c r="GA106" s="218"/>
      <c r="GB106" s="218"/>
      <c r="GC106" s="218"/>
      <c r="GD106" s="218"/>
      <c r="GE106" s="218"/>
      <c r="GF106" s="218"/>
      <c r="GG106" s="218"/>
      <c r="GH106" s="218"/>
      <c r="GI106" s="218"/>
      <c r="GJ106" s="218"/>
      <c r="GK106" s="218"/>
      <c r="GL106" s="218"/>
      <c r="GM106" s="218"/>
      <c r="GN106" s="218"/>
      <c r="GO106" s="218"/>
      <c r="GP106" s="218"/>
      <c r="GQ106" s="218"/>
      <c r="GR106" s="218"/>
      <c r="GS106" s="218"/>
      <c r="GT106" s="218"/>
      <c r="GU106" s="218"/>
      <c r="GV106" s="218"/>
      <c r="GW106" s="218"/>
      <c r="GX106" s="218"/>
      <c r="GY106" s="218"/>
      <c r="GZ106" s="218"/>
      <c r="HA106" s="218"/>
      <c r="HB106" s="218"/>
      <c r="HC106" s="218"/>
      <c r="HD106" s="218"/>
      <c r="HE106" s="218"/>
      <c r="HF106" s="218"/>
      <c r="HG106" s="218"/>
    </row>
    <row r="107" spans="1:215" s="219" customFormat="1" ht="15.75" customHeight="1">
      <c r="A107" s="216"/>
      <c r="B107" s="220" t="s">
        <v>212</v>
      </c>
      <c r="C107" s="215">
        <v>-53055024</v>
      </c>
      <c r="D107" s="215">
        <v>-5638379393</v>
      </c>
      <c r="E107" s="218"/>
      <c r="F107" s="218"/>
      <c r="G107" s="218"/>
      <c r="H107" s="218"/>
      <c r="I107" s="218"/>
      <c r="J107" s="218"/>
      <c r="K107" s="218"/>
      <c r="L107" s="218"/>
      <c r="M107" s="218"/>
      <c r="N107" s="218"/>
      <c r="O107" s="218"/>
      <c r="P107" s="218"/>
      <c r="Q107" s="218"/>
      <c r="R107" s="218"/>
      <c r="S107" s="218"/>
      <c r="T107" s="218"/>
      <c r="U107" s="218"/>
      <c r="V107" s="218"/>
      <c r="W107" s="218"/>
      <c r="X107" s="218"/>
      <c r="Y107" s="218"/>
      <c r="Z107" s="218"/>
      <c r="AA107" s="218"/>
      <c r="AB107" s="218"/>
      <c r="AC107" s="218"/>
      <c r="AD107" s="218"/>
      <c r="AE107" s="218"/>
      <c r="AF107" s="218"/>
      <c r="AG107" s="218"/>
      <c r="AH107" s="218"/>
      <c r="AI107" s="218"/>
      <c r="AJ107" s="218"/>
      <c r="AK107" s="218"/>
      <c r="AL107" s="218"/>
      <c r="AM107" s="218"/>
      <c r="AN107" s="218"/>
      <c r="AO107" s="218"/>
      <c r="AP107" s="218"/>
      <c r="AQ107" s="218"/>
      <c r="AR107" s="218"/>
      <c r="AS107" s="218"/>
      <c r="AT107" s="218"/>
      <c r="AU107" s="218"/>
      <c r="AV107" s="218"/>
      <c r="AW107" s="218"/>
      <c r="AX107" s="218"/>
      <c r="AY107" s="218"/>
      <c r="AZ107" s="218"/>
      <c r="BA107" s="218"/>
      <c r="BB107" s="218"/>
      <c r="BC107" s="218"/>
      <c r="BD107" s="218"/>
      <c r="BE107" s="218"/>
      <c r="BF107" s="218"/>
      <c r="BG107" s="218"/>
      <c r="BH107" s="218"/>
      <c r="BI107" s="218"/>
      <c r="BJ107" s="218"/>
      <c r="BK107" s="218"/>
      <c r="BL107" s="218"/>
      <c r="BM107" s="218"/>
      <c r="BN107" s="218"/>
      <c r="BO107" s="218"/>
      <c r="BP107" s="218"/>
      <c r="BQ107" s="218"/>
      <c r="BR107" s="218"/>
      <c r="BS107" s="218"/>
      <c r="BT107" s="218"/>
      <c r="BU107" s="218"/>
      <c r="BV107" s="218"/>
      <c r="BW107" s="218"/>
      <c r="BX107" s="218"/>
      <c r="BY107" s="218"/>
      <c r="BZ107" s="218"/>
      <c r="CA107" s="218"/>
      <c r="CB107" s="218"/>
      <c r="CC107" s="218"/>
      <c r="CD107" s="218"/>
      <c r="CE107" s="218"/>
      <c r="CF107" s="218"/>
      <c r="CG107" s="218"/>
      <c r="CH107" s="218"/>
      <c r="CI107" s="218"/>
      <c r="CJ107" s="218"/>
      <c r="CK107" s="218"/>
      <c r="CL107" s="218"/>
      <c r="CM107" s="218"/>
      <c r="CN107" s="218"/>
      <c r="CO107" s="218"/>
      <c r="CP107" s="218"/>
      <c r="CQ107" s="218"/>
      <c r="CR107" s="218"/>
      <c r="CS107" s="218"/>
      <c r="CT107" s="218"/>
      <c r="CU107" s="218"/>
      <c r="CV107" s="218"/>
      <c r="CW107" s="218"/>
      <c r="CX107" s="218"/>
      <c r="CY107" s="218"/>
      <c r="CZ107" s="218"/>
      <c r="DA107" s="218"/>
      <c r="DB107" s="218"/>
      <c r="DC107" s="218"/>
      <c r="DD107" s="218"/>
      <c r="DE107" s="218"/>
      <c r="DF107" s="218"/>
      <c r="DG107" s="218"/>
      <c r="DH107" s="218"/>
      <c r="DI107" s="218"/>
      <c r="DJ107" s="218"/>
      <c r="DK107" s="218"/>
      <c r="DL107" s="218"/>
      <c r="DM107" s="218"/>
      <c r="DN107" s="218"/>
      <c r="DO107" s="218"/>
      <c r="DP107" s="218"/>
      <c r="DQ107" s="218"/>
      <c r="DR107" s="218"/>
      <c r="DS107" s="218"/>
      <c r="DT107" s="218"/>
      <c r="DU107" s="218"/>
      <c r="DV107" s="218"/>
      <c r="DW107" s="218"/>
      <c r="DX107" s="218"/>
      <c r="DY107" s="218"/>
      <c r="DZ107" s="218"/>
      <c r="EA107" s="218"/>
      <c r="EB107" s="218"/>
      <c r="EC107" s="218"/>
      <c r="ED107" s="218"/>
      <c r="EE107" s="218"/>
      <c r="EF107" s="218"/>
      <c r="EG107" s="218"/>
      <c r="EH107" s="218"/>
      <c r="EI107" s="218"/>
      <c r="EJ107" s="218"/>
      <c r="EK107" s="218"/>
      <c r="EL107" s="218"/>
      <c r="EM107" s="218"/>
      <c r="EN107" s="218"/>
      <c r="EO107" s="218"/>
      <c r="EP107" s="218"/>
      <c r="EQ107" s="218"/>
      <c r="ER107" s="218"/>
      <c r="ES107" s="218"/>
      <c r="ET107" s="218"/>
      <c r="EU107" s="218"/>
      <c r="EV107" s="218"/>
      <c r="EW107" s="218"/>
      <c r="EX107" s="218"/>
      <c r="EY107" s="218"/>
      <c r="EZ107" s="218"/>
      <c r="FA107" s="218"/>
      <c r="FB107" s="218"/>
      <c r="FC107" s="218"/>
      <c r="FD107" s="218"/>
      <c r="FE107" s="218"/>
      <c r="FF107" s="218"/>
      <c r="FG107" s="218"/>
      <c r="FH107" s="218"/>
      <c r="FI107" s="218"/>
      <c r="FJ107" s="218"/>
      <c r="FK107" s="218"/>
      <c r="FL107" s="218"/>
      <c r="FM107" s="218"/>
      <c r="FN107" s="218"/>
      <c r="FO107" s="218"/>
      <c r="FP107" s="218"/>
      <c r="FQ107" s="218"/>
      <c r="FR107" s="218"/>
      <c r="FS107" s="218"/>
      <c r="FT107" s="218"/>
      <c r="FU107" s="218"/>
      <c r="FV107" s="218"/>
      <c r="FW107" s="218"/>
      <c r="FX107" s="218"/>
      <c r="FY107" s="218"/>
      <c r="FZ107" s="218"/>
      <c r="GA107" s="218"/>
      <c r="GB107" s="218"/>
      <c r="GC107" s="218"/>
      <c r="GD107" s="218"/>
      <c r="GE107" s="218"/>
      <c r="GF107" s="218"/>
      <c r="GG107" s="218"/>
      <c r="GH107" s="218"/>
      <c r="GI107" s="218"/>
      <c r="GJ107" s="218"/>
      <c r="GK107" s="218"/>
      <c r="GL107" s="218"/>
      <c r="GM107" s="218"/>
      <c r="GN107" s="218"/>
      <c r="GO107" s="218"/>
      <c r="GP107" s="218"/>
      <c r="GQ107" s="218"/>
      <c r="GR107" s="218"/>
      <c r="GS107" s="218"/>
      <c r="GT107" s="218"/>
      <c r="GU107" s="218"/>
      <c r="GV107" s="218"/>
      <c r="GW107" s="218"/>
      <c r="GX107" s="218"/>
      <c r="GY107" s="218"/>
      <c r="GZ107" s="218"/>
      <c r="HA107" s="218"/>
      <c r="HB107" s="218"/>
      <c r="HC107" s="218"/>
      <c r="HD107" s="218"/>
      <c r="HE107" s="218"/>
      <c r="HF107" s="218"/>
      <c r="HG107" s="218"/>
    </row>
    <row r="108" spans="1:215" ht="13.5" thickBot="1">
      <c r="B108" s="62" t="s">
        <v>62</v>
      </c>
      <c r="C108" s="57">
        <v>2267264351</v>
      </c>
      <c r="D108" s="57">
        <v>2683377766</v>
      </c>
    </row>
    <row r="109" spans="1:215" ht="9.75" customHeight="1" thickTop="1">
      <c r="B109" s="58"/>
    </row>
    <row r="110" spans="1:215">
      <c r="B110" s="58" t="s">
        <v>73</v>
      </c>
      <c r="C110" s="49">
        <v>2267264351</v>
      </c>
      <c r="D110" s="49">
        <v>2683377766</v>
      </c>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c r="FX110" s="1"/>
      <c r="FY110" s="1"/>
      <c r="FZ110" s="1"/>
      <c r="GA110" s="1"/>
      <c r="GB110" s="1"/>
      <c r="GC110" s="1"/>
      <c r="GD110" s="1"/>
      <c r="GE110" s="1"/>
      <c r="GF110" s="1"/>
      <c r="GG110" s="1"/>
      <c r="GH110" s="1"/>
      <c r="GI110" s="1"/>
      <c r="GJ110" s="1"/>
      <c r="GK110" s="1"/>
      <c r="GL110" s="1"/>
      <c r="GM110" s="1"/>
      <c r="GN110" s="1"/>
      <c r="GO110" s="1"/>
      <c r="GP110" s="1"/>
      <c r="GQ110" s="1"/>
      <c r="GR110" s="1"/>
      <c r="GS110" s="1"/>
      <c r="GT110" s="1"/>
      <c r="GU110" s="1"/>
      <c r="GV110" s="1"/>
      <c r="GW110" s="1"/>
      <c r="GX110" s="1"/>
      <c r="GY110" s="1"/>
      <c r="GZ110" s="1"/>
      <c r="HA110" s="1"/>
      <c r="HB110" s="1"/>
      <c r="HC110" s="1"/>
      <c r="HD110" s="1"/>
      <c r="HE110" s="1"/>
      <c r="HF110" s="1"/>
      <c r="HG110" s="1"/>
    </row>
    <row r="111" spans="1:215">
      <c r="B111" s="58" t="s">
        <v>74</v>
      </c>
      <c r="C111" s="49">
        <v>0</v>
      </c>
      <c r="D111" s="49">
        <v>0</v>
      </c>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c r="FI111" s="1"/>
      <c r="FJ111" s="1"/>
      <c r="FK111" s="1"/>
      <c r="FL111" s="1"/>
      <c r="FM111" s="1"/>
      <c r="FN111" s="1"/>
      <c r="FO111" s="1"/>
      <c r="FP111" s="1"/>
      <c r="FQ111" s="1"/>
      <c r="FR111" s="1"/>
      <c r="FS111" s="1"/>
      <c r="FT111" s="1"/>
      <c r="FU111" s="1"/>
      <c r="FV111" s="1"/>
      <c r="FW111" s="1"/>
      <c r="FX111" s="1"/>
      <c r="FY111" s="1"/>
      <c r="FZ111" s="1"/>
      <c r="GA111" s="1"/>
      <c r="GB111" s="1"/>
      <c r="GC111" s="1"/>
      <c r="GD111" s="1"/>
      <c r="GE111" s="1"/>
      <c r="GF111" s="1"/>
      <c r="GG111" s="1"/>
      <c r="GH111" s="1"/>
      <c r="GI111" s="1"/>
      <c r="GJ111" s="1"/>
      <c r="GK111" s="1"/>
      <c r="GL111" s="1"/>
      <c r="GM111" s="1"/>
      <c r="GN111" s="1"/>
      <c r="GO111" s="1"/>
      <c r="GP111" s="1"/>
      <c r="GQ111" s="1"/>
      <c r="GR111" s="1"/>
      <c r="GS111" s="1"/>
      <c r="GT111" s="1"/>
      <c r="GU111" s="1"/>
      <c r="GV111" s="1"/>
      <c r="GW111" s="1"/>
      <c r="GX111" s="1"/>
      <c r="GY111" s="1"/>
      <c r="GZ111" s="1"/>
      <c r="HA111" s="1"/>
      <c r="HB111" s="1"/>
      <c r="HC111" s="1"/>
      <c r="HD111" s="1"/>
      <c r="HE111" s="1"/>
      <c r="HF111" s="1"/>
      <c r="HG111" s="1"/>
    </row>
    <row r="112" spans="1:215" ht="9.75" customHeight="1">
      <c r="B112" s="58"/>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c r="FJ112" s="1"/>
      <c r="FK112" s="1"/>
      <c r="FL112" s="1"/>
      <c r="FM112" s="1"/>
      <c r="FN112" s="1"/>
      <c r="FO112" s="1"/>
      <c r="FP112" s="1"/>
      <c r="FQ112" s="1"/>
      <c r="FR112" s="1"/>
      <c r="FS112" s="1"/>
      <c r="FT112" s="1"/>
      <c r="FU112" s="1"/>
      <c r="FV112" s="1"/>
      <c r="FW112" s="1"/>
      <c r="FX112" s="1"/>
      <c r="FY112" s="1"/>
      <c r="FZ112" s="1"/>
      <c r="GA112" s="1"/>
      <c r="GB112" s="1"/>
      <c r="GC112" s="1"/>
      <c r="GD112" s="1"/>
      <c r="GE112" s="1"/>
      <c r="GF112" s="1"/>
      <c r="GG112" s="1"/>
      <c r="GH112" s="1"/>
      <c r="GI112" s="1"/>
      <c r="GJ112" s="1"/>
      <c r="GK112" s="1"/>
      <c r="GL112" s="1"/>
      <c r="GM112" s="1"/>
      <c r="GN112" s="1"/>
      <c r="GO112" s="1"/>
      <c r="GP112" s="1"/>
      <c r="GQ112" s="1"/>
      <c r="GR112" s="1"/>
      <c r="GS112" s="1"/>
      <c r="GT112" s="1"/>
      <c r="GU112" s="1"/>
      <c r="GV112" s="1"/>
      <c r="GW112" s="1"/>
      <c r="GX112" s="1"/>
      <c r="GY112" s="1"/>
      <c r="GZ112" s="1"/>
      <c r="HA112" s="1"/>
      <c r="HB112" s="1"/>
      <c r="HC112" s="1"/>
      <c r="HD112" s="1"/>
      <c r="HE112" s="1"/>
      <c r="HF112" s="1"/>
      <c r="HG112" s="1"/>
    </row>
    <row r="113" spans="1:215" ht="23.25" customHeight="1">
      <c r="B113" s="696" t="s">
        <v>612</v>
      </c>
      <c r="C113" s="697"/>
      <c r="D113" s="697"/>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c r="FI113" s="1"/>
      <c r="FJ113" s="1"/>
      <c r="FK113" s="1"/>
      <c r="FL113" s="1"/>
      <c r="FM113" s="1"/>
      <c r="FN113" s="1"/>
      <c r="FO113" s="1"/>
      <c r="FP113" s="1"/>
      <c r="FQ113" s="1"/>
      <c r="FR113" s="1"/>
      <c r="FS113" s="1"/>
      <c r="FT113" s="1"/>
      <c r="FU113" s="1"/>
      <c r="FV113" s="1"/>
      <c r="FW113" s="1"/>
      <c r="FX113" s="1"/>
      <c r="FY113" s="1"/>
      <c r="FZ113" s="1"/>
      <c r="GA113" s="1"/>
      <c r="GB113" s="1"/>
      <c r="GC113" s="1"/>
      <c r="GD113" s="1"/>
      <c r="GE113" s="1"/>
      <c r="GF113" s="1"/>
      <c r="GG113" s="1"/>
      <c r="GH113" s="1"/>
      <c r="GI113" s="1"/>
      <c r="GJ113" s="1"/>
      <c r="GK113" s="1"/>
      <c r="GL113" s="1"/>
      <c r="GM113" s="1"/>
      <c r="GN113" s="1"/>
      <c r="GO113" s="1"/>
      <c r="GP113" s="1"/>
      <c r="GQ113" s="1"/>
      <c r="GR113" s="1"/>
      <c r="GS113" s="1"/>
      <c r="GT113" s="1"/>
      <c r="GU113" s="1"/>
      <c r="GV113" s="1"/>
      <c r="GW113" s="1"/>
      <c r="GX113" s="1"/>
      <c r="GY113" s="1"/>
      <c r="GZ113" s="1"/>
      <c r="HA113" s="1"/>
      <c r="HB113" s="1"/>
      <c r="HC113" s="1"/>
      <c r="HD113" s="1"/>
      <c r="HE113" s="1"/>
      <c r="HF113" s="1"/>
      <c r="HG113" s="1"/>
    </row>
    <row r="114" spans="1:215" ht="9.75" customHeight="1">
      <c r="B114" s="697"/>
      <c r="C114" s="697"/>
      <c r="D114" s="697"/>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c r="FJ114" s="1"/>
      <c r="FK114" s="1"/>
      <c r="FL114" s="1"/>
      <c r="FM114" s="1"/>
      <c r="FN114" s="1"/>
      <c r="FO114" s="1"/>
      <c r="FP114" s="1"/>
      <c r="FQ114" s="1"/>
      <c r="FR114" s="1"/>
      <c r="FS114" s="1"/>
      <c r="FT114" s="1"/>
      <c r="FU114" s="1"/>
      <c r="FV114" s="1"/>
      <c r="FW114" s="1"/>
      <c r="FX114" s="1"/>
      <c r="FY114" s="1"/>
      <c r="FZ114" s="1"/>
      <c r="GA114" s="1"/>
      <c r="GB114" s="1"/>
      <c r="GC114" s="1"/>
      <c r="GD114" s="1"/>
      <c r="GE114" s="1"/>
      <c r="GF114" s="1"/>
      <c r="GG114" s="1"/>
      <c r="GH114" s="1"/>
      <c r="GI114" s="1"/>
      <c r="GJ114" s="1"/>
      <c r="GK114" s="1"/>
      <c r="GL114" s="1"/>
      <c r="GM114" s="1"/>
      <c r="GN114" s="1"/>
      <c r="GO114" s="1"/>
      <c r="GP114" s="1"/>
      <c r="GQ114" s="1"/>
      <c r="GR114" s="1"/>
      <c r="GS114" s="1"/>
      <c r="GT114" s="1"/>
      <c r="GU114" s="1"/>
      <c r="GV114" s="1"/>
      <c r="GW114" s="1"/>
      <c r="GX114" s="1"/>
      <c r="GY114" s="1"/>
      <c r="GZ114" s="1"/>
      <c r="HA114" s="1"/>
      <c r="HB114" s="1"/>
      <c r="HC114" s="1"/>
      <c r="HD114" s="1"/>
      <c r="HE114" s="1"/>
      <c r="HF114" s="1"/>
      <c r="HG114" s="1"/>
    </row>
    <row r="115" spans="1:215">
      <c r="B115" s="63"/>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c r="FG115" s="1"/>
      <c r="FH115" s="1"/>
      <c r="FI115" s="1"/>
      <c r="FJ115" s="1"/>
      <c r="FK115" s="1"/>
      <c r="FL115" s="1"/>
      <c r="FM115" s="1"/>
      <c r="FN115" s="1"/>
      <c r="FO115" s="1"/>
      <c r="FP115" s="1"/>
      <c r="FQ115" s="1"/>
      <c r="FR115" s="1"/>
      <c r="FS115" s="1"/>
      <c r="FT115" s="1"/>
      <c r="FU115" s="1"/>
      <c r="FV115" s="1"/>
      <c r="FW115" s="1"/>
      <c r="FX115" s="1"/>
      <c r="FY115" s="1"/>
      <c r="FZ115" s="1"/>
      <c r="GA115" s="1"/>
      <c r="GB115" s="1"/>
      <c r="GC115" s="1"/>
      <c r="GD115" s="1"/>
      <c r="GE115" s="1"/>
      <c r="GF115" s="1"/>
      <c r="GG115" s="1"/>
      <c r="GH115" s="1"/>
      <c r="GI115" s="1"/>
      <c r="GJ115" s="1"/>
      <c r="GK115" s="1"/>
      <c r="GL115" s="1"/>
      <c r="GM115" s="1"/>
      <c r="GN115" s="1"/>
      <c r="GO115" s="1"/>
      <c r="GP115" s="1"/>
      <c r="GQ115" s="1"/>
      <c r="GR115" s="1"/>
      <c r="GS115" s="1"/>
      <c r="GT115" s="1"/>
      <c r="GU115" s="1"/>
      <c r="GV115" s="1"/>
      <c r="GW115" s="1"/>
      <c r="GX115" s="1"/>
      <c r="GY115" s="1"/>
      <c r="GZ115" s="1"/>
      <c r="HA115" s="1"/>
      <c r="HB115" s="1"/>
      <c r="HC115" s="1"/>
      <c r="HD115" s="1"/>
      <c r="HE115" s="1"/>
      <c r="HF115" s="1"/>
      <c r="HG115" s="1"/>
    </row>
    <row r="116" spans="1:215">
      <c r="B116" s="64" t="s">
        <v>58</v>
      </c>
      <c r="C116" s="52">
        <v>43830</v>
      </c>
      <c r="D116" s="52">
        <v>43465</v>
      </c>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c r="FI116" s="1"/>
      <c r="FJ116" s="1"/>
      <c r="FK116" s="1"/>
      <c r="FL116" s="1"/>
      <c r="FM116" s="1"/>
      <c r="FN116" s="1"/>
      <c r="FO116" s="1"/>
      <c r="FP116" s="1"/>
      <c r="FQ116" s="1"/>
      <c r="FR116" s="1"/>
      <c r="FS116" s="1"/>
      <c r="FT116" s="1"/>
      <c r="FU116" s="1"/>
      <c r="FV116" s="1"/>
      <c r="FW116" s="1"/>
      <c r="FX116" s="1"/>
      <c r="FY116" s="1"/>
      <c r="FZ116" s="1"/>
      <c r="GA116" s="1"/>
      <c r="GB116" s="1"/>
      <c r="GC116" s="1"/>
      <c r="GD116" s="1"/>
      <c r="GE116" s="1"/>
      <c r="GF116" s="1"/>
      <c r="GG116" s="1"/>
      <c r="GH116" s="1"/>
      <c r="GI116" s="1"/>
      <c r="GJ116" s="1"/>
      <c r="GK116" s="1"/>
      <c r="GL116" s="1"/>
      <c r="GM116" s="1"/>
      <c r="GN116" s="1"/>
      <c r="GO116" s="1"/>
      <c r="GP116" s="1"/>
      <c r="GQ116" s="1"/>
      <c r="GR116" s="1"/>
      <c r="GS116" s="1"/>
      <c r="GT116" s="1"/>
      <c r="GU116" s="1"/>
      <c r="GV116" s="1"/>
      <c r="GW116" s="1"/>
      <c r="GX116" s="1"/>
      <c r="GY116" s="1"/>
      <c r="GZ116" s="1"/>
      <c r="HA116" s="1"/>
      <c r="HB116" s="1"/>
      <c r="HC116" s="1"/>
      <c r="HD116" s="1"/>
      <c r="HE116" s="1"/>
      <c r="HF116" s="1"/>
      <c r="HG116" s="1"/>
    </row>
    <row r="117" spans="1:215">
      <c r="A117" s="698">
        <v>22</v>
      </c>
      <c r="B117" s="65" t="s">
        <v>96</v>
      </c>
      <c r="C117" s="53">
        <v>19852436117</v>
      </c>
      <c r="D117" s="53">
        <v>22599234131</v>
      </c>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c r="FG117" s="1"/>
      <c r="FH117" s="1"/>
      <c r="FI117" s="1"/>
      <c r="FJ117" s="1"/>
      <c r="FK117" s="1"/>
      <c r="FL117" s="1"/>
      <c r="FM117" s="1"/>
      <c r="FN117" s="1"/>
      <c r="FO117" s="1"/>
      <c r="FP117" s="1"/>
      <c r="FQ117" s="1"/>
      <c r="FR117" s="1"/>
      <c r="FS117" s="1"/>
      <c r="FT117" s="1"/>
      <c r="FU117" s="1"/>
      <c r="FV117" s="1"/>
      <c r="FW117" s="1"/>
      <c r="FX117" s="1"/>
      <c r="FY117" s="1"/>
      <c r="FZ117" s="1"/>
      <c r="GA117" s="1"/>
      <c r="GB117" s="1"/>
      <c r="GC117" s="1"/>
      <c r="GD117" s="1"/>
      <c r="GE117" s="1"/>
      <c r="GF117" s="1"/>
      <c r="GG117" s="1"/>
      <c r="GH117" s="1"/>
      <c r="GI117" s="1"/>
      <c r="GJ117" s="1"/>
      <c r="GK117" s="1"/>
      <c r="GL117" s="1"/>
      <c r="GM117" s="1"/>
      <c r="GN117" s="1"/>
      <c r="GO117" s="1"/>
      <c r="GP117" s="1"/>
      <c r="GQ117" s="1"/>
      <c r="GR117" s="1"/>
      <c r="GS117" s="1"/>
      <c r="GT117" s="1"/>
      <c r="GU117" s="1"/>
      <c r="GV117" s="1"/>
      <c r="GW117" s="1"/>
      <c r="GX117" s="1"/>
      <c r="GY117" s="1"/>
      <c r="GZ117" s="1"/>
      <c r="HA117" s="1"/>
      <c r="HB117" s="1"/>
      <c r="HC117" s="1"/>
      <c r="HD117" s="1"/>
      <c r="HE117" s="1"/>
      <c r="HF117" s="1"/>
      <c r="HG117" s="1"/>
    </row>
    <row r="118" spans="1:215">
      <c r="A118" s="698"/>
      <c r="B118" s="68" t="s">
        <v>97</v>
      </c>
      <c r="C118" s="53">
        <v>72094582</v>
      </c>
      <c r="D118" s="53">
        <v>126849199</v>
      </c>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c r="FI118" s="1"/>
      <c r="FJ118" s="1"/>
      <c r="FK118" s="1"/>
      <c r="FL118" s="1"/>
      <c r="FM118" s="1"/>
      <c r="FN118" s="1"/>
      <c r="FO118" s="1"/>
      <c r="FP118" s="1"/>
      <c r="FQ118" s="1"/>
      <c r="FR118" s="1"/>
      <c r="FS118" s="1"/>
      <c r="FT118" s="1"/>
      <c r="FU118" s="1"/>
      <c r="FV118" s="1"/>
      <c r="FW118" s="1"/>
      <c r="FX118" s="1"/>
      <c r="FY118" s="1"/>
      <c r="FZ118" s="1"/>
      <c r="GA118" s="1"/>
      <c r="GB118" s="1"/>
      <c r="GC118" s="1"/>
      <c r="GD118" s="1"/>
      <c r="GE118" s="1"/>
      <c r="GF118" s="1"/>
      <c r="GG118" s="1"/>
      <c r="GH118" s="1"/>
      <c r="GI118" s="1"/>
      <c r="GJ118" s="1"/>
      <c r="GK118" s="1"/>
      <c r="GL118" s="1"/>
      <c r="GM118" s="1"/>
      <c r="GN118" s="1"/>
      <c r="GO118" s="1"/>
      <c r="GP118" s="1"/>
      <c r="GQ118" s="1"/>
      <c r="GR118" s="1"/>
      <c r="GS118" s="1"/>
      <c r="GT118" s="1"/>
      <c r="GU118" s="1"/>
      <c r="GV118" s="1"/>
      <c r="GW118" s="1"/>
      <c r="GX118" s="1"/>
      <c r="GY118" s="1"/>
      <c r="GZ118" s="1"/>
      <c r="HA118" s="1"/>
      <c r="HB118" s="1"/>
      <c r="HC118" s="1"/>
      <c r="HD118" s="1"/>
      <c r="HE118" s="1"/>
      <c r="HF118" s="1"/>
      <c r="HG118" s="1"/>
    </row>
    <row r="119" spans="1:215">
      <c r="A119" s="698"/>
      <c r="B119" s="68" t="s">
        <v>98</v>
      </c>
      <c r="C119" s="53">
        <v>12699500</v>
      </c>
      <c r="D119" s="53">
        <v>9726542</v>
      </c>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c r="FI119" s="1"/>
      <c r="FJ119" s="1"/>
      <c r="FK119" s="1"/>
      <c r="FL119" s="1"/>
      <c r="FM119" s="1"/>
      <c r="FN119" s="1"/>
      <c r="FO119" s="1"/>
      <c r="FP119" s="1"/>
      <c r="FQ119" s="1"/>
      <c r="FR119" s="1"/>
      <c r="FS119" s="1"/>
      <c r="FT119" s="1"/>
      <c r="FU119" s="1"/>
      <c r="FV119" s="1"/>
      <c r="FW119" s="1"/>
      <c r="FX119" s="1"/>
      <c r="FY119" s="1"/>
      <c r="FZ119" s="1"/>
      <c r="GA119" s="1"/>
      <c r="GB119" s="1"/>
      <c r="GC119" s="1"/>
      <c r="GD119" s="1"/>
      <c r="GE119" s="1"/>
      <c r="GF119" s="1"/>
      <c r="GG119" s="1"/>
      <c r="GH119" s="1"/>
      <c r="GI119" s="1"/>
      <c r="GJ119" s="1"/>
      <c r="GK119" s="1"/>
      <c r="GL119" s="1"/>
      <c r="GM119" s="1"/>
      <c r="GN119" s="1"/>
      <c r="GO119" s="1"/>
      <c r="GP119" s="1"/>
      <c r="GQ119" s="1"/>
      <c r="GR119" s="1"/>
      <c r="GS119" s="1"/>
      <c r="GT119" s="1"/>
      <c r="GU119" s="1"/>
      <c r="GV119" s="1"/>
      <c r="GW119" s="1"/>
      <c r="GX119" s="1"/>
      <c r="GY119" s="1"/>
      <c r="GZ119" s="1"/>
      <c r="HA119" s="1"/>
      <c r="HB119" s="1"/>
      <c r="HC119" s="1"/>
      <c r="HD119" s="1"/>
      <c r="HE119" s="1"/>
      <c r="HF119" s="1"/>
      <c r="HG119" s="1"/>
    </row>
    <row r="120" spans="1:215">
      <c r="A120" s="698"/>
      <c r="B120" s="68" t="s">
        <v>99</v>
      </c>
      <c r="C120" s="53">
        <v>224614667</v>
      </c>
      <c r="D120" s="53">
        <v>200542800</v>
      </c>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c r="FJ120" s="1"/>
      <c r="FK120" s="1"/>
      <c r="FL120" s="1"/>
      <c r="FM120" s="1"/>
      <c r="FN120" s="1"/>
      <c r="FO120" s="1"/>
      <c r="FP120" s="1"/>
      <c r="FQ120" s="1"/>
      <c r="FR120" s="1"/>
      <c r="FS120" s="1"/>
      <c r="FT120" s="1"/>
      <c r="FU120" s="1"/>
      <c r="FV120" s="1"/>
      <c r="FW120" s="1"/>
      <c r="FX120" s="1"/>
      <c r="FY120" s="1"/>
      <c r="FZ120" s="1"/>
      <c r="GA120" s="1"/>
      <c r="GB120" s="1"/>
      <c r="GC120" s="1"/>
      <c r="GD120" s="1"/>
      <c r="GE120" s="1"/>
      <c r="GF120" s="1"/>
      <c r="GG120" s="1"/>
      <c r="GH120" s="1"/>
      <c r="GI120" s="1"/>
      <c r="GJ120" s="1"/>
      <c r="GK120" s="1"/>
      <c r="GL120" s="1"/>
      <c r="GM120" s="1"/>
      <c r="GN120" s="1"/>
      <c r="GO120" s="1"/>
      <c r="GP120" s="1"/>
      <c r="GQ120" s="1"/>
      <c r="GR120" s="1"/>
      <c r="GS120" s="1"/>
      <c r="GT120" s="1"/>
      <c r="GU120" s="1"/>
      <c r="GV120" s="1"/>
      <c r="GW120" s="1"/>
      <c r="GX120" s="1"/>
      <c r="GY120" s="1"/>
      <c r="GZ120" s="1"/>
      <c r="HA120" s="1"/>
      <c r="HB120" s="1"/>
      <c r="HC120" s="1"/>
      <c r="HD120" s="1"/>
      <c r="HE120" s="1"/>
      <c r="HF120" s="1"/>
      <c r="HG120" s="1"/>
    </row>
    <row r="121" spans="1:215" ht="13.5" thickBot="1">
      <c r="B121" s="60" t="s">
        <v>62</v>
      </c>
      <c r="C121" s="57">
        <v>20161844866</v>
      </c>
      <c r="D121" s="57">
        <v>22936352672</v>
      </c>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c r="FC121" s="1"/>
      <c r="FD121" s="1"/>
      <c r="FE121" s="1"/>
      <c r="FF121" s="1"/>
      <c r="FG121" s="1"/>
      <c r="FH121" s="1"/>
      <c r="FI121" s="1"/>
      <c r="FJ121" s="1"/>
      <c r="FK121" s="1"/>
      <c r="FL121" s="1"/>
      <c r="FM121" s="1"/>
      <c r="FN121" s="1"/>
      <c r="FO121" s="1"/>
      <c r="FP121" s="1"/>
      <c r="FQ121" s="1"/>
      <c r="FR121" s="1"/>
      <c r="FS121" s="1"/>
      <c r="FT121" s="1"/>
      <c r="FU121" s="1"/>
      <c r="FV121" s="1"/>
      <c r="FW121" s="1"/>
      <c r="FX121" s="1"/>
      <c r="FY121" s="1"/>
      <c r="FZ121" s="1"/>
      <c r="GA121" s="1"/>
      <c r="GB121" s="1"/>
      <c r="GC121" s="1"/>
      <c r="GD121" s="1"/>
      <c r="GE121" s="1"/>
      <c r="GF121" s="1"/>
      <c r="GG121" s="1"/>
      <c r="GH121" s="1"/>
      <c r="GI121" s="1"/>
      <c r="GJ121" s="1"/>
      <c r="GK121" s="1"/>
      <c r="GL121" s="1"/>
      <c r="GM121" s="1"/>
      <c r="GN121" s="1"/>
      <c r="GO121" s="1"/>
      <c r="GP121" s="1"/>
      <c r="GQ121" s="1"/>
      <c r="GR121" s="1"/>
      <c r="GS121" s="1"/>
      <c r="GT121" s="1"/>
      <c r="GU121" s="1"/>
      <c r="GV121" s="1"/>
      <c r="GW121" s="1"/>
      <c r="GX121" s="1"/>
      <c r="GY121" s="1"/>
      <c r="GZ121" s="1"/>
      <c r="HA121" s="1"/>
      <c r="HB121" s="1"/>
      <c r="HC121" s="1"/>
      <c r="HD121" s="1"/>
      <c r="HE121" s="1"/>
      <c r="HF121" s="1"/>
      <c r="HG121" s="1"/>
    </row>
    <row r="122" spans="1:215" s="49" customFormat="1" ht="10.5" customHeight="1" thickTop="1">
      <c r="A122" s="48"/>
      <c r="B122" s="69"/>
      <c r="C122" s="117"/>
      <c r="D122" s="117"/>
    </row>
    <row r="123" spans="1:215" s="49" customFormat="1" ht="10.5" customHeight="1">
      <c r="A123" s="48"/>
      <c r="B123" s="69"/>
      <c r="C123" s="117"/>
      <c r="D123" s="117"/>
    </row>
    <row r="124" spans="1:215" s="49" customFormat="1" ht="18" customHeight="1">
      <c r="A124" s="48"/>
      <c r="B124" s="696" t="s">
        <v>613</v>
      </c>
      <c r="C124" s="697"/>
      <c r="D124" s="697"/>
    </row>
    <row r="125" spans="1:215" s="49" customFormat="1" ht="18.75" customHeight="1">
      <c r="A125" s="48"/>
      <c r="B125" s="697"/>
      <c r="C125" s="697"/>
      <c r="D125" s="697"/>
    </row>
    <row r="126" spans="1:215" s="49" customFormat="1" ht="11.25">
      <c r="A126" s="48"/>
      <c r="B126" s="58"/>
    </row>
    <row r="127" spans="1:215" s="49" customFormat="1" ht="11.25">
      <c r="A127" s="48"/>
      <c r="B127" s="64" t="s">
        <v>58</v>
      </c>
      <c r="C127" s="52">
        <v>43830</v>
      </c>
      <c r="D127" s="52">
        <v>43465</v>
      </c>
    </row>
    <row r="128" spans="1:215" s="49" customFormat="1" ht="11.25">
      <c r="A128" s="48"/>
      <c r="B128" s="68" t="s">
        <v>100</v>
      </c>
      <c r="C128" s="53">
        <v>1215100101</v>
      </c>
      <c r="D128" s="53">
        <v>240249986</v>
      </c>
    </row>
    <row r="129" spans="1:215" s="49" customFormat="1" ht="11.25">
      <c r="A129" s="48"/>
      <c r="B129" s="67" t="s">
        <v>101</v>
      </c>
      <c r="C129" s="53">
        <v>-1361189985</v>
      </c>
      <c r="D129" s="53">
        <v>-189024816</v>
      </c>
    </row>
    <row r="130" spans="1:215" s="49" customFormat="1" ht="11.25">
      <c r="A130" s="48"/>
      <c r="B130" s="68" t="s">
        <v>102</v>
      </c>
      <c r="C130" s="59">
        <v>1296975063</v>
      </c>
      <c r="D130" s="59">
        <v>678462564</v>
      </c>
    </row>
    <row r="131" spans="1:215" s="49" customFormat="1" ht="11.25">
      <c r="A131" s="48"/>
      <c r="B131" s="67" t="s">
        <v>103</v>
      </c>
      <c r="C131" s="53">
        <v>-608585610</v>
      </c>
      <c r="D131" s="53">
        <v>-453111073</v>
      </c>
    </row>
    <row r="132" spans="1:215" s="49" customFormat="1" ht="11.25">
      <c r="A132" s="48"/>
      <c r="B132" s="67" t="s">
        <v>155</v>
      </c>
      <c r="C132" s="53">
        <v>636264750</v>
      </c>
      <c r="D132" s="53">
        <v>636264750</v>
      </c>
    </row>
    <row r="133" spans="1:215" s="49" customFormat="1" ht="11.25">
      <c r="A133" s="48"/>
      <c r="B133" s="67" t="s">
        <v>156</v>
      </c>
      <c r="C133" s="53">
        <v>-636264750</v>
      </c>
      <c r="D133" s="53">
        <v>-636264750</v>
      </c>
    </row>
    <row r="134" spans="1:215" s="49" customFormat="1" ht="11.25">
      <c r="A134" s="48"/>
      <c r="B134" s="67" t="s">
        <v>104</v>
      </c>
      <c r="C134" s="59">
        <v>544493523</v>
      </c>
      <c r="D134" s="59">
        <v>544493523</v>
      </c>
    </row>
    <row r="135" spans="1:215" s="49" customFormat="1" ht="11.25">
      <c r="A135" s="48"/>
      <c r="B135" s="67" t="s">
        <v>105</v>
      </c>
      <c r="C135" s="53">
        <v>-544493523</v>
      </c>
      <c r="D135" s="53">
        <v>-544493523</v>
      </c>
    </row>
    <row r="136" spans="1:215" s="49" customFormat="1" ht="11.25">
      <c r="A136" s="48"/>
      <c r="B136" s="67" t="s">
        <v>199</v>
      </c>
      <c r="C136" s="53">
        <v>3739120845</v>
      </c>
      <c r="D136" s="53">
        <v>3739120845</v>
      </c>
    </row>
    <row r="137" spans="1:215" s="49" customFormat="1" ht="11.25">
      <c r="A137" s="48"/>
      <c r="B137" s="67" t="s">
        <v>200</v>
      </c>
      <c r="C137" s="53">
        <v>-1284680039</v>
      </c>
      <c r="D137" s="53">
        <v>-531515279</v>
      </c>
    </row>
    <row r="138" spans="1:215" s="49" customFormat="1" ht="12" thickBot="1">
      <c r="A138" s="48"/>
      <c r="B138" s="60" t="s">
        <v>62</v>
      </c>
      <c r="C138" s="57">
        <v>2996740375</v>
      </c>
      <c r="D138" s="57">
        <v>3484182227</v>
      </c>
    </row>
    <row r="139" spans="1:215" s="49" customFormat="1" ht="12" thickTop="1">
      <c r="A139" s="48"/>
      <c r="B139" s="58"/>
    </row>
    <row r="140" spans="1:215" s="49" customFormat="1" ht="11.25">
      <c r="A140" s="48"/>
      <c r="B140" s="58" t="s">
        <v>73</v>
      </c>
      <c r="C140" s="49">
        <v>0</v>
      </c>
      <c r="D140" s="49">
        <v>0</v>
      </c>
    </row>
    <row r="141" spans="1:215">
      <c r="B141" s="58" t="s">
        <v>74</v>
      </c>
      <c r="C141" s="49">
        <v>2996740375</v>
      </c>
      <c r="D141" s="49">
        <v>3484182227</v>
      </c>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c r="FX141" s="1"/>
      <c r="FY141" s="1"/>
      <c r="FZ141" s="1"/>
      <c r="GA141" s="1"/>
      <c r="GB141" s="1"/>
      <c r="GC141" s="1"/>
      <c r="GD141" s="1"/>
      <c r="GE141" s="1"/>
      <c r="GF141" s="1"/>
      <c r="GG141" s="1"/>
      <c r="GH141" s="1"/>
      <c r="GI141" s="1"/>
      <c r="GJ141" s="1"/>
      <c r="GK141" s="1"/>
      <c r="GL141" s="1"/>
      <c r="GM141" s="1"/>
      <c r="GN141" s="1"/>
      <c r="GO141" s="1"/>
      <c r="GP141" s="1"/>
      <c r="GQ141" s="1"/>
      <c r="GR141" s="1"/>
      <c r="GS141" s="1"/>
      <c r="GT141" s="1"/>
      <c r="GU141" s="1"/>
      <c r="GV141" s="1"/>
      <c r="GW141" s="1"/>
      <c r="GX141" s="1"/>
      <c r="GY141" s="1"/>
      <c r="GZ141" s="1"/>
      <c r="HA141" s="1"/>
      <c r="HB141" s="1"/>
      <c r="HC141" s="1"/>
      <c r="HD141" s="1"/>
      <c r="HE141" s="1"/>
      <c r="HF141" s="1"/>
      <c r="HG141" s="1"/>
    </row>
    <row r="142" spans="1:215">
      <c r="B142" s="58"/>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c r="EV142" s="1"/>
      <c r="EW142" s="1"/>
      <c r="EX142" s="1"/>
      <c r="EY142" s="1"/>
      <c r="EZ142" s="1"/>
      <c r="FA142" s="1"/>
      <c r="FB142" s="1"/>
      <c r="FC142" s="1"/>
      <c r="FD142" s="1"/>
      <c r="FE142" s="1"/>
      <c r="FF142" s="1"/>
      <c r="FG142" s="1"/>
      <c r="FH142" s="1"/>
      <c r="FI142" s="1"/>
      <c r="FJ142" s="1"/>
      <c r="FK142" s="1"/>
      <c r="FL142" s="1"/>
      <c r="FM142" s="1"/>
      <c r="FN142" s="1"/>
      <c r="FO142" s="1"/>
      <c r="FP142" s="1"/>
      <c r="FQ142" s="1"/>
      <c r="FR142" s="1"/>
      <c r="FS142" s="1"/>
      <c r="FT142" s="1"/>
      <c r="FU142" s="1"/>
      <c r="FV142" s="1"/>
      <c r="FW142" s="1"/>
      <c r="FX142" s="1"/>
      <c r="FY142" s="1"/>
      <c r="FZ142" s="1"/>
      <c r="GA142" s="1"/>
      <c r="GB142" s="1"/>
      <c r="GC142" s="1"/>
      <c r="GD142" s="1"/>
      <c r="GE142" s="1"/>
      <c r="GF142" s="1"/>
      <c r="GG142" s="1"/>
      <c r="GH142" s="1"/>
      <c r="GI142" s="1"/>
      <c r="GJ142" s="1"/>
      <c r="GK142" s="1"/>
      <c r="GL142" s="1"/>
      <c r="GM142" s="1"/>
      <c r="GN142" s="1"/>
      <c r="GO142" s="1"/>
      <c r="GP142" s="1"/>
      <c r="GQ142" s="1"/>
      <c r="GR142" s="1"/>
      <c r="GS142" s="1"/>
      <c r="GT142" s="1"/>
      <c r="GU142" s="1"/>
      <c r="GV142" s="1"/>
      <c r="GW142" s="1"/>
      <c r="GX142" s="1"/>
      <c r="GY142" s="1"/>
      <c r="GZ142" s="1"/>
      <c r="HA142" s="1"/>
      <c r="HB142" s="1"/>
      <c r="HC142" s="1"/>
      <c r="HD142" s="1"/>
      <c r="HE142" s="1"/>
      <c r="HF142" s="1"/>
      <c r="HG142" s="1"/>
    </row>
    <row r="143" spans="1:215" ht="18.75" customHeight="1">
      <c r="B143" s="696" t="s">
        <v>614</v>
      </c>
      <c r="C143" s="697"/>
      <c r="D143" s="697"/>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c r="FC143" s="1"/>
      <c r="FD143" s="1"/>
      <c r="FE143" s="1"/>
      <c r="FF143" s="1"/>
      <c r="FG143" s="1"/>
      <c r="FH143" s="1"/>
      <c r="FI143" s="1"/>
      <c r="FJ143" s="1"/>
      <c r="FK143" s="1"/>
      <c r="FL143" s="1"/>
      <c r="FM143" s="1"/>
      <c r="FN143" s="1"/>
      <c r="FO143" s="1"/>
      <c r="FP143" s="1"/>
      <c r="FQ143" s="1"/>
      <c r="FR143" s="1"/>
      <c r="FS143" s="1"/>
      <c r="FT143" s="1"/>
      <c r="FU143" s="1"/>
      <c r="FV143" s="1"/>
      <c r="FW143" s="1"/>
      <c r="FX143" s="1"/>
      <c r="FY143" s="1"/>
      <c r="FZ143" s="1"/>
      <c r="GA143" s="1"/>
      <c r="GB143" s="1"/>
      <c r="GC143" s="1"/>
      <c r="GD143" s="1"/>
      <c r="GE143" s="1"/>
      <c r="GF143" s="1"/>
      <c r="GG143" s="1"/>
      <c r="GH143" s="1"/>
      <c r="GI143" s="1"/>
      <c r="GJ143" s="1"/>
      <c r="GK143" s="1"/>
      <c r="GL143" s="1"/>
      <c r="GM143" s="1"/>
      <c r="GN143" s="1"/>
      <c r="GO143" s="1"/>
      <c r="GP143" s="1"/>
      <c r="GQ143" s="1"/>
      <c r="GR143" s="1"/>
      <c r="GS143" s="1"/>
      <c r="GT143" s="1"/>
      <c r="GU143" s="1"/>
      <c r="GV143" s="1"/>
      <c r="GW143" s="1"/>
      <c r="GX143" s="1"/>
      <c r="GY143" s="1"/>
      <c r="GZ143" s="1"/>
      <c r="HA143" s="1"/>
      <c r="HB143" s="1"/>
      <c r="HC143" s="1"/>
      <c r="HD143" s="1"/>
      <c r="HE143" s="1"/>
      <c r="HF143" s="1"/>
      <c r="HG143" s="1"/>
    </row>
    <row r="144" spans="1:215">
      <c r="B144" s="697"/>
      <c r="C144" s="697"/>
      <c r="D144" s="697"/>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c r="FC144" s="1"/>
      <c r="FD144" s="1"/>
      <c r="FE144" s="1"/>
      <c r="FF144" s="1"/>
      <c r="FG144" s="1"/>
      <c r="FH144" s="1"/>
      <c r="FI144" s="1"/>
      <c r="FJ144" s="1"/>
      <c r="FK144" s="1"/>
      <c r="FL144" s="1"/>
      <c r="FM144" s="1"/>
      <c r="FN144" s="1"/>
      <c r="FO144" s="1"/>
      <c r="FP144" s="1"/>
      <c r="FQ144" s="1"/>
      <c r="FR144" s="1"/>
      <c r="FS144" s="1"/>
      <c r="FT144" s="1"/>
      <c r="FU144" s="1"/>
      <c r="FV144" s="1"/>
      <c r="FW144" s="1"/>
      <c r="FX144" s="1"/>
      <c r="FY144" s="1"/>
      <c r="FZ144" s="1"/>
      <c r="GA144" s="1"/>
      <c r="GB144" s="1"/>
      <c r="GC144" s="1"/>
      <c r="GD144" s="1"/>
      <c r="GE144" s="1"/>
      <c r="GF144" s="1"/>
      <c r="GG144" s="1"/>
      <c r="GH144" s="1"/>
      <c r="GI144" s="1"/>
      <c r="GJ144" s="1"/>
      <c r="GK144" s="1"/>
      <c r="GL144" s="1"/>
      <c r="GM144" s="1"/>
      <c r="GN144" s="1"/>
      <c r="GO144" s="1"/>
      <c r="GP144" s="1"/>
      <c r="GQ144" s="1"/>
      <c r="GR144" s="1"/>
      <c r="GS144" s="1"/>
      <c r="GT144" s="1"/>
      <c r="GU144" s="1"/>
      <c r="GV144" s="1"/>
      <c r="GW144" s="1"/>
      <c r="GX144" s="1"/>
      <c r="GY144" s="1"/>
      <c r="GZ144" s="1"/>
      <c r="HA144" s="1"/>
      <c r="HB144" s="1"/>
      <c r="HC144" s="1"/>
      <c r="HD144" s="1"/>
      <c r="HE144" s="1"/>
      <c r="HF144" s="1"/>
      <c r="HG144" s="1"/>
    </row>
    <row r="145" spans="1:218">
      <c r="B145" s="58"/>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c r="FI145" s="1"/>
      <c r="FJ145" s="1"/>
      <c r="FK145" s="1"/>
      <c r="FL145" s="1"/>
      <c r="FM145" s="1"/>
      <c r="FN145" s="1"/>
      <c r="FO145" s="1"/>
      <c r="FP145" s="1"/>
      <c r="FQ145" s="1"/>
      <c r="FR145" s="1"/>
      <c r="FS145" s="1"/>
      <c r="FT145" s="1"/>
      <c r="FU145" s="1"/>
      <c r="FV145" s="1"/>
      <c r="FW145" s="1"/>
      <c r="FX145" s="1"/>
      <c r="FY145" s="1"/>
      <c r="FZ145" s="1"/>
      <c r="GA145" s="1"/>
      <c r="GB145" s="1"/>
      <c r="GC145" s="1"/>
      <c r="GD145" s="1"/>
      <c r="GE145" s="1"/>
      <c r="GF145" s="1"/>
      <c r="GG145" s="1"/>
      <c r="GH145" s="1"/>
      <c r="GI145" s="1"/>
      <c r="GJ145" s="1"/>
      <c r="GK145" s="1"/>
      <c r="GL145" s="1"/>
      <c r="GM145" s="1"/>
      <c r="GN145" s="1"/>
      <c r="GO145" s="1"/>
      <c r="GP145" s="1"/>
      <c r="GQ145" s="1"/>
      <c r="GR145" s="1"/>
      <c r="GS145" s="1"/>
      <c r="GT145" s="1"/>
      <c r="GU145" s="1"/>
      <c r="GV145" s="1"/>
      <c r="GW145" s="1"/>
      <c r="GX145" s="1"/>
      <c r="GY145" s="1"/>
      <c r="GZ145" s="1"/>
      <c r="HA145" s="1"/>
      <c r="HB145" s="1"/>
      <c r="HC145" s="1"/>
      <c r="HD145" s="1"/>
      <c r="HE145" s="1"/>
      <c r="HF145" s="1"/>
      <c r="HG145" s="1"/>
    </row>
    <row r="146" spans="1:218">
      <c r="B146" s="51" t="s">
        <v>58</v>
      </c>
      <c r="C146" s="52">
        <v>43830</v>
      </c>
      <c r="D146" s="52">
        <v>43465</v>
      </c>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c r="FC146" s="1"/>
      <c r="FD146" s="1"/>
      <c r="FE146" s="1"/>
      <c r="FF146" s="1"/>
      <c r="FG146" s="1"/>
      <c r="FH146" s="1"/>
      <c r="FI146" s="1"/>
      <c r="FJ146" s="1"/>
      <c r="FK146" s="1"/>
      <c r="FL146" s="1"/>
      <c r="FM146" s="1"/>
      <c r="FN146" s="1"/>
      <c r="FO146" s="1"/>
      <c r="FP146" s="1"/>
      <c r="FQ146" s="1"/>
      <c r="FR146" s="1"/>
      <c r="FS146" s="1"/>
      <c r="FT146" s="1"/>
      <c r="FU146" s="1"/>
      <c r="FV146" s="1"/>
      <c r="FW146" s="1"/>
      <c r="FX146" s="1"/>
      <c r="FY146" s="1"/>
      <c r="FZ146" s="1"/>
      <c r="GA146" s="1"/>
      <c r="GB146" s="1"/>
      <c r="GC146" s="1"/>
      <c r="GD146" s="1"/>
      <c r="GE146" s="1"/>
      <c r="GF146" s="1"/>
      <c r="GG146" s="1"/>
      <c r="GH146" s="1"/>
      <c r="GI146" s="1"/>
      <c r="GJ146" s="1"/>
      <c r="GK146" s="1"/>
      <c r="GL146" s="1"/>
      <c r="GM146" s="1"/>
      <c r="GN146" s="1"/>
      <c r="GO146" s="1"/>
      <c r="GP146" s="1"/>
      <c r="GQ146" s="1"/>
      <c r="GR146" s="1"/>
      <c r="GS146" s="1"/>
      <c r="GT146" s="1"/>
      <c r="GU146" s="1"/>
      <c r="GV146" s="1"/>
      <c r="GW146" s="1"/>
      <c r="GX146" s="1"/>
      <c r="GY146" s="1"/>
      <c r="GZ146" s="1"/>
      <c r="HA146" s="1"/>
      <c r="HB146" s="1"/>
      <c r="HC146" s="1"/>
      <c r="HD146" s="1"/>
      <c r="HE146" s="1"/>
      <c r="HF146" s="1"/>
      <c r="HG146" s="1"/>
    </row>
    <row r="147" spans="1:218">
      <c r="A147" s="48">
        <v>24</v>
      </c>
      <c r="B147" s="54" t="s">
        <v>106</v>
      </c>
      <c r="C147" s="53">
        <v>12473486804</v>
      </c>
      <c r="D147" s="53">
        <v>15420922802</v>
      </c>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c r="EV147" s="1"/>
      <c r="EW147" s="1"/>
      <c r="EX147" s="1"/>
      <c r="EY147" s="1"/>
      <c r="EZ147" s="1"/>
      <c r="FA147" s="1"/>
      <c r="FB147" s="1"/>
      <c r="FC147" s="1"/>
      <c r="FD147" s="1"/>
      <c r="FE147" s="1"/>
      <c r="FF147" s="1"/>
      <c r="FG147" s="1"/>
      <c r="FH147" s="1"/>
      <c r="FI147" s="1"/>
      <c r="FJ147" s="1"/>
      <c r="FK147" s="1"/>
      <c r="FL147" s="1"/>
      <c r="FM147" s="1"/>
      <c r="FN147" s="1"/>
      <c r="FO147" s="1"/>
      <c r="FP147" s="1"/>
      <c r="FQ147" s="1"/>
      <c r="FR147" s="1"/>
      <c r="FS147" s="1"/>
      <c r="FT147" s="1"/>
      <c r="FU147" s="1"/>
      <c r="FV147" s="1"/>
      <c r="FW147" s="1"/>
      <c r="FX147" s="1"/>
      <c r="FY147" s="1"/>
      <c r="FZ147" s="1"/>
      <c r="GA147" s="1"/>
      <c r="GB147" s="1"/>
      <c r="GC147" s="1"/>
      <c r="GD147" s="1"/>
      <c r="GE147" s="1"/>
      <c r="GF147" s="1"/>
      <c r="GG147" s="1"/>
      <c r="GH147" s="1"/>
      <c r="GI147" s="1"/>
      <c r="GJ147" s="1"/>
      <c r="GK147" s="1"/>
      <c r="GL147" s="1"/>
      <c r="GM147" s="1"/>
      <c r="GN147" s="1"/>
      <c r="GO147" s="1"/>
      <c r="GP147" s="1"/>
      <c r="GQ147" s="1"/>
      <c r="GR147" s="1"/>
      <c r="GS147" s="1"/>
      <c r="GT147" s="1"/>
      <c r="GU147" s="1"/>
      <c r="GV147" s="1"/>
      <c r="GW147" s="1"/>
      <c r="GX147" s="1"/>
      <c r="GY147" s="1"/>
      <c r="GZ147" s="1"/>
      <c r="HA147" s="1"/>
      <c r="HB147" s="1"/>
      <c r="HC147" s="1"/>
      <c r="HD147" s="1"/>
      <c r="HE147" s="1"/>
      <c r="HF147" s="1"/>
      <c r="HG147" s="1"/>
    </row>
    <row r="148" spans="1:218">
      <c r="B148" s="54" t="s">
        <v>109</v>
      </c>
      <c r="C148" s="53">
        <v>4853410</v>
      </c>
      <c r="D148" s="53">
        <v>4853410</v>
      </c>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c r="FX148" s="1"/>
      <c r="FY148" s="1"/>
      <c r="FZ148" s="1"/>
      <c r="GA148" s="1"/>
      <c r="GB148" s="1"/>
      <c r="GC148" s="1"/>
      <c r="GD148" s="1"/>
      <c r="GE148" s="1"/>
      <c r="GF148" s="1"/>
      <c r="GG148" s="1"/>
      <c r="GH148" s="1"/>
      <c r="GI148" s="1"/>
      <c r="GJ148" s="1"/>
      <c r="GK148" s="1"/>
      <c r="GL148" s="1"/>
      <c r="GM148" s="1"/>
      <c r="GN148" s="1"/>
      <c r="GO148" s="1"/>
      <c r="GP148" s="1"/>
      <c r="GQ148" s="1"/>
      <c r="GR148" s="1"/>
      <c r="GS148" s="1"/>
      <c r="GT148" s="1"/>
      <c r="GU148" s="1"/>
      <c r="GV148" s="1"/>
      <c r="GW148" s="1"/>
      <c r="GX148" s="1"/>
      <c r="GY148" s="1"/>
      <c r="GZ148" s="1"/>
      <c r="HA148" s="1"/>
      <c r="HB148" s="1"/>
      <c r="HC148" s="1"/>
      <c r="HD148" s="1"/>
      <c r="HE148" s="1"/>
      <c r="HF148" s="1"/>
      <c r="HG148" s="1"/>
    </row>
    <row r="149" spans="1:218">
      <c r="B149" s="54" t="s">
        <v>107</v>
      </c>
      <c r="C149" s="53">
        <v>21098831179</v>
      </c>
      <c r="D149" s="53">
        <v>19126700621</v>
      </c>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c r="FI149" s="1"/>
      <c r="FJ149" s="1"/>
      <c r="FK149" s="1"/>
      <c r="FL149" s="1"/>
      <c r="FM149" s="1"/>
      <c r="FN149" s="1"/>
      <c r="FO149" s="1"/>
      <c r="FP149" s="1"/>
      <c r="FQ149" s="1"/>
      <c r="FR149" s="1"/>
      <c r="FS149" s="1"/>
      <c r="FT149" s="1"/>
      <c r="FU149" s="1"/>
      <c r="FV149" s="1"/>
      <c r="FW149" s="1"/>
      <c r="FX149" s="1"/>
      <c r="FY149" s="1"/>
      <c r="FZ149" s="1"/>
      <c r="GA149" s="1"/>
      <c r="GB149" s="1"/>
      <c r="GC149" s="1"/>
      <c r="GD149" s="1"/>
      <c r="GE149" s="1"/>
      <c r="GF149" s="1"/>
      <c r="GG149" s="1"/>
      <c r="GH149" s="1"/>
      <c r="GI149" s="1"/>
      <c r="GJ149" s="1"/>
      <c r="GK149" s="1"/>
      <c r="GL149" s="1"/>
      <c r="GM149" s="1"/>
      <c r="GN149" s="1"/>
      <c r="GO149" s="1"/>
      <c r="GP149" s="1"/>
      <c r="GQ149" s="1"/>
      <c r="GR149" s="1"/>
      <c r="GS149" s="1"/>
      <c r="GT149" s="1"/>
      <c r="GU149" s="1"/>
      <c r="GV149" s="1"/>
      <c r="GW149" s="1"/>
      <c r="GX149" s="1"/>
      <c r="GY149" s="1"/>
      <c r="GZ149" s="1"/>
      <c r="HA149" s="1"/>
      <c r="HB149" s="1"/>
      <c r="HC149" s="1"/>
      <c r="HD149" s="1"/>
      <c r="HE149" s="1"/>
      <c r="HF149" s="1"/>
      <c r="HG149" s="1"/>
    </row>
    <row r="150" spans="1:218">
      <c r="B150" s="54" t="s">
        <v>92</v>
      </c>
      <c r="C150" s="66">
        <v>-1450212260</v>
      </c>
      <c r="D150" s="66">
        <v>-2758541846</v>
      </c>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c r="FJ150" s="1"/>
      <c r="FK150" s="1"/>
      <c r="FL150" s="1"/>
      <c r="FM150" s="1"/>
      <c r="FN150" s="1"/>
      <c r="FO150" s="1"/>
      <c r="FP150" s="1"/>
      <c r="FQ150" s="1"/>
      <c r="FR150" s="1"/>
      <c r="FS150" s="1"/>
      <c r="FT150" s="1"/>
      <c r="FU150" s="1"/>
      <c r="FV150" s="1"/>
      <c r="FW150" s="1"/>
      <c r="FX150" s="1"/>
      <c r="FY150" s="1"/>
      <c r="FZ150" s="1"/>
      <c r="GA150" s="1"/>
      <c r="GB150" s="1"/>
      <c r="GC150" s="1"/>
      <c r="GD150" s="1"/>
      <c r="GE150" s="1"/>
      <c r="GF150" s="1"/>
      <c r="GG150" s="1"/>
      <c r="GH150" s="1"/>
      <c r="GI150" s="1"/>
      <c r="GJ150" s="1"/>
      <c r="GK150" s="1"/>
      <c r="GL150" s="1"/>
      <c r="GM150" s="1"/>
      <c r="GN150" s="1"/>
      <c r="GO150" s="1"/>
      <c r="GP150" s="1"/>
      <c r="GQ150" s="1"/>
      <c r="GR150" s="1"/>
      <c r="GS150" s="1"/>
      <c r="GT150" s="1"/>
      <c r="GU150" s="1"/>
      <c r="GV150" s="1"/>
      <c r="GW150" s="1"/>
      <c r="GX150" s="1"/>
      <c r="GY150" s="1"/>
      <c r="GZ150" s="1"/>
      <c r="HA150" s="1"/>
      <c r="HB150" s="1"/>
      <c r="HC150" s="1"/>
      <c r="HD150" s="1"/>
      <c r="HE150" s="1"/>
      <c r="HF150" s="1"/>
      <c r="HG150" s="1"/>
    </row>
    <row r="151" spans="1:218">
      <c r="A151" s="48">
        <v>26</v>
      </c>
      <c r="B151" s="54" t="s">
        <v>108</v>
      </c>
      <c r="C151" s="53">
        <v>436381846</v>
      </c>
      <c r="D151" s="53">
        <v>502887493</v>
      </c>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row>
    <row r="152" spans="1:218">
      <c r="B152" s="54" t="s">
        <v>151</v>
      </c>
      <c r="C152" s="53">
        <v>225958944</v>
      </c>
      <c r="D152" s="53">
        <v>119833373</v>
      </c>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c r="FG152" s="1"/>
      <c r="FH152" s="1"/>
      <c r="FI152" s="1"/>
      <c r="FJ152" s="1"/>
      <c r="FK152" s="1"/>
      <c r="FL152" s="1"/>
      <c r="FM152" s="1"/>
      <c r="FN152" s="1"/>
      <c r="FO152" s="1"/>
      <c r="FP152" s="1"/>
      <c r="FQ152" s="1"/>
      <c r="FR152" s="1"/>
      <c r="FS152" s="1"/>
      <c r="FT152" s="1"/>
      <c r="FU152" s="1"/>
      <c r="FV152" s="1"/>
      <c r="FW152" s="1"/>
      <c r="FX152" s="1"/>
      <c r="FY152" s="1"/>
      <c r="FZ152" s="1"/>
      <c r="GA152" s="1"/>
      <c r="GB152" s="1"/>
      <c r="GC152" s="1"/>
      <c r="GD152" s="1"/>
      <c r="GE152" s="1"/>
      <c r="GF152" s="1"/>
      <c r="GG152" s="1"/>
      <c r="GH152" s="1"/>
      <c r="GI152" s="1"/>
      <c r="GJ152" s="1"/>
      <c r="GK152" s="1"/>
      <c r="GL152" s="1"/>
      <c r="GM152" s="1"/>
      <c r="GN152" s="1"/>
      <c r="GO152" s="1"/>
      <c r="GP152" s="1"/>
      <c r="GQ152" s="1"/>
      <c r="GR152" s="1"/>
      <c r="GS152" s="1"/>
      <c r="GT152" s="1"/>
      <c r="GU152" s="1"/>
      <c r="GV152" s="1"/>
      <c r="GW152" s="1"/>
      <c r="GX152" s="1"/>
      <c r="GY152" s="1"/>
      <c r="GZ152" s="1"/>
      <c r="HA152" s="1"/>
      <c r="HB152" s="1"/>
      <c r="HC152" s="1"/>
      <c r="HD152" s="1"/>
      <c r="HE152" s="1"/>
      <c r="HF152" s="1"/>
      <c r="HG152" s="1"/>
    </row>
    <row r="153" spans="1:218" ht="13.5" thickBot="1">
      <c r="B153" s="60" t="s">
        <v>62</v>
      </c>
      <c r="C153" s="57">
        <v>32789299923</v>
      </c>
      <c r="D153" s="57">
        <v>32416655853</v>
      </c>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c r="FJ153" s="1"/>
      <c r="FK153" s="1"/>
      <c r="FL153" s="1"/>
      <c r="FM153" s="1"/>
      <c r="FN153" s="1"/>
      <c r="FO153" s="1"/>
      <c r="FP153" s="1"/>
      <c r="FQ153" s="1"/>
      <c r="FR153" s="1"/>
      <c r="FS153" s="1"/>
      <c r="FT153" s="1"/>
      <c r="FU153" s="1"/>
      <c r="FV153" s="1"/>
      <c r="FW153" s="1"/>
      <c r="FX153" s="1"/>
      <c r="FY153" s="1"/>
      <c r="FZ153" s="1"/>
      <c r="GA153" s="1"/>
      <c r="GB153" s="1"/>
      <c r="GC153" s="1"/>
      <c r="GD153" s="1"/>
      <c r="GE153" s="1"/>
      <c r="GF153" s="1"/>
      <c r="GG153" s="1"/>
      <c r="GH153" s="1"/>
      <c r="GI153" s="1"/>
      <c r="GJ153" s="1"/>
      <c r="GK153" s="1"/>
      <c r="GL153" s="1"/>
      <c r="GM153" s="1"/>
      <c r="GN153" s="1"/>
      <c r="GO153" s="1"/>
      <c r="GP153" s="1"/>
      <c r="GQ153" s="1"/>
      <c r="GR153" s="1"/>
      <c r="GS153" s="1"/>
      <c r="GT153" s="1"/>
      <c r="GU153" s="1"/>
      <c r="GV153" s="1"/>
      <c r="GW153" s="1"/>
      <c r="GX153" s="1"/>
      <c r="GY153" s="1"/>
      <c r="GZ153" s="1"/>
      <c r="HA153" s="1"/>
      <c r="HB153" s="1"/>
      <c r="HC153" s="1"/>
      <c r="HD153" s="1"/>
      <c r="HE153" s="1"/>
      <c r="HF153" s="1"/>
      <c r="HG153" s="1"/>
      <c r="HJ153" s="57">
        <f>SUM(HJ147:HJ152)</f>
        <v>0</v>
      </c>
    </row>
    <row r="154" spans="1:218" ht="6.75" customHeight="1" thickTop="1">
      <c r="B154" s="70"/>
      <c r="C154" s="71"/>
      <c r="D154" s="7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c r="EX154" s="1"/>
      <c r="EY154" s="1"/>
      <c r="EZ154" s="1"/>
      <c r="FA154" s="1"/>
      <c r="FB154" s="1"/>
      <c r="FC154" s="1"/>
      <c r="FD154" s="1"/>
      <c r="FE154" s="1"/>
      <c r="FF154" s="1"/>
      <c r="FG154" s="1"/>
      <c r="FH154" s="1"/>
      <c r="FI154" s="1"/>
      <c r="FJ154" s="1"/>
      <c r="FK154" s="1"/>
      <c r="FL154" s="1"/>
      <c r="FM154" s="1"/>
      <c r="FN154" s="1"/>
      <c r="FO154" s="1"/>
      <c r="FP154" s="1"/>
      <c r="FQ154" s="1"/>
      <c r="FR154" s="1"/>
      <c r="FS154" s="1"/>
      <c r="FT154" s="1"/>
      <c r="FU154" s="1"/>
      <c r="FV154" s="1"/>
      <c r="FW154" s="1"/>
      <c r="FX154" s="1"/>
      <c r="FY154" s="1"/>
      <c r="FZ154" s="1"/>
      <c r="GA154" s="1"/>
      <c r="GB154" s="1"/>
      <c r="GC154" s="1"/>
      <c r="GD154" s="1"/>
      <c r="GE154" s="1"/>
      <c r="GF154" s="1"/>
      <c r="GG154" s="1"/>
      <c r="GH154" s="1"/>
      <c r="GI154" s="1"/>
      <c r="GJ154" s="1"/>
      <c r="GK154" s="1"/>
      <c r="GL154" s="1"/>
      <c r="GM154" s="1"/>
      <c r="GN154" s="1"/>
      <c r="GO154" s="1"/>
      <c r="GP154" s="1"/>
      <c r="GQ154" s="1"/>
      <c r="GR154" s="1"/>
      <c r="GS154" s="1"/>
      <c r="GT154" s="1"/>
      <c r="GU154" s="1"/>
      <c r="GV154" s="1"/>
      <c r="GW154" s="1"/>
      <c r="GX154" s="1"/>
      <c r="GY154" s="1"/>
      <c r="GZ154" s="1"/>
      <c r="HA154" s="1"/>
      <c r="HB154" s="1"/>
      <c r="HC154" s="1"/>
      <c r="HD154" s="1"/>
      <c r="HE154" s="1"/>
      <c r="HF154" s="1"/>
      <c r="HG154" s="1"/>
    </row>
    <row r="155" spans="1:218">
      <c r="B155" s="58" t="s">
        <v>110</v>
      </c>
      <c r="C155" s="49">
        <v>32126959133</v>
      </c>
      <c r="D155" s="49">
        <v>31793934987</v>
      </c>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c r="FG155" s="1"/>
      <c r="FH155" s="1"/>
      <c r="FI155" s="1"/>
      <c r="FJ155" s="1"/>
      <c r="FK155" s="1"/>
      <c r="FL155" s="1"/>
      <c r="FM155" s="1"/>
      <c r="FN155" s="1"/>
      <c r="FO155" s="1"/>
      <c r="FP155" s="1"/>
      <c r="FQ155" s="1"/>
      <c r="FR155" s="1"/>
      <c r="FS155" s="1"/>
      <c r="FT155" s="1"/>
      <c r="FU155" s="1"/>
      <c r="FV155" s="1"/>
      <c r="FW155" s="1"/>
      <c r="FX155" s="1"/>
      <c r="FY155" s="1"/>
      <c r="FZ155" s="1"/>
      <c r="GA155" s="1"/>
      <c r="GB155" s="1"/>
      <c r="GC155" s="1"/>
      <c r="GD155" s="1"/>
      <c r="GE155" s="1"/>
      <c r="GF155" s="1"/>
      <c r="GG155" s="1"/>
      <c r="GH155" s="1"/>
      <c r="GI155" s="1"/>
      <c r="GJ155" s="1"/>
      <c r="GK155" s="1"/>
      <c r="GL155" s="1"/>
      <c r="GM155" s="1"/>
      <c r="GN155" s="1"/>
      <c r="GO155" s="1"/>
      <c r="GP155" s="1"/>
      <c r="GQ155" s="1"/>
      <c r="GR155" s="1"/>
      <c r="GS155" s="1"/>
      <c r="GT155" s="1"/>
      <c r="GU155" s="1"/>
      <c r="GV155" s="1"/>
      <c r="GW155" s="1"/>
      <c r="GX155" s="1"/>
      <c r="GY155" s="1"/>
      <c r="GZ155" s="1"/>
      <c r="HA155" s="1"/>
      <c r="HB155" s="1"/>
      <c r="HC155" s="1"/>
      <c r="HD155" s="1"/>
      <c r="HE155" s="1"/>
      <c r="HF155" s="1"/>
      <c r="HG155" s="1"/>
    </row>
    <row r="156" spans="1:218">
      <c r="B156" s="58" t="s">
        <v>111</v>
      </c>
      <c r="C156" s="49">
        <v>662340790</v>
      </c>
      <c r="D156" s="49">
        <v>622720866</v>
      </c>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c r="EV156" s="1"/>
      <c r="EW156" s="1"/>
      <c r="EX156" s="1"/>
      <c r="EY156" s="1"/>
      <c r="EZ156" s="1"/>
      <c r="FA156" s="1"/>
      <c r="FB156" s="1"/>
      <c r="FC156" s="1"/>
      <c r="FD156" s="1"/>
      <c r="FE156" s="1"/>
      <c r="FF156" s="1"/>
      <c r="FG156" s="1"/>
      <c r="FH156" s="1"/>
      <c r="FI156" s="1"/>
      <c r="FJ156" s="1"/>
      <c r="FK156" s="1"/>
      <c r="FL156" s="1"/>
      <c r="FM156" s="1"/>
      <c r="FN156" s="1"/>
      <c r="FO156" s="1"/>
      <c r="FP156" s="1"/>
      <c r="FQ156" s="1"/>
      <c r="FR156" s="1"/>
      <c r="FS156" s="1"/>
      <c r="FT156" s="1"/>
      <c r="FU156" s="1"/>
      <c r="FV156" s="1"/>
      <c r="FW156" s="1"/>
      <c r="FX156" s="1"/>
      <c r="FY156" s="1"/>
      <c r="FZ156" s="1"/>
      <c r="GA156" s="1"/>
      <c r="GB156" s="1"/>
      <c r="GC156" s="1"/>
      <c r="GD156" s="1"/>
      <c r="GE156" s="1"/>
      <c r="GF156" s="1"/>
      <c r="GG156" s="1"/>
      <c r="GH156" s="1"/>
      <c r="GI156" s="1"/>
      <c r="GJ156" s="1"/>
      <c r="GK156" s="1"/>
      <c r="GL156" s="1"/>
      <c r="GM156" s="1"/>
      <c r="GN156" s="1"/>
      <c r="GO156" s="1"/>
      <c r="GP156" s="1"/>
      <c r="GQ156" s="1"/>
      <c r="GR156" s="1"/>
      <c r="GS156" s="1"/>
      <c r="GT156" s="1"/>
      <c r="GU156" s="1"/>
      <c r="GV156" s="1"/>
      <c r="GW156" s="1"/>
      <c r="GX156" s="1"/>
      <c r="GY156" s="1"/>
      <c r="GZ156" s="1"/>
      <c r="HA156" s="1"/>
      <c r="HB156" s="1"/>
      <c r="HC156" s="1"/>
      <c r="HD156" s="1"/>
      <c r="HE156" s="1"/>
      <c r="HF156" s="1"/>
      <c r="HG156" s="1"/>
    </row>
    <row r="157" spans="1:218">
      <c r="B157" s="72"/>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c r="FI157" s="1"/>
      <c r="FJ157" s="1"/>
      <c r="FK157" s="1"/>
      <c r="FL157" s="1"/>
      <c r="FM157" s="1"/>
      <c r="FN157" s="1"/>
      <c r="FO157" s="1"/>
      <c r="FP157" s="1"/>
      <c r="FQ157" s="1"/>
      <c r="FR157" s="1"/>
      <c r="FS157" s="1"/>
      <c r="FT157" s="1"/>
      <c r="FU157" s="1"/>
      <c r="FV157" s="1"/>
      <c r="FW157" s="1"/>
      <c r="FX157" s="1"/>
      <c r="FY157" s="1"/>
      <c r="FZ157" s="1"/>
      <c r="GA157" s="1"/>
      <c r="GB157" s="1"/>
      <c r="GC157" s="1"/>
      <c r="GD157" s="1"/>
      <c r="GE157" s="1"/>
      <c r="GF157" s="1"/>
      <c r="GG157" s="1"/>
      <c r="GH157" s="1"/>
      <c r="GI157" s="1"/>
      <c r="GJ157" s="1"/>
      <c r="GK157" s="1"/>
      <c r="GL157" s="1"/>
      <c r="GM157" s="1"/>
      <c r="GN157" s="1"/>
      <c r="GO157" s="1"/>
      <c r="GP157" s="1"/>
      <c r="GQ157" s="1"/>
      <c r="GR157" s="1"/>
      <c r="GS157" s="1"/>
      <c r="GT157" s="1"/>
      <c r="GU157" s="1"/>
      <c r="GV157" s="1"/>
      <c r="GW157" s="1"/>
      <c r="GX157" s="1"/>
      <c r="GY157" s="1"/>
      <c r="GZ157" s="1"/>
      <c r="HA157" s="1"/>
      <c r="HB157" s="1"/>
      <c r="HC157" s="1"/>
      <c r="HD157" s="1"/>
      <c r="HE157" s="1"/>
      <c r="HF157" s="1"/>
      <c r="HG157" s="1"/>
    </row>
    <row r="158" spans="1:218" ht="18" customHeight="1">
      <c r="B158" s="696" t="s">
        <v>615</v>
      </c>
      <c r="C158" s="697"/>
      <c r="D158" s="697"/>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c r="FI158" s="1"/>
      <c r="FJ158" s="1"/>
      <c r="FK158" s="1"/>
      <c r="FL158" s="1"/>
      <c r="FM158" s="1"/>
      <c r="FN158" s="1"/>
      <c r="FO158" s="1"/>
      <c r="FP158" s="1"/>
      <c r="FQ158" s="1"/>
      <c r="FR158" s="1"/>
      <c r="FS158" s="1"/>
      <c r="FT158" s="1"/>
      <c r="FU158" s="1"/>
      <c r="FV158" s="1"/>
      <c r="FW158" s="1"/>
      <c r="FX158" s="1"/>
      <c r="FY158" s="1"/>
      <c r="FZ158" s="1"/>
      <c r="GA158" s="1"/>
      <c r="GB158" s="1"/>
      <c r="GC158" s="1"/>
      <c r="GD158" s="1"/>
      <c r="GE158" s="1"/>
      <c r="GF158" s="1"/>
      <c r="GG158" s="1"/>
      <c r="GH158" s="1"/>
      <c r="GI158" s="1"/>
      <c r="GJ158" s="1"/>
      <c r="GK158" s="1"/>
      <c r="GL158" s="1"/>
      <c r="GM158" s="1"/>
      <c r="GN158" s="1"/>
      <c r="GO158" s="1"/>
      <c r="GP158" s="1"/>
      <c r="GQ158" s="1"/>
      <c r="GR158" s="1"/>
      <c r="GS158" s="1"/>
      <c r="GT158" s="1"/>
      <c r="GU158" s="1"/>
      <c r="GV158" s="1"/>
      <c r="GW158" s="1"/>
      <c r="GX158" s="1"/>
      <c r="GY158" s="1"/>
      <c r="GZ158" s="1"/>
      <c r="HA158" s="1"/>
      <c r="HB158" s="1"/>
      <c r="HC158" s="1"/>
      <c r="HD158" s="1"/>
      <c r="HE158" s="1"/>
      <c r="HF158" s="1"/>
      <c r="HG158" s="1"/>
    </row>
    <row r="159" spans="1:218">
      <c r="B159" s="697"/>
      <c r="C159" s="697"/>
      <c r="D159" s="697"/>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c r="FC159" s="1"/>
      <c r="FD159" s="1"/>
      <c r="FE159" s="1"/>
      <c r="FF159" s="1"/>
      <c r="FG159" s="1"/>
      <c r="FH159" s="1"/>
      <c r="FI159" s="1"/>
      <c r="FJ159" s="1"/>
      <c r="FK159" s="1"/>
      <c r="FL159" s="1"/>
      <c r="FM159" s="1"/>
      <c r="FN159" s="1"/>
      <c r="FO159" s="1"/>
      <c r="FP159" s="1"/>
      <c r="FQ159" s="1"/>
      <c r="FR159" s="1"/>
      <c r="FS159" s="1"/>
      <c r="FT159" s="1"/>
      <c r="FU159" s="1"/>
      <c r="FV159" s="1"/>
      <c r="FW159" s="1"/>
      <c r="FX159" s="1"/>
      <c r="FY159" s="1"/>
      <c r="FZ159" s="1"/>
      <c r="GA159" s="1"/>
      <c r="GB159" s="1"/>
      <c r="GC159" s="1"/>
      <c r="GD159" s="1"/>
      <c r="GE159" s="1"/>
      <c r="GF159" s="1"/>
      <c r="GG159" s="1"/>
      <c r="GH159" s="1"/>
      <c r="GI159" s="1"/>
      <c r="GJ159" s="1"/>
      <c r="GK159" s="1"/>
      <c r="GL159" s="1"/>
      <c r="GM159" s="1"/>
      <c r="GN159" s="1"/>
      <c r="GO159" s="1"/>
      <c r="GP159" s="1"/>
      <c r="GQ159" s="1"/>
      <c r="GR159" s="1"/>
      <c r="GS159" s="1"/>
      <c r="GT159" s="1"/>
      <c r="GU159" s="1"/>
      <c r="GV159" s="1"/>
      <c r="GW159" s="1"/>
      <c r="GX159" s="1"/>
      <c r="GY159" s="1"/>
      <c r="GZ159" s="1"/>
      <c r="HA159" s="1"/>
      <c r="HB159" s="1"/>
      <c r="HC159" s="1"/>
      <c r="HD159" s="1"/>
      <c r="HE159" s="1"/>
      <c r="HF159" s="1"/>
      <c r="HG159" s="1"/>
    </row>
    <row r="160" spans="1:218">
      <c r="B160" s="64" t="s">
        <v>225</v>
      </c>
      <c r="C160" s="52">
        <v>43830</v>
      </c>
      <c r="D160" s="52">
        <v>43465</v>
      </c>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c r="FG160" s="1"/>
      <c r="FH160" s="1"/>
      <c r="FI160" s="1"/>
      <c r="FJ160" s="1"/>
      <c r="FK160" s="1"/>
      <c r="FL160" s="1"/>
      <c r="FM160" s="1"/>
      <c r="FN160" s="1"/>
      <c r="FO160" s="1"/>
      <c r="FP160" s="1"/>
      <c r="FQ160" s="1"/>
      <c r="FR160" s="1"/>
      <c r="FS160" s="1"/>
      <c r="FT160" s="1"/>
      <c r="FU160" s="1"/>
      <c r="FV160" s="1"/>
      <c r="FW160" s="1"/>
      <c r="FX160" s="1"/>
      <c r="FY160" s="1"/>
      <c r="FZ160" s="1"/>
      <c r="GA160" s="1"/>
      <c r="GB160" s="1"/>
      <c r="GC160" s="1"/>
      <c r="GD160" s="1"/>
      <c r="GE160" s="1"/>
      <c r="GF160" s="1"/>
      <c r="GG160" s="1"/>
      <c r="GH160" s="1"/>
      <c r="GI160" s="1"/>
      <c r="GJ160" s="1"/>
      <c r="GK160" s="1"/>
      <c r="GL160" s="1"/>
      <c r="GM160" s="1"/>
      <c r="GN160" s="1"/>
      <c r="GO160" s="1"/>
      <c r="GP160" s="1"/>
      <c r="GQ160" s="1"/>
      <c r="GR160" s="1"/>
      <c r="GS160" s="1"/>
      <c r="GT160" s="1"/>
      <c r="GU160" s="1"/>
      <c r="GV160" s="1"/>
      <c r="GW160" s="1"/>
      <c r="GX160" s="1"/>
      <c r="GY160" s="1"/>
      <c r="GZ160" s="1"/>
      <c r="HA160" s="1"/>
      <c r="HB160" s="1"/>
      <c r="HC160" s="1"/>
      <c r="HD160" s="1"/>
      <c r="HE160" s="1"/>
      <c r="HF160" s="1"/>
      <c r="HG160" s="1"/>
    </row>
    <row r="161" spans="1:215">
      <c r="A161" s="48">
        <v>29</v>
      </c>
      <c r="B161" s="65" t="s">
        <v>112</v>
      </c>
      <c r="C161" s="55">
        <v>1125981014</v>
      </c>
      <c r="D161" s="55">
        <v>1954618458</v>
      </c>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c r="FG161" s="1"/>
      <c r="FH161" s="1"/>
      <c r="FI161" s="1"/>
      <c r="FJ161" s="1"/>
      <c r="FK161" s="1"/>
      <c r="FL161" s="1"/>
      <c r="FM161" s="1"/>
      <c r="FN161" s="1"/>
      <c r="FO161" s="1"/>
      <c r="FP161" s="1"/>
      <c r="FQ161" s="1"/>
      <c r="FR161" s="1"/>
      <c r="FS161" s="1"/>
      <c r="FT161" s="1"/>
      <c r="FU161" s="1"/>
      <c r="FV161" s="1"/>
      <c r="FW161" s="1"/>
      <c r="FX161" s="1"/>
      <c r="FY161" s="1"/>
      <c r="FZ161" s="1"/>
      <c r="GA161" s="1"/>
      <c r="GB161" s="1"/>
      <c r="GC161" s="1"/>
      <c r="GD161" s="1"/>
      <c r="GE161" s="1"/>
      <c r="GF161" s="1"/>
      <c r="GG161" s="1"/>
      <c r="GH161" s="1"/>
      <c r="GI161" s="1"/>
      <c r="GJ161" s="1"/>
      <c r="GK161" s="1"/>
      <c r="GL161" s="1"/>
      <c r="GM161" s="1"/>
      <c r="GN161" s="1"/>
      <c r="GO161" s="1"/>
      <c r="GP161" s="1"/>
      <c r="GQ161" s="1"/>
      <c r="GR161" s="1"/>
      <c r="GS161" s="1"/>
      <c r="GT161" s="1"/>
      <c r="GU161" s="1"/>
      <c r="GV161" s="1"/>
      <c r="GW161" s="1"/>
      <c r="GX161" s="1"/>
      <c r="GY161" s="1"/>
      <c r="GZ161" s="1"/>
      <c r="HA161" s="1"/>
      <c r="HB161" s="1"/>
      <c r="HC161" s="1"/>
      <c r="HD161" s="1"/>
      <c r="HE161" s="1"/>
      <c r="HF161" s="1"/>
      <c r="HG161" s="1"/>
    </row>
    <row r="162" spans="1:215">
      <c r="B162" s="54" t="s">
        <v>146</v>
      </c>
      <c r="C162" s="53">
        <v>19842673</v>
      </c>
      <c r="D162" s="53">
        <v>34409572</v>
      </c>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c r="EX162" s="1"/>
      <c r="EY162" s="1"/>
      <c r="EZ162" s="1"/>
      <c r="FA162" s="1"/>
      <c r="FB162" s="1"/>
      <c r="FC162" s="1"/>
      <c r="FD162" s="1"/>
      <c r="FE162" s="1"/>
      <c r="FF162" s="1"/>
      <c r="FG162" s="1"/>
      <c r="FH162" s="1"/>
      <c r="FI162" s="1"/>
      <c r="FJ162" s="1"/>
      <c r="FK162" s="1"/>
      <c r="FL162" s="1"/>
      <c r="FM162" s="1"/>
      <c r="FN162" s="1"/>
      <c r="FO162" s="1"/>
      <c r="FP162" s="1"/>
      <c r="FQ162" s="1"/>
      <c r="FR162" s="1"/>
      <c r="FS162" s="1"/>
      <c r="FT162" s="1"/>
      <c r="FU162" s="1"/>
      <c r="FV162" s="1"/>
      <c r="FW162" s="1"/>
      <c r="FX162" s="1"/>
      <c r="FY162" s="1"/>
      <c r="FZ162" s="1"/>
      <c r="GA162" s="1"/>
      <c r="GB162" s="1"/>
      <c r="GC162" s="1"/>
      <c r="GD162" s="1"/>
      <c r="GE162" s="1"/>
      <c r="GF162" s="1"/>
      <c r="GG162" s="1"/>
      <c r="GH162" s="1"/>
      <c r="GI162" s="1"/>
      <c r="GJ162" s="1"/>
      <c r="GK162" s="1"/>
      <c r="GL162" s="1"/>
      <c r="GM162" s="1"/>
      <c r="GN162" s="1"/>
      <c r="GO162" s="1"/>
      <c r="GP162" s="1"/>
      <c r="GQ162" s="1"/>
      <c r="GR162" s="1"/>
      <c r="GS162" s="1"/>
      <c r="GT162" s="1"/>
      <c r="GU162" s="1"/>
      <c r="GV162" s="1"/>
      <c r="GW162" s="1"/>
      <c r="GX162" s="1"/>
      <c r="GY162" s="1"/>
      <c r="GZ162" s="1"/>
      <c r="HA162" s="1"/>
      <c r="HB162" s="1"/>
      <c r="HC162" s="1"/>
      <c r="HD162" s="1"/>
      <c r="HE162" s="1"/>
      <c r="HF162" s="1"/>
      <c r="HG162" s="1"/>
    </row>
    <row r="163" spans="1:215">
      <c r="B163" s="61" t="s">
        <v>152</v>
      </c>
      <c r="C163" s="53">
        <v>82749710</v>
      </c>
      <c r="D163" s="53">
        <v>115467335</v>
      </c>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c r="EX163" s="1"/>
      <c r="EY163" s="1"/>
      <c r="EZ163" s="1"/>
      <c r="FA163" s="1"/>
      <c r="FB163" s="1"/>
      <c r="FC163" s="1"/>
      <c r="FD163" s="1"/>
      <c r="FE163" s="1"/>
      <c r="FF163" s="1"/>
      <c r="FG163" s="1"/>
      <c r="FH163" s="1"/>
      <c r="FI163" s="1"/>
      <c r="FJ163" s="1"/>
      <c r="FK163" s="1"/>
      <c r="FL163" s="1"/>
      <c r="FM163" s="1"/>
      <c r="FN163" s="1"/>
      <c r="FO163" s="1"/>
      <c r="FP163" s="1"/>
      <c r="FQ163" s="1"/>
      <c r="FR163" s="1"/>
      <c r="FS163" s="1"/>
      <c r="FT163" s="1"/>
      <c r="FU163" s="1"/>
      <c r="FV163" s="1"/>
      <c r="FW163" s="1"/>
      <c r="FX163" s="1"/>
      <c r="FY163" s="1"/>
      <c r="FZ163" s="1"/>
      <c r="GA163" s="1"/>
      <c r="GB163" s="1"/>
      <c r="GC163" s="1"/>
      <c r="GD163" s="1"/>
      <c r="GE163" s="1"/>
      <c r="GF163" s="1"/>
      <c r="GG163" s="1"/>
      <c r="GH163" s="1"/>
      <c r="GI163" s="1"/>
      <c r="GJ163" s="1"/>
      <c r="GK163" s="1"/>
      <c r="GL163" s="1"/>
      <c r="GM163" s="1"/>
      <c r="GN163" s="1"/>
      <c r="GO163" s="1"/>
      <c r="GP163" s="1"/>
      <c r="GQ163" s="1"/>
      <c r="GR163" s="1"/>
      <c r="GS163" s="1"/>
      <c r="GT163" s="1"/>
      <c r="GU163" s="1"/>
      <c r="GV163" s="1"/>
      <c r="GW163" s="1"/>
      <c r="GX163" s="1"/>
      <c r="GY163" s="1"/>
      <c r="GZ163" s="1"/>
      <c r="HA163" s="1"/>
      <c r="HB163" s="1"/>
      <c r="HC163" s="1"/>
      <c r="HD163" s="1"/>
      <c r="HE163" s="1"/>
      <c r="HF163" s="1"/>
      <c r="HG163" s="1"/>
    </row>
    <row r="164" spans="1:215">
      <c r="A164" s="48">
        <v>31</v>
      </c>
      <c r="B164" s="61" t="s">
        <v>113</v>
      </c>
      <c r="C164" s="53">
        <v>100789721</v>
      </c>
      <c r="D164" s="53">
        <v>147382334</v>
      </c>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c r="EV164" s="1"/>
      <c r="EW164" s="1"/>
      <c r="EX164" s="1"/>
      <c r="EY164" s="1"/>
      <c r="EZ164" s="1"/>
      <c r="FA164" s="1"/>
      <c r="FB164" s="1"/>
      <c r="FC164" s="1"/>
      <c r="FD164" s="1"/>
      <c r="FE164" s="1"/>
      <c r="FF164" s="1"/>
      <c r="FG164" s="1"/>
      <c r="FH164" s="1"/>
      <c r="FI164" s="1"/>
      <c r="FJ164" s="1"/>
      <c r="FK164" s="1"/>
      <c r="FL164" s="1"/>
      <c r="FM164" s="1"/>
      <c r="FN164" s="1"/>
      <c r="FO164" s="1"/>
      <c r="FP164" s="1"/>
      <c r="FQ164" s="1"/>
      <c r="FR164" s="1"/>
      <c r="FS164" s="1"/>
      <c r="FT164" s="1"/>
      <c r="FU164" s="1"/>
      <c r="FV164" s="1"/>
      <c r="FW164" s="1"/>
      <c r="FX164" s="1"/>
      <c r="FY164" s="1"/>
      <c r="FZ164" s="1"/>
      <c r="GA164" s="1"/>
      <c r="GB164" s="1"/>
      <c r="GC164" s="1"/>
      <c r="GD164" s="1"/>
      <c r="GE164" s="1"/>
      <c r="GF164" s="1"/>
      <c r="GG164" s="1"/>
      <c r="GH164" s="1"/>
      <c r="GI164" s="1"/>
      <c r="GJ164" s="1"/>
      <c r="GK164" s="1"/>
      <c r="GL164" s="1"/>
      <c r="GM164" s="1"/>
      <c r="GN164" s="1"/>
      <c r="GO164" s="1"/>
      <c r="GP164" s="1"/>
      <c r="GQ164" s="1"/>
      <c r="GR164" s="1"/>
      <c r="GS164" s="1"/>
      <c r="GT164" s="1"/>
      <c r="GU164" s="1"/>
      <c r="GV164" s="1"/>
      <c r="GW164" s="1"/>
      <c r="GX164" s="1"/>
      <c r="GY164" s="1"/>
      <c r="GZ164" s="1"/>
      <c r="HA164" s="1"/>
      <c r="HB164" s="1"/>
      <c r="HC164" s="1"/>
      <c r="HD164" s="1"/>
      <c r="HE164" s="1"/>
      <c r="HF164" s="1"/>
      <c r="HG164" s="1"/>
    </row>
    <row r="165" spans="1:215">
      <c r="B165" s="61" t="s">
        <v>149</v>
      </c>
      <c r="C165" s="53">
        <v>272300485</v>
      </c>
      <c r="D165" s="53">
        <v>164516602</v>
      </c>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c r="FG165" s="1"/>
      <c r="FH165" s="1"/>
      <c r="FI165" s="1"/>
      <c r="FJ165" s="1"/>
      <c r="FK165" s="1"/>
      <c r="FL165" s="1"/>
      <c r="FM165" s="1"/>
      <c r="FN165" s="1"/>
      <c r="FO165" s="1"/>
      <c r="FP165" s="1"/>
      <c r="FQ165" s="1"/>
      <c r="FR165" s="1"/>
      <c r="FS165" s="1"/>
      <c r="FT165" s="1"/>
      <c r="FU165" s="1"/>
      <c r="FV165" s="1"/>
      <c r="FW165" s="1"/>
      <c r="FX165" s="1"/>
      <c r="FY165" s="1"/>
      <c r="FZ165" s="1"/>
      <c r="GA165" s="1"/>
      <c r="GB165" s="1"/>
      <c r="GC165" s="1"/>
      <c r="GD165" s="1"/>
      <c r="GE165" s="1"/>
      <c r="GF165" s="1"/>
      <c r="GG165" s="1"/>
      <c r="GH165" s="1"/>
      <c r="GI165" s="1"/>
      <c r="GJ165" s="1"/>
      <c r="GK165" s="1"/>
      <c r="GL165" s="1"/>
      <c r="GM165" s="1"/>
      <c r="GN165" s="1"/>
      <c r="GO165" s="1"/>
      <c r="GP165" s="1"/>
      <c r="GQ165" s="1"/>
      <c r="GR165" s="1"/>
      <c r="GS165" s="1"/>
      <c r="GT165" s="1"/>
      <c r="GU165" s="1"/>
      <c r="GV165" s="1"/>
      <c r="GW165" s="1"/>
      <c r="GX165" s="1"/>
      <c r="GY165" s="1"/>
      <c r="GZ165" s="1"/>
      <c r="HA165" s="1"/>
      <c r="HB165" s="1"/>
      <c r="HC165" s="1"/>
      <c r="HD165" s="1"/>
      <c r="HE165" s="1"/>
      <c r="HF165" s="1"/>
      <c r="HG165" s="1"/>
    </row>
    <row r="166" spans="1:215">
      <c r="B166" s="61" t="s">
        <v>92</v>
      </c>
      <c r="C166" s="53">
        <v>-329044211</v>
      </c>
      <c r="D166" s="53">
        <v>-843961566</v>
      </c>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c r="FG166" s="1"/>
      <c r="FH166" s="1"/>
      <c r="FI166" s="1"/>
      <c r="FJ166" s="1"/>
      <c r="FK166" s="1"/>
      <c r="FL166" s="1"/>
      <c r="FM166" s="1"/>
      <c r="FN166" s="1"/>
      <c r="FO166" s="1"/>
      <c r="FP166" s="1"/>
      <c r="FQ166" s="1"/>
      <c r="FR166" s="1"/>
      <c r="FS166" s="1"/>
      <c r="FT166" s="1"/>
      <c r="FU166" s="1"/>
      <c r="FV166" s="1"/>
      <c r="FW166" s="1"/>
      <c r="FX166" s="1"/>
      <c r="FY166" s="1"/>
      <c r="FZ166" s="1"/>
      <c r="GA166" s="1"/>
      <c r="GB166" s="1"/>
      <c r="GC166" s="1"/>
      <c r="GD166" s="1"/>
      <c r="GE166" s="1"/>
      <c r="GF166" s="1"/>
      <c r="GG166" s="1"/>
      <c r="GH166" s="1"/>
      <c r="GI166" s="1"/>
      <c r="GJ166" s="1"/>
      <c r="GK166" s="1"/>
      <c r="GL166" s="1"/>
      <c r="GM166" s="1"/>
      <c r="GN166" s="1"/>
      <c r="GO166" s="1"/>
      <c r="GP166" s="1"/>
      <c r="GQ166" s="1"/>
      <c r="GR166" s="1"/>
      <c r="GS166" s="1"/>
      <c r="GT166" s="1"/>
      <c r="GU166" s="1"/>
      <c r="GV166" s="1"/>
      <c r="GW166" s="1"/>
      <c r="GX166" s="1"/>
      <c r="GY166" s="1"/>
      <c r="GZ166" s="1"/>
      <c r="HA166" s="1"/>
      <c r="HB166" s="1"/>
      <c r="HC166" s="1"/>
      <c r="HD166" s="1"/>
      <c r="HE166" s="1"/>
      <c r="HF166" s="1"/>
      <c r="HG166" s="1"/>
    </row>
    <row r="167" spans="1:215">
      <c r="B167" s="61" t="s">
        <v>114</v>
      </c>
      <c r="C167" s="53">
        <v>976085</v>
      </c>
      <c r="D167" s="53">
        <v>976085</v>
      </c>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c r="FI167" s="1"/>
      <c r="FJ167" s="1"/>
      <c r="FK167" s="1"/>
      <c r="FL167" s="1"/>
      <c r="FM167" s="1"/>
      <c r="FN167" s="1"/>
      <c r="FO167" s="1"/>
      <c r="FP167" s="1"/>
      <c r="FQ167" s="1"/>
      <c r="FR167" s="1"/>
      <c r="FS167" s="1"/>
      <c r="FT167" s="1"/>
      <c r="FU167" s="1"/>
      <c r="FV167" s="1"/>
      <c r="FW167" s="1"/>
      <c r="FX167" s="1"/>
      <c r="FY167" s="1"/>
      <c r="FZ167" s="1"/>
      <c r="GA167" s="1"/>
      <c r="GB167" s="1"/>
      <c r="GC167" s="1"/>
      <c r="GD167" s="1"/>
      <c r="GE167" s="1"/>
      <c r="GF167" s="1"/>
      <c r="GG167" s="1"/>
      <c r="GH167" s="1"/>
      <c r="GI167" s="1"/>
      <c r="GJ167" s="1"/>
      <c r="GK167" s="1"/>
      <c r="GL167" s="1"/>
      <c r="GM167" s="1"/>
      <c r="GN167" s="1"/>
      <c r="GO167" s="1"/>
      <c r="GP167" s="1"/>
      <c r="GQ167" s="1"/>
      <c r="GR167" s="1"/>
      <c r="GS167" s="1"/>
      <c r="GT167" s="1"/>
      <c r="GU167" s="1"/>
      <c r="GV167" s="1"/>
      <c r="GW167" s="1"/>
      <c r="GX167" s="1"/>
      <c r="GY167" s="1"/>
      <c r="GZ167" s="1"/>
      <c r="HA167" s="1"/>
      <c r="HB167" s="1"/>
      <c r="HC167" s="1"/>
      <c r="HD167" s="1"/>
      <c r="HE167" s="1"/>
      <c r="HF167" s="1"/>
      <c r="HG167" s="1"/>
    </row>
    <row r="168" spans="1:215">
      <c r="B168" s="61" t="s">
        <v>153</v>
      </c>
      <c r="C168" s="53">
        <v>35204880</v>
      </c>
      <c r="D168" s="53">
        <v>32137037</v>
      </c>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c r="FI168" s="1"/>
      <c r="FJ168" s="1"/>
      <c r="FK168" s="1"/>
      <c r="FL168" s="1"/>
      <c r="FM168" s="1"/>
      <c r="FN168" s="1"/>
      <c r="FO168" s="1"/>
      <c r="FP168" s="1"/>
      <c r="FQ168" s="1"/>
      <c r="FR168" s="1"/>
      <c r="FS168" s="1"/>
      <c r="FT168" s="1"/>
      <c r="FU168" s="1"/>
      <c r="FV168" s="1"/>
      <c r="FW168" s="1"/>
      <c r="FX168" s="1"/>
      <c r="FY168" s="1"/>
      <c r="FZ168" s="1"/>
      <c r="GA168" s="1"/>
      <c r="GB168" s="1"/>
      <c r="GC168" s="1"/>
      <c r="GD168" s="1"/>
      <c r="GE168" s="1"/>
      <c r="GF168" s="1"/>
      <c r="GG168" s="1"/>
      <c r="GH168" s="1"/>
      <c r="GI168" s="1"/>
      <c r="GJ168" s="1"/>
      <c r="GK168" s="1"/>
      <c r="GL168" s="1"/>
      <c r="GM168" s="1"/>
      <c r="GN168" s="1"/>
      <c r="GO168" s="1"/>
      <c r="GP168" s="1"/>
      <c r="GQ168" s="1"/>
      <c r="GR168" s="1"/>
      <c r="GS168" s="1"/>
      <c r="GT168" s="1"/>
      <c r="GU168" s="1"/>
      <c r="GV168" s="1"/>
      <c r="GW168" s="1"/>
      <c r="GX168" s="1"/>
      <c r="GY168" s="1"/>
      <c r="GZ168" s="1"/>
      <c r="HA168" s="1"/>
      <c r="HB168" s="1"/>
      <c r="HC168" s="1"/>
      <c r="HD168" s="1"/>
      <c r="HE168" s="1"/>
      <c r="HF168" s="1"/>
      <c r="HG168" s="1"/>
    </row>
    <row r="169" spans="1:215" ht="13.5" thickBot="1">
      <c r="B169" s="73" t="s">
        <v>62</v>
      </c>
      <c r="C169" s="57">
        <v>1308800357</v>
      </c>
      <c r="D169" s="57">
        <v>1605545857</v>
      </c>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c r="FJ169" s="1"/>
      <c r="FK169" s="1"/>
      <c r="FL169" s="1"/>
      <c r="FM169" s="1"/>
      <c r="FN169" s="1"/>
      <c r="FO169" s="1"/>
      <c r="FP169" s="1"/>
      <c r="FQ169" s="1"/>
      <c r="FR169" s="1"/>
      <c r="FS169" s="1"/>
      <c r="FT169" s="1"/>
      <c r="FU169" s="1"/>
      <c r="FV169" s="1"/>
      <c r="FW169" s="1"/>
      <c r="FX169" s="1"/>
      <c r="FY169" s="1"/>
      <c r="FZ169" s="1"/>
      <c r="GA169" s="1"/>
      <c r="GB169" s="1"/>
      <c r="GC169" s="1"/>
      <c r="GD169" s="1"/>
      <c r="GE169" s="1"/>
      <c r="GF169" s="1"/>
      <c r="GG169" s="1"/>
      <c r="GH169" s="1"/>
      <c r="GI169" s="1"/>
      <c r="GJ169" s="1"/>
      <c r="GK169" s="1"/>
      <c r="GL169" s="1"/>
      <c r="GM169" s="1"/>
      <c r="GN169" s="1"/>
      <c r="GO169" s="1"/>
      <c r="GP169" s="1"/>
      <c r="GQ169" s="1"/>
      <c r="GR169" s="1"/>
      <c r="GS169" s="1"/>
      <c r="GT169" s="1"/>
      <c r="GU169" s="1"/>
      <c r="GV169" s="1"/>
      <c r="GW169" s="1"/>
      <c r="GX169" s="1"/>
      <c r="GY169" s="1"/>
      <c r="GZ169" s="1"/>
      <c r="HA169" s="1"/>
      <c r="HB169" s="1"/>
      <c r="HC169" s="1"/>
      <c r="HD169" s="1"/>
      <c r="HE169" s="1"/>
      <c r="HF169" s="1"/>
      <c r="HG169" s="1"/>
    </row>
    <row r="170" spans="1:215" ht="11.25" customHeight="1" thickTop="1">
      <c r="B170" s="70"/>
      <c r="C170" s="71"/>
      <c r="D170" s="7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c r="FX170" s="1"/>
      <c r="FY170" s="1"/>
      <c r="FZ170" s="1"/>
      <c r="GA170" s="1"/>
      <c r="GB170" s="1"/>
      <c r="GC170" s="1"/>
      <c r="GD170" s="1"/>
      <c r="GE170" s="1"/>
      <c r="GF170" s="1"/>
      <c r="GG170" s="1"/>
      <c r="GH170" s="1"/>
      <c r="GI170" s="1"/>
      <c r="GJ170" s="1"/>
      <c r="GK170" s="1"/>
      <c r="GL170" s="1"/>
      <c r="GM170" s="1"/>
      <c r="GN170" s="1"/>
      <c r="GO170" s="1"/>
      <c r="GP170" s="1"/>
      <c r="GQ170" s="1"/>
      <c r="GR170" s="1"/>
      <c r="GS170" s="1"/>
      <c r="GT170" s="1"/>
      <c r="GU170" s="1"/>
      <c r="GV170" s="1"/>
      <c r="GW170" s="1"/>
      <c r="GX170" s="1"/>
      <c r="GY170" s="1"/>
      <c r="GZ170" s="1"/>
      <c r="HA170" s="1"/>
      <c r="HB170" s="1"/>
      <c r="HC170" s="1"/>
      <c r="HD170" s="1"/>
      <c r="HE170" s="1"/>
      <c r="HF170" s="1"/>
      <c r="HG170" s="1"/>
    </row>
    <row r="171" spans="1:215">
      <c r="B171" s="49" t="s">
        <v>201</v>
      </c>
      <c r="C171" s="49">
        <v>1308800357</v>
      </c>
      <c r="D171" s="49">
        <v>1605545857</v>
      </c>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c r="FI171" s="1"/>
      <c r="FJ171" s="1"/>
      <c r="FK171" s="1"/>
      <c r="FL171" s="1"/>
      <c r="FM171" s="1"/>
      <c r="FN171" s="1"/>
      <c r="FO171" s="1"/>
      <c r="FP171" s="1"/>
      <c r="FQ171" s="1"/>
      <c r="FR171" s="1"/>
      <c r="FS171" s="1"/>
      <c r="FT171" s="1"/>
      <c r="FU171" s="1"/>
      <c r="FV171" s="1"/>
      <c r="FW171" s="1"/>
      <c r="FX171" s="1"/>
      <c r="FY171" s="1"/>
      <c r="FZ171" s="1"/>
      <c r="GA171" s="1"/>
      <c r="GB171" s="1"/>
      <c r="GC171" s="1"/>
      <c r="GD171" s="1"/>
      <c r="GE171" s="1"/>
      <c r="GF171" s="1"/>
      <c r="GG171" s="1"/>
      <c r="GH171" s="1"/>
      <c r="GI171" s="1"/>
      <c r="GJ171" s="1"/>
      <c r="GK171" s="1"/>
      <c r="GL171" s="1"/>
      <c r="GM171" s="1"/>
      <c r="GN171" s="1"/>
      <c r="GO171" s="1"/>
      <c r="GP171" s="1"/>
      <c r="GQ171" s="1"/>
      <c r="GR171" s="1"/>
      <c r="GS171" s="1"/>
      <c r="GT171" s="1"/>
      <c r="GU171" s="1"/>
      <c r="GV171" s="1"/>
      <c r="GW171" s="1"/>
      <c r="GX171" s="1"/>
      <c r="GY171" s="1"/>
      <c r="GZ171" s="1"/>
      <c r="HA171" s="1"/>
      <c r="HB171" s="1"/>
      <c r="HC171" s="1"/>
      <c r="HD171" s="1"/>
      <c r="HE171" s="1"/>
      <c r="HF171" s="1"/>
      <c r="HG171" s="1"/>
    </row>
    <row r="172" spans="1:215">
      <c r="B172" s="49" t="s">
        <v>202</v>
      </c>
      <c r="C172" s="49">
        <v>0</v>
      </c>
      <c r="D172" s="49">
        <v>0</v>
      </c>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c r="FC172" s="1"/>
      <c r="FD172" s="1"/>
      <c r="FE172" s="1"/>
      <c r="FF172" s="1"/>
      <c r="FG172" s="1"/>
      <c r="FH172" s="1"/>
      <c r="FI172" s="1"/>
      <c r="FJ172" s="1"/>
      <c r="FK172" s="1"/>
      <c r="FL172" s="1"/>
      <c r="FM172" s="1"/>
      <c r="FN172" s="1"/>
      <c r="FO172" s="1"/>
      <c r="FP172" s="1"/>
      <c r="FQ172" s="1"/>
      <c r="FR172" s="1"/>
      <c r="FS172" s="1"/>
      <c r="FT172" s="1"/>
      <c r="FU172" s="1"/>
      <c r="FV172" s="1"/>
      <c r="FW172" s="1"/>
      <c r="FX172" s="1"/>
      <c r="FY172" s="1"/>
      <c r="FZ172" s="1"/>
      <c r="GA172" s="1"/>
      <c r="GB172" s="1"/>
      <c r="GC172" s="1"/>
      <c r="GD172" s="1"/>
      <c r="GE172" s="1"/>
      <c r="GF172" s="1"/>
      <c r="GG172" s="1"/>
      <c r="GH172" s="1"/>
      <c r="GI172" s="1"/>
      <c r="GJ172" s="1"/>
      <c r="GK172" s="1"/>
      <c r="GL172" s="1"/>
      <c r="GM172" s="1"/>
      <c r="GN172" s="1"/>
      <c r="GO172" s="1"/>
      <c r="GP172" s="1"/>
      <c r="GQ172" s="1"/>
      <c r="GR172" s="1"/>
      <c r="GS172" s="1"/>
      <c r="GT172" s="1"/>
      <c r="GU172" s="1"/>
      <c r="GV172" s="1"/>
      <c r="GW172" s="1"/>
      <c r="GX172" s="1"/>
      <c r="GY172" s="1"/>
      <c r="GZ172" s="1"/>
      <c r="HA172" s="1"/>
      <c r="HB172" s="1"/>
      <c r="HC172" s="1"/>
      <c r="HD172" s="1"/>
      <c r="HE172" s="1"/>
      <c r="HF172" s="1"/>
      <c r="HG172" s="1"/>
    </row>
    <row r="173" spans="1:215">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c r="FG173" s="1"/>
      <c r="FH173" s="1"/>
      <c r="FI173" s="1"/>
      <c r="FJ173" s="1"/>
      <c r="FK173" s="1"/>
      <c r="FL173" s="1"/>
      <c r="FM173" s="1"/>
      <c r="FN173" s="1"/>
      <c r="FO173" s="1"/>
      <c r="FP173" s="1"/>
      <c r="FQ173" s="1"/>
      <c r="FR173" s="1"/>
      <c r="FS173" s="1"/>
      <c r="FT173" s="1"/>
      <c r="FU173" s="1"/>
      <c r="FV173" s="1"/>
      <c r="FW173" s="1"/>
      <c r="FX173" s="1"/>
      <c r="FY173" s="1"/>
      <c r="FZ173" s="1"/>
      <c r="GA173" s="1"/>
      <c r="GB173" s="1"/>
      <c r="GC173" s="1"/>
      <c r="GD173" s="1"/>
      <c r="GE173" s="1"/>
      <c r="GF173" s="1"/>
      <c r="GG173" s="1"/>
      <c r="GH173" s="1"/>
      <c r="GI173" s="1"/>
      <c r="GJ173" s="1"/>
      <c r="GK173" s="1"/>
      <c r="GL173" s="1"/>
      <c r="GM173" s="1"/>
      <c r="GN173" s="1"/>
      <c r="GO173" s="1"/>
      <c r="GP173" s="1"/>
      <c r="GQ173" s="1"/>
      <c r="GR173" s="1"/>
      <c r="GS173" s="1"/>
      <c r="GT173" s="1"/>
      <c r="GU173" s="1"/>
      <c r="GV173" s="1"/>
      <c r="GW173" s="1"/>
      <c r="GX173" s="1"/>
      <c r="GY173" s="1"/>
      <c r="GZ173" s="1"/>
      <c r="HA173" s="1"/>
      <c r="HB173" s="1"/>
      <c r="HC173" s="1"/>
      <c r="HD173" s="1"/>
      <c r="HE173" s="1"/>
      <c r="HF173" s="1"/>
      <c r="HG173" s="1"/>
    </row>
    <row r="174" spans="1:215" ht="20.25" customHeight="1">
      <c r="B174" s="696" t="s">
        <v>616</v>
      </c>
      <c r="C174" s="697"/>
      <c r="D174" s="697"/>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c r="FC174" s="1"/>
      <c r="FD174" s="1"/>
      <c r="FE174" s="1"/>
      <c r="FF174" s="1"/>
      <c r="FG174" s="1"/>
      <c r="FH174" s="1"/>
      <c r="FI174" s="1"/>
      <c r="FJ174" s="1"/>
      <c r="FK174" s="1"/>
      <c r="FL174" s="1"/>
      <c r="FM174" s="1"/>
      <c r="FN174" s="1"/>
      <c r="FO174" s="1"/>
      <c r="FP174" s="1"/>
      <c r="FQ174" s="1"/>
      <c r="FR174" s="1"/>
      <c r="FS174" s="1"/>
      <c r="FT174" s="1"/>
      <c r="FU174" s="1"/>
      <c r="FV174" s="1"/>
      <c r="FW174" s="1"/>
      <c r="FX174" s="1"/>
      <c r="FY174" s="1"/>
      <c r="FZ174" s="1"/>
      <c r="GA174" s="1"/>
      <c r="GB174" s="1"/>
      <c r="GC174" s="1"/>
      <c r="GD174" s="1"/>
      <c r="GE174" s="1"/>
      <c r="GF174" s="1"/>
      <c r="GG174" s="1"/>
      <c r="GH174" s="1"/>
      <c r="GI174" s="1"/>
      <c r="GJ174" s="1"/>
      <c r="GK174" s="1"/>
      <c r="GL174" s="1"/>
      <c r="GM174" s="1"/>
      <c r="GN174" s="1"/>
      <c r="GO174" s="1"/>
      <c r="GP174" s="1"/>
      <c r="GQ174" s="1"/>
      <c r="GR174" s="1"/>
      <c r="GS174" s="1"/>
      <c r="GT174" s="1"/>
      <c r="GU174" s="1"/>
      <c r="GV174" s="1"/>
      <c r="GW174" s="1"/>
      <c r="GX174" s="1"/>
      <c r="GY174" s="1"/>
      <c r="GZ174" s="1"/>
      <c r="HA174" s="1"/>
      <c r="HB174" s="1"/>
      <c r="HC174" s="1"/>
      <c r="HD174" s="1"/>
      <c r="HE174" s="1"/>
      <c r="HF174" s="1"/>
      <c r="HG174" s="1"/>
    </row>
    <row r="175" spans="1:215" ht="16.5" customHeight="1">
      <c r="B175" s="697"/>
      <c r="C175" s="697"/>
      <c r="D175" s="697"/>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c r="FI175" s="1"/>
      <c r="FJ175" s="1"/>
      <c r="FK175" s="1"/>
      <c r="FL175" s="1"/>
      <c r="FM175" s="1"/>
      <c r="FN175" s="1"/>
      <c r="FO175" s="1"/>
      <c r="FP175" s="1"/>
      <c r="FQ175" s="1"/>
      <c r="FR175" s="1"/>
      <c r="FS175" s="1"/>
      <c r="FT175" s="1"/>
      <c r="FU175" s="1"/>
      <c r="FV175" s="1"/>
      <c r="FW175" s="1"/>
      <c r="FX175" s="1"/>
      <c r="FY175" s="1"/>
      <c r="FZ175" s="1"/>
      <c r="GA175" s="1"/>
      <c r="GB175" s="1"/>
      <c r="GC175" s="1"/>
      <c r="GD175" s="1"/>
      <c r="GE175" s="1"/>
      <c r="GF175" s="1"/>
      <c r="GG175" s="1"/>
      <c r="GH175" s="1"/>
      <c r="GI175" s="1"/>
      <c r="GJ175" s="1"/>
      <c r="GK175" s="1"/>
      <c r="GL175" s="1"/>
      <c r="GM175" s="1"/>
      <c r="GN175" s="1"/>
      <c r="GO175" s="1"/>
      <c r="GP175" s="1"/>
      <c r="GQ175" s="1"/>
      <c r="GR175" s="1"/>
      <c r="GS175" s="1"/>
      <c r="GT175" s="1"/>
      <c r="GU175" s="1"/>
      <c r="GV175" s="1"/>
      <c r="GW175" s="1"/>
      <c r="GX175" s="1"/>
      <c r="GY175" s="1"/>
      <c r="GZ175" s="1"/>
      <c r="HA175" s="1"/>
      <c r="HB175" s="1"/>
      <c r="HC175" s="1"/>
      <c r="HD175" s="1"/>
      <c r="HE175" s="1"/>
      <c r="HF175" s="1"/>
      <c r="HG175" s="1"/>
    </row>
    <row r="176" spans="1:215">
      <c r="B176" s="58"/>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c r="FX176" s="1"/>
      <c r="FY176" s="1"/>
      <c r="FZ176" s="1"/>
      <c r="GA176" s="1"/>
      <c r="GB176" s="1"/>
      <c r="GC176" s="1"/>
      <c r="GD176" s="1"/>
      <c r="GE176" s="1"/>
      <c r="GF176" s="1"/>
      <c r="GG176" s="1"/>
      <c r="GH176" s="1"/>
      <c r="GI176" s="1"/>
      <c r="GJ176" s="1"/>
      <c r="GK176" s="1"/>
      <c r="GL176" s="1"/>
      <c r="GM176" s="1"/>
      <c r="GN176" s="1"/>
      <c r="GO176" s="1"/>
      <c r="GP176" s="1"/>
      <c r="GQ176" s="1"/>
      <c r="GR176" s="1"/>
      <c r="GS176" s="1"/>
      <c r="GT176" s="1"/>
      <c r="GU176" s="1"/>
      <c r="GV176" s="1"/>
      <c r="GW176" s="1"/>
      <c r="GX176" s="1"/>
      <c r="GY176" s="1"/>
      <c r="GZ176" s="1"/>
      <c r="HA176" s="1"/>
      <c r="HB176" s="1"/>
      <c r="HC176" s="1"/>
      <c r="HD176" s="1"/>
      <c r="HE176" s="1"/>
      <c r="HF176" s="1"/>
      <c r="HG176" s="1"/>
    </row>
    <row r="177" spans="1:215">
      <c r="B177" s="51" t="s">
        <v>58</v>
      </c>
      <c r="C177" s="52">
        <v>43830</v>
      </c>
      <c r="D177" s="52">
        <v>43465</v>
      </c>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c r="FG177" s="1"/>
      <c r="FH177" s="1"/>
      <c r="FI177" s="1"/>
      <c r="FJ177" s="1"/>
      <c r="FK177" s="1"/>
      <c r="FL177" s="1"/>
      <c r="FM177" s="1"/>
      <c r="FN177" s="1"/>
      <c r="FO177" s="1"/>
      <c r="FP177" s="1"/>
      <c r="FQ177" s="1"/>
      <c r="FR177" s="1"/>
      <c r="FS177" s="1"/>
      <c r="FT177" s="1"/>
      <c r="FU177" s="1"/>
      <c r="FV177" s="1"/>
      <c r="FW177" s="1"/>
      <c r="FX177" s="1"/>
      <c r="FY177" s="1"/>
      <c r="FZ177" s="1"/>
      <c r="GA177" s="1"/>
      <c r="GB177" s="1"/>
      <c r="GC177" s="1"/>
      <c r="GD177" s="1"/>
      <c r="GE177" s="1"/>
      <c r="GF177" s="1"/>
      <c r="GG177" s="1"/>
      <c r="GH177" s="1"/>
      <c r="GI177" s="1"/>
      <c r="GJ177" s="1"/>
      <c r="GK177" s="1"/>
      <c r="GL177" s="1"/>
      <c r="GM177" s="1"/>
      <c r="GN177" s="1"/>
      <c r="GO177" s="1"/>
      <c r="GP177" s="1"/>
      <c r="GQ177" s="1"/>
      <c r="GR177" s="1"/>
      <c r="GS177" s="1"/>
      <c r="GT177" s="1"/>
      <c r="GU177" s="1"/>
      <c r="GV177" s="1"/>
      <c r="GW177" s="1"/>
      <c r="GX177" s="1"/>
      <c r="GY177" s="1"/>
      <c r="GZ177" s="1"/>
      <c r="HA177" s="1"/>
      <c r="HB177" s="1"/>
      <c r="HC177" s="1"/>
      <c r="HD177" s="1"/>
      <c r="HE177" s="1"/>
      <c r="HF177" s="1"/>
      <c r="HG177" s="1"/>
    </row>
    <row r="178" spans="1:215">
      <c r="A178" s="80">
        <v>32</v>
      </c>
      <c r="B178" s="54" t="s">
        <v>115</v>
      </c>
      <c r="C178" s="55">
        <v>54488864442</v>
      </c>
      <c r="D178" s="55">
        <v>63405785118</v>
      </c>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c r="FI178" s="1"/>
      <c r="FJ178" s="1"/>
      <c r="FK178" s="1"/>
      <c r="FL178" s="1"/>
      <c r="FM178" s="1"/>
      <c r="FN178" s="1"/>
      <c r="FO178" s="1"/>
      <c r="FP178" s="1"/>
      <c r="FQ178" s="1"/>
      <c r="FR178" s="1"/>
      <c r="FS178" s="1"/>
      <c r="FT178" s="1"/>
      <c r="FU178" s="1"/>
      <c r="FV178" s="1"/>
      <c r="FW178" s="1"/>
      <c r="FX178" s="1"/>
      <c r="FY178" s="1"/>
      <c r="FZ178" s="1"/>
      <c r="GA178" s="1"/>
      <c r="GB178" s="1"/>
      <c r="GC178" s="1"/>
      <c r="GD178" s="1"/>
      <c r="GE178" s="1"/>
      <c r="GF178" s="1"/>
      <c r="GG178" s="1"/>
      <c r="GH178" s="1"/>
      <c r="GI178" s="1"/>
      <c r="GJ178" s="1"/>
      <c r="GK178" s="1"/>
      <c r="GL178" s="1"/>
      <c r="GM178" s="1"/>
      <c r="GN178" s="1"/>
      <c r="GO178" s="1"/>
      <c r="GP178" s="1"/>
      <c r="GQ178" s="1"/>
      <c r="GR178" s="1"/>
      <c r="GS178" s="1"/>
      <c r="GT178" s="1"/>
      <c r="GU178" s="1"/>
      <c r="GV178" s="1"/>
      <c r="GW178" s="1"/>
      <c r="GX178" s="1"/>
      <c r="GY178" s="1"/>
      <c r="GZ178" s="1"/>
      <c r="HA178" s="1"/>
      <c r="HB178" s="1"/>
      <c r="HC178" s="1"/>
      <c r="HD178" s="1"/>
      <c r="HE178" s="1"/>
      <c r="HF178" s="1"/>
      <c r="HG178" s="1"/>
    </row>
    <row r="179" spans="1:215">
      <c r="A179" s="80"/>
      <c r="B179" s="54" t="s">
        <v>116</v>
      </c>
      <c r="C179" s="53">
        <v>4465508877</v>
      </c>
      <c r="D179" s="53">
        <v>7323057774</v>
      </c>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c r="FX179" s="1"/>
      <c r="FY179" s="1"/>
      <c r="FZ179" s="1"/>
      <c r="GA179" s="1"/>
      <c r="GB179" s="1"/>
      <c r="GC179" s="1"/>
      <c r="GD179" s="1"/>
      <c r="GE179" s="1"/>
      <c r="GF179" s="1"/>
      <c r="GG179" s="1"/>
      <c r="GH179" s="1"/>
      <c r="GI179" s="1"/>
      <c r="GJ179" s="1"/>
      <c r="GK179" s="1"/>
      <c r="GL179" s="1"/>
      <c r="GM179" s="1"/>
      <c r="GN179" s="1"/>
      <c r="GO179" s="1"/>
      <c r="GP179" s="1"/>
      <c r="GQ179" s="1"/>
      <c r="GR179" s="1"/>
      <c r="GS179" s="1"/>
      <c r="GT179" s="1"/>
      <c r="GU179" s="1"/>
      <c r="GV179" s="1"/>
      <c r="GW179" s="1"/>
      <c r="GX179" s="1"/>
      <c r="GY179" s="1"/>
      <c r="GZ179" s="1"/>
      <c r="HA179" s="1"/>
      <c r="HB179" s="1"/>
      <c r="HC179" s="1"/>
      <c r="HD179" s="1"/>
      <c r="HE179" s="1"/>
      <c r="HF179" s="1"/>
      <c r="HG179" s="1"/>
    </row>
    <row r="180" spans="1:215">
      <c r="A180" s="80">
        <v>33</v>
      </c>
      <c r="B180" s="54" t="s">
        <v>117</v>
      </c>
      <c r="C180" s="53">
        <v>-5487024700</v>
      </c>
      <c r="D180" s="53">
        <v>-7105482752</v>
      </c>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c r="FG180" s="1"/>
      <c r="FH180" s="1"/>
      <c r="FI180" s="1"/>
      <c r="FJ180" s="1"/>
      <c r="FK180" s="1"/>
      <c r="FL180" s="1"/>
      <c r="FM180" s="1"/>
      <c r="FN180" s="1"/>
      <c r="FO180" s="1"/>
      <c r="FP180" s="1"/>
      <c r="FQ180" s="1"/>
      <c r="FR180" s="1"/>
      <c r="FS180" s="1"/>
      <c r="FT180" s="1"/>
      <c r="FU180" s="1"/>
      <c r="FV180" s="1"/>
      <c r="FW180" s="1"/>
      <c r="FX180" s="1"/>
      <c r="FY180" s="1"/>
      <c r="FZ180" s="1"/>
      <c r="GA180" s="1"/>
      <c r="GB180" s="1"/>
      <c r="GC180" s="1"/>
      <c r="GD180" s="1"/>
      <c r="GE180" s="1"/>
      <c r="GF180" s="1"/>
      <c r="GG180" s="1"/>
      <c r="GH180" s="1"/>
      <c r="GI180" s="1"/>
      <c r="GJ180" s="1"/>
      <c r="GK180" s="1"/>
      <c r="GL180" s="1"/>
      <c r="GM180" s="1"/>
      <c r="GN180" s="1"/>
      <c r="GO180" s="1"/>
      <c r="GP180" s="1"/>
      <c r="GQ180" s="1"/>
      <c r="GR180" s="1"/>
      <c r="GS180" s="1"/>
      <c r="GT180" s="1"/>
      <c r="GU180" s="1"/>
      <c r="GV180" s="1"/>
      <c r="GW180" s="1"/>
      <c r="GX180" s="1"/>
      <c r="GY180" s="1"/>
      <c r="GZ180" s="1"/>
      <c r="HA180" s="1"/>
      <c r="HB180" s="1"/>
      <c r="HC180" s="1"/>
      <c r="HD180" s="1"/>
      <c r="HE180" s="1"/>
      <c r="HF180" s="1"/>
      <c r="HG180" s="1"/>
    </row>
    <row r="181" spans="1:215">
      <c r="A181" s="80"/>
      <c r="B181" s="54" t="s">
        <v>118</v>
      </c>
      <c r="C181" s="53">
        <v>0</v>
      </c>
      <c r="D181" s="53">
        <v>7975737675</v>
      </c>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c r="FG181" s="1"/>
      <c r="FH181" s="1"/>
      <c r="FI181" s="1"/>
      <c r="FJ181" s="1"/>
      <c r="FK181" s="1"/>
      <c r="FL181" s="1"/>
      <c r="FM181" s="1"/>
      <c r="FN181" s="1"/>
      <c r="FO181" s="1"/>
      <c r="FP181" s="1"/>
      <c r="FQ181" s="1"/>
      <c r="FR181" s="1"/>
      <c r="FS181" s="1"/>
      <c r="FT181" s="1"/>
      <c r="FU181" s="1"/>
      <c r="FV181" s="1"/>
      <c r="FW181" s="1"/>
      <c r="FX181" s="1"/>
      <c r="FY181" s="1"/>
      <c r="FZ181" s="1"/>
      <c r="GA181" s="1"/>
      <c r="GB181" s="1"/>
      <c r="GC181" s="1"/>
      <c r="GD181" s="1"/>
      <c r="GE181" s="1"/>
      <c r="GF181" s="1"/>
      <c r="GG181" s="1"/>
      <c r="GH181" s="1"/>
      <c r="GI181" s="1"/>
      <c r="GJ181" s="1"/>
      <c r="GK181" s="1"/>
      <c r="GL181" s="1"/>
      <c r="GM181" s="1"/>
      <c r="GN181" s="1"/>
      <c r="GO181" s="1"/>
      <c r="GP181" s="1"/>
      <c r="GQ181" s="1"/>
      <c r="GR181" s="1"/>
      <c r="GS181" s="1"/>
      <c r="GT181" s="1"/>
      <c r="GU181" s="1"/>
      <c r="GV181" s="1"/>
      <c r="GW181" s="1"/>
      <c r="GX181" s="1"/>
      <c r="GY181" s="1"/>
      <c r="GZ181" s="1"/>
      <c r="HA181" s="1"/>
      <c r="HB181" s="1"/>
      <c r="HC181" s="1"/>
      <c r="HD181" s="1"/>
      <c r="HE181" s="1"/>
      <c r="HF181" s="1"/>
      <c r="HG181" s="1"/>
    </row>
    <row r="182" spans="1:215">
      <c r="A182" s="80"/>
      <c r="B182" s="54" t="s">
        <v>119</v>
      </c>
      <c r="C182" s="53">
        <v>0</v>
      </c>
      <c r="D182" s="53">
        <v>439875705</v>
      </c>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c r="FG182" s="1"/>
      <c r="FH182" s="1"/>
      <c r="FI182" s="1"/>
      <c r="FJ182" s="1"/>
      <c r="FK182" s="1"/>
      <c r="FL182" s="1"/>
      <c r="FM182" s="1"/>
      <c r="FN182" s="1"/>
      <c r="FO182" s="1"/>
      <c r="FP182" s="1"/>
      <c r="FQ182" s="1"/>
      <c r="FR182" s="1"/>
      <c r="FS182" s="1"/>
      <c r="FT182" s="1"/>
      <c r="FU182" s="1"/>
      <c r="FV182" s="1"/>
      <c r="FW182" s="1"/>
      <c r="FX182" s="1"/>
      <c r="FY182" s="1"/>
      <c r="FZ182" s="1"/>
      <c r="GA182" s="1"/>
      <c r="GB182" s="1"/>
      <c r="GC182" s="1"/>
      <c r="GD182" s="1"/>
      <c r="GE182" s="1"/>
      <c r="GF182" s="1"/>
      <c r="GG182" s="1"/>
      <c r="GH182" s="1"/>
      <c r="GI182" s="1"/>
      <c r="GJ182" s="1"/>
      <c r="GK182" s="1"/>
      <c r="GL182" s="1"/>
      <c r="GM182" s="1"/>
      <c r="GN182" s="1"/>
      <c r="GO182" s="1"/>
      <c r="GP182" s="1"/>
      <c r="GQ182" s="1"/>
      <c r="GR182" s="1"/>
      <c r="GS182" s="1"/>
      <c r="GT182" s="1"/>
      <c r="GU182" s="1"/>
      <c r="GV182" s="1"/>
      <c r="GW182" s="1"/>
      <c r="GX182" s="1"/>
      <c r="GY182" s="1"/>
      <c r="GZ182" s="1"/>
      <c r="HA182" s="1"/>
      <c r="HB182" s="1"/>
      <c r="HC182" s="1"/>
      <c r="HD182" s="1"/>
      <c r="HE182" s="1"/>
      <c r="HF182" s="1"/>
      <c r="HG182" s="1"/>
    </row>
    <row r="183" spans="1:215">
      <c r="A183" s="80"/>
      <c r="B183" s="54" t="s">
        <v>120</v>
      </c>
      <c r="C183" s="53">
        <v>0</v>
      </c>
      <c r="D183" s="53">
        <v>-1494796494</v>
      </c>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c r="EX183" s="1"/>
      <c r="EY183" s="1"/>
      <c r="EZ183" s="1"/>
      <c r="FA183" s="1"/>
      <c r="FB183" s="1"/>
      <c r="FC183" s="1"/>
      <c r="FD183" s="1"/>
      <c r="FE183" s="1"/>
      <c r="FF183" s="1"/>
      <c r="FG183" s="1"/>
      <c r="FH183" s="1"/>
      <c r="FI183" s="1"/>
      <c r="FJ183" s="1"/>
      <c r="FK183" s="1"/>
      <c r="FL183" s="1"/>
      <c r="FM183" s="1"/>
      <c r="FN183" s="1"/>
      <c r="FO183" s="1"/>
      <c r="FP183" s="1"/>
      <c r="FQ183" s="1"/>
      <c r="FR183" s="1"/>
      <c r="FS183" s="1"/>
      <c r="FT183" s="1"/>
      <c r="FU183" s="1"/>
      <c r="FV183" s="1"/>
      <c r="FW183" s="1"/>
      <c r="FX183" s="1"/>
      <c r="FY183" s="1"/>
      <c r="FZ183" s="1"/>
      <c r="GA183" s="1"/>
      <c r="GB183" s="1"/>
      <c r="GC183" s="1"/>
      <c r="GD183" s="1"/>
      <c r="GE183" s="1"/>
      <c r="GF183" s="1"/>
      <c r="GG183" s="1"/>
      <c r="GH183" s="1"/>
      <c r="GI183" s="1"/>
      <c r="GJ183" s="1"/>
      <c r="GK183" s="1"/>
      <c r="GL183" s="1"/>
      <c r="GM183" s="1"/>
      <c r="GN183" s="1"/>
      <c r="GO183" s="1"/>
      <c r="GP183" s="1"/>
      <c r="GQ183" s="1"/>
      <c r="GR183" s="1"/>
      <c r="GS183" s="1"/>
      <c r="GT183" s="1"/>
      <c r="GU183" s="1"/>
      <c r="GV183" s="1"/>
      <c r="GW183" s="1"/>
      <c r="GX183" s="1"/>
      <c r="GY183" s="1"/>
      <c r="GZ183" s="1"/>
      <c r="HA183" s="1"/>
      <c r="HB183" s="1"/>
      <c r="HC183" s="1"/>
      <c r="HD183" s="1"/>
      <c r="HE183" s="1"/>
      <c r="HF183" s="1"/>
      <c r="HG183" s="1"/>
    </row>
    <row r="184" spans="1:215">
      <c r="A184" s="221"/>
      <c r="B184" s="53" t="s">
        <v>63</v>
      </c>
      <c r="C184" s="53">
        <v>0</v>
      </c>
      <c r="D184" s="53">
        <v>-2648948462</v>
      </c>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c r="EX184" s="1"/>
      <c r="EY184" s="1"/>
      <c r="EZ184" s="1"/>
      <c r="FA184" s="1"/>
      <c r="FB184" s="1"/>
      <c r="FC184" s="1"/>
      <c r="FD184" s="1"/>
      <c r="FE184" s="1"/>
      <c r="FF184" s="1"/>
      <c r="FG184" s="1"/>
      <c r="FH184" s="1"/>
      <c r="FI184" s="1"/>
      <c r="FJ184" s="1"/>
      <c r="FK184" s="1"/>
      <c r="FL184" s="1"/>
      <c r="FM184" s="1"/>
      <c r="FN184" s="1"/>
      <c r="FO184" s="1"/>
      <c r="FP184" s="1"/>
      <c r="FQ184" s="1"/>
      <c r="FR184" s="1"/>
      <c r="FS184" s="1"/>
      <c r="FT184" s="1"/>
      <c r="FU184" s="1"/>
      <c r="FV184" s="1"/>
      <c r="FW184" s="1"/>
      <c r="FX184" s="1"/>
      <c r="FY184" s="1"/>
      <c r="FZ184" s="1"/>
      <c r="GA184" s="1"/>
      <c r="GB184" s="1"/>
      <c r="GC184" s="1"/>
      <c r="GD184" s="1"/>
      <c r="GE184" s="1"/>
      <c r="GF184" s="1"/>
      <c r="GG184" s="1"/>
      <c r="GH184" s="1"/>
      <c r="GI184" s="1"/>
      <c r="GJ184" s="1"/>
      <c r="GK184" s="1"/>
      <c r="GL184" s="1"/>
      <c r="GM184" s="1"/>
      <c r="GN184" s="1"/>
      <c r="GO184" s="1"/>
      <c r="GP184" s="1"/>
      <c r="GQ184" s="1"/>
      <c r="GR184" s="1"/>
      <c r="GS184" s="1"/>
      <c r="GT184" s="1"/>
      <c r="GU184" s="1"/>
      <c r="GV184" s="1"/>
      <c r="GW184" s="1"/>
      <c r="GX184" s="1"/>
      <c r="GY184" s="1"/>
      <c r="GZ184" s="1"/>
      <c r="HA184" s="1"/>
      <c r="HB184" s="1"/>
      <c r="HC184" s="1"/>
      <c r="HD184" s="1"/>
      <c r="HE184" s="1"/>
      <c r="HF184" s="1"/>
      <c r="HG184" s="1"/>
    </row>
    <row r="185" spans="1:215">
      <c r="A185" s="221"/>
      <c r="B185" s="53" t="s">
        <v>64</v>
      </c>
      <c r="C185" s="53">
        <v>0</v>
      </c>
      <c r="D185" s="53">
        <v>-1019648801</v>
      </c>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c r="EX185" s="1"/>
      <c r="EY185" s="1"/>
      <c r="EZ185" s="1"/>
      <c r="FA185" s="1"/>
      <c r="FB185" s="1"/>
      <c r="FC185" s="1"/>
      <c r="FD185" s="1"/>
      <c r="FE185" s="1"/>
      <c r="FF185" s="1"/>
      <c r="FG185" s="1"/>
      <c r="FH185" s="1"/>
      <c r="FI185" s="1"/>
      <c r="FJ185" s="1"/>
      <c r="FK185" s="1"/>
      <c r="FL185" s="1"/>
      <c r="FM185" s="1"/>
      <c r="FN185" s="1"/>
      <c r="FO185" s="1"/>
      <c r="FP185" s="1"/>
      <c r="FQ185" s="1"/>
      <c r="FR185" s="1"/>
      <c r="FS185" s="1"/>
      <c r="FT185" s="1"/>
      <c r="FU185" s="1"/>
      <c r="FV185" s="1"/>
      <c r="FW185" s="1"/>
      <c r="FX185" s="1"/>
      <c r="FY185" s="1"/>
      <c r="FZ185" s="1"/>
      <c r="GA185" s="1"/>
      <c r="GB185" s="1"/>
      <c r="GC185" s="1"/>
      <c r="GD185" s="1"/>
      <c r="GE185" s="1"/>
      <c r="GF185" s="1"/>
      <c r="GG185" s="1"/>
      <c r="GH185" s="1"/>
      <c r="GI185" s="1"/>
      <c r="GJ185" s="1"/>
      <c r="GK185" s="1"/>
      <c r="GL185" s="1"/>
      <c r="GM185" s="1"/>
      <c r="GN185" s="1"/>
      <c r="GO185" s="1"/>
      <c r="GP185" s="1"/>
      <c r="GQ185" s="1"/>
      <c r="GR185" s="1"/>
      <c r="GS185" s="1"/>
      <c r="GT185" s="1"/>
      <c r="GU185" s="1"/>
      <c r="GV185" s="1"/>
      <c r="GW185" s="1"/>
      <c r="GX185" s="1"/>
      <c r="GY185" s="1"/>
      <c r="GZ185" s="1"/>
      <c r="HA185" s="1"/>
      <c r="HB185" s="1"/>
      <c r="HC185" s="1"/>
      <c r="HD185" s="1"/>
      <c r="HE185" s="1"/>
      <c r="HF185" s="1"/>
      <c r="HG185" s="1"/>
    </row>
    <row r="186" spans="1:215">
      <c r="A186" s="221"/>
      <c r="B186" s="53" t="s">
        <v>65</v>
      </c>
      <c r="C186" s="53">
        <v>0</v>
      </c>
      <c r="D186" s="53">
        <v>119366048</v>
      </c>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c r="FG186" s="1"/>
      <c r="FH186" s="1"/>
      <c r="FI186" s="1"/>
      <c r="FJ186" s="1"/>
      <c r="FK186" s="1"/>
      <c r="FL186" s="1"/>
      <c r="FM186" s="1"/>
      <c r="FN186" s="1"/>
      <c r="FO186" s="1"/>
      <c r="FP186" s="1"/>
      <c r="FQ186" s="1"/>
      <c r="FR186" s="1"/>
      <c r="FS186" s="1"/>
      <c r="FT186" s="1"/>
      <c r="FU186" s="1"/>
      <c r="FV186" s="1"/>
      <c r="FW186" s="1"/>
      <c r="FX186" s="1"/>
      <c r="FY186" s="1"/>
      <c r="FZ186" s="1"/>
      <c r="GA186" s="1"/>
      <c r="GB186" s="1"/>
      <c r="GC186" s="1"/>
      <c r="GD186" s="1"/>
      <c r="GE186" s="1"/>
      <c r="GF186" s="1"/>
      <c r="GG186" s="1"/>
      <c r="GH186" s="1"/>
      <c r="GI186" s="1"/>
      <c r="GJ186" s="1"/>
      <c r="GK186" s="1"/>
      <c r="GL186" s="1"/>
      <c r="GM186" s="1"/>
      <c r="GN186" s="1"/>
      <c r="GO186" s="1"/>
      <c r="GP186" s="1"/>
      <c r="GQ186" s="1"/>
      <c r="GR186" s="1"/>
      <c r="GS186" s="1"/>
      <c r="GT186" s="1"/>
      <c r="GU186" s="1"/>
      <c r="GV186" s="1"/>
      <c r="GW186" s="1"/>
      <c r="GX186" s="1"/>
      <c r="GY186" s="1"/>
      <c r="GZ186" s="1"/>
      <c r="HA186" s="1"/>
      <c r="HB186" s="1"/>
      <c r="HC186" s="1"/>
      <c r="HD186" s="1"/>
      <c r="HE186" s="1"/>
      <c r="HF186" s="1"/>
      <c r="HG186" s="1"/>
    </row>
    <row r="187" spans="1:215">
      <c r="A187" s="221"/>
      <c r="B187" s="53" t="s">
        <v>69</v>
      </c>
      <c r="C187" s="53">
        <v>0</v>
      </c>
      <c r="D187" s="53">
        <v>-6953492693</v>
      </c>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c r="FC187" s="1"/>
      <c r="FD187" s="1"/>
      <c r="FE187" s="1"/>
      <c r="FF187" s="1"/>
      <c r="FG187" s="1"/>
      <c r="FH187" s="1"/>
      <c r="FI187" s="1"/>
      <c r="FJ187" s="1"/>
      <c r="FK187" s="1"/>
      <c r="FL187" s="1"/>
      <c r="FM187" s="1"/>
      <c r="FN187" s="1"/>
      <c r="FO187" s="1"/>
      <c r="FP187" s="1"/>
      <c r="FQ187" s="1"/>
      <c r="FR187" s="1"/>
      <c r="FS187" s="1"/>
      <c r="FT187" s="1"/>
      <c r="FU187" s="1"/>
      <c r="FV187" s="1"/>
      <c r="FW187" s="1"/>
      <c r="FX187" s="1"/>
      <c r="FY187" s="1"/>
      <c r="FZ187" s="1"/>
      <c r="GA187" s="1"/>
      <c r="GB187" s="1"/>
      <c r="GC187" s="1"/>
      <c r="GD187" s="1"/>
      <c r="GE187" s="1"/>
      <c r="GF187" s="1"/>
      <c r="GG187" s="1"/>
      <c r="GH187" s="1"/>
      <c r="GI187" s="1"/>
      <c r="GJ187" s="1"/>
      <c r="GK187" s="1"/>
      <c r="GL187" s="1"/>
      <c r="GM187" s="1"/>
      <c r="GN187" s="1"/>
      <c r="GO187" s="1"/>
      <c r="GP187" s="1"/>
      <c r="GQ187" s="1"/>
      <c r="GR187" s="1"/>
      <c r="GS187" s="1"/>
      <c r="GT187" s="1"/>
      <c r="GU187" s="1"/>
      <c r="GV187" s="1"/>
      <c r="GW187" s="1"/>
      <c r="GX187" s="1"/>
      <c r="GY187" s="1"/>
      <c r="GZ187" s="1"/>
      <c r="HA187" s="1"/>
      <c r="HB187" s="1"/>
      <c r="HC187" s="1"/>
      <c r="HD187" s="1"/>
      <c r="HE187" s="1"/>
      <c r="HF187" s="1"/>
      <c r="HG187" s="1"/>
    </row>
    <row r="188" spans="1:215">
      <c r="A188" s="221"/>
      <c r="B188" s="53" t="s">
        <v>70</v>
      </c>
      <c r="C188" s="53">
        <v>0</v>
      </c>
      <c r="D188" s="53">
        <v>-358915638</v>
      </c>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c r="FG188" s="1"/>
      <c r="FH188" s="1"/>
      <c r="FI188" s="1"/>
      <c r="FJ188" s="1"/>
      <c r="FK188" s="1"/>
      <c r="FL188" s="1"/>
      <c r="FM188" s="1"/>
      <c r="FN188" s="1"/>
      <c r="FO188" s="1"/>
      <c r="FP188" s="1"/>
      <c r="FQ188" s="1"/>
      <c r="FR188" s="1"/>
      <c r="FS188" s="1"/>
      <c r="FT188" s="1"/>
      <c r="FU188" s="1"/>
      <c r="FV188" s="1"/>
      <c r="FW188" s="1"/>
      <c r="FX188" s="1"/>
      <c r="FY188" s="1"/>
      <c r="FZ188" s="1"/>
      <c r="GA188" s="1"/>
      <c r="GB188" s="1"/>
      <c r="GC188" s="1"/>
      <c r="GD188" s="1"/>
      <c r="GE188" s="1"/>
      <c r="GF188" s="1"/>
      <c r="GG188" s="1"/>
      <c r="GH188" s="1"/>
      <c r="GI188" s="1"/>
      <c r="GJ188" s="1"/>
      <c r="GK188" s="1"/>
      <c r="GL188" s="1"/>
      <c r="GM188" s="1"/>
      <c r="GN188" s="1"/>
      <c r="GO188" s="1"/>
      <c r="GP188" s="1"/>
      <c r="GQ188" s="1"/>
      <c r="GR188" s="1"/>
      <c r="GS188" s="1"/>
      <c r="GT188" s="1"/>
      <c r="GU188" s="1"/>
      <c r="GV188" s="1"/>
      <c r="GW188" s="1"/>
      <c r="GX188" s="1"/>
      <c r="GY188" s="1"/>
      <c r="GZ188" s="1"/>
      <c r="HA188" s="1"/>
      <c r="HB188" s="1"/>
      <c r="HC188" s="1"/>
      <c r="HD188" s="1"/>
      <c r="HE188" s="1"/>
      <c r="HF188" s="1"/>
      <c r="HG188" s="1"/>
    </row>
    <row r="189" spans="1:215">
      <c r="A189" s="221"/>
      <c r="B189" s="53" t="s">
        <v>71</v>
      </c>
      <c r="C189" s="53">
        <v>0</v>
      </c>
      <c r="D189" s="53">
        <v>235848700</v>
      </c>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c r="FI189" s="1"/>
      <c r="FJ189" s="1"/>
      <c r="FK189" s="1"/>
      <c r="FL189" s="1"/>
      <c r="FM189" s="1"/>
      <c r="FN189" s="1"/>
      <c r="FO189" s="1"/>
      <c r="FP189" s="1"/>
      <c r="FQ189" s="1"/>
      <c r="FR189" s="1"/>
      <c r="FS189" s="1"/>
      <c r="FT189" s="1"/>
      <c r="FU189" s="1"/>
      <c r="FV189" s="1"/>
      <c r="FW189" s="1"/>
      <c r="FX189" s="1"/>
      <c r="FY189" s="1"/>
      <c r="FZ189" s="1"/>
      <c r="GA189" s="1"/>
      <c r="GB189" s="1"/>
      <c r="GC189" s="1"/>
      <c r="GD189" s="1"/>
      <c r="GE189" s="1"/>
      <c r="GF189" s="1"/>
      <c r="GG189" s="1"/>
      <c r="GH189" s="1"/>
      <c r="GI189" s="1"/>
      <c r="GJ189" s="1"/>
      <c r="GK189" s="1"/>
      <c r="GL189" s="1"/>
      <c r="GM189" s="1"/>
      <c r="GN189" s="1"/>
      <c r="GO189" s="1"/>
      <c r="GP189" s="1"/>
      <c r="GQ189" s="1"/>
      <c r="GR189" s="1"/>
      <c r="GS189" s="1"/>
      <c r="GT189" s="1"/>
      <c r="GU189" s="1"/>
      <c r="GV189" s="1"/>
      <c r="GW189" s="1"/>
      <c r="GX189" s="1"/>
      <c r="GY189" s="1"/>
      <c r="GZ189" s="1"/>
      <c r="HA189" s="1"/>
      <c r="HB189" s="1"/>
      <c r="HC189" s="1"/>
      <c r="HD189" s="1"/>
      <c r="HE189" s="1"/>
      <c r="HF189" s="1"/>
      <c r="HG189" s="1"/>
    </row>
    <row r="190" spans="1:215">
      <c r="A190" s="221"/>
      <c r="B190" s="53" t="s">
        <v>66</v>
      </c>
      <c r="C190" s="53">
        <v>0</v>
      </c>
      <c r="D190" s="53">
        <v>-1324474231</v>
      </c>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c r="FG190" s="1"/>
      <c r="FH190" s="1"/>
      <c r="FI190" s="1"/>
      <c r="FJ190" s="1"/>
      <c r="FK190" s="1"/>
      <c r="FL190" s="1"/>
      <c r="FM190" s="1"/>
      <c r="FN190" s="1"/>
      <c r="FO190" s="1"/>
      <c r="FP190" s="1"/>
      <c r="FQ190" s="1"/>
      <c r="FR190" s="1"/>
      <c r="FS190" s="1"/>
      <c r="FT190" s="1"/>
      <c r="FU190" s="1"/>
      <c r="FV190" s="1"/>
      <c r="FW190" s="1"/>
      <c r="FX190" s="1"/>
      <c r="FY190" s="1"/>
      <c r="FZ190" s="1"/>
      <c r="GA190" s="1"/>
      <c r="GB190" s="1"/>
      <c r="GC190" s="1"/>
      <c r="GD190" s="1"/>
      <c r="GE190" s="1"/>
      <c r="GF190" s="1"/>
      <c r="GG190" s="1"/>
      <c r="GH190" s="1"/>
      <c r="GI190" s="1"/>
      <c r="GJ190" s="1"/>
      <c r="GK190" s="1"/>
      <c r="GL190" s="1"/>
      <c r="GM190" s="1"/>
      <c r="GN190" s="1"/>
      <c r="GO190" s="1"/>
      <c r="GP190" s="1"/>
      <c r="GQ190" s="1"/>
      <c r="GR190" s="1"/>
      <c r="GS190" s="1"/>
      <c r="GT190" s="1"/>
      <c r="GU190" s="1"/>
      <c r="GV190" s="1"/>
      <c r="GW190" s="1"/>
      <c r="GX190" s="1"/>
      <c r="GY190" s="1"/>
      <c r="GZ190" s="1"/>
      <c r="HA190" s="1"/>
      <c r="HB190" s="1"/>
      <c r="HC190" s="1"/>
      <c r="HD190" s="1"/>
      <c r="HE190" s="1"/>
      <c r="HF190" s="1"/>
      <c r="HG190" s="1"/>
    </row>
    <row r="191" spans="1:215">
      <c r="A191" s="221"/>
      <c r="B191" s="53" t="s">
        <v>67</v>
      </c>
      <c r="C191" s="53">
        <v>0</v>
      </c>
      <c r="D191" s="53">
        <v>-470768929</v>
      </c>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c r="FG191" s="1"/>
      <c r="FH191" s="1"/>
      <c r="FI191" s="1"/>
      <c r="FJ191" s="1"/>
      <c r="FK191" s="1"/>
      <c r="FL191" s="1"/>
      <c r="FM191" s="1"/>
      <c r="FN191" s="1"/>
      <c r="FO191" s="1"/>
      <c r="FP191" s="1"/>
      <c r="FQ191" s="1"/>
      <c r="FR191" s="1"/>
      <c r="FS191" s="1"/>
      <c r="FT191" s="1"/>
      <c r="FU191" s="1"/>
      <c r="FV191" s="1"/>
      <c r="FW191" s="1"/>
      <c r="FX191" s="1"/>
      <c r="FY191" s="1"/>
      <c r="FZ191" s="1"/>
      <c r="GA191" s="1"/>
      <c r="GB191" s="1"/>
      <c r="GC191" s="1"/>
      <c r="GD191" s="1"/>
      <c r="GE191" s="1"/>
      <c r="GF191" s="1"/>
      <c r="GG191" s="1"/>
      <c r="GH191" s="1"/>
      <c r="GI191" s="1"/>
      <c r="GJ191" s="1"/>
      <c r="GK191" s="1"/>
      <c r="GL191" s="1"/>
      <c r="GM191" s="1"/>
      <c r="GN191" s="1"/>
      <c r="GO191" s="1"/>
      <c r="GP191" s="1"/>
      <c r="GQ191" s="1"/>
      <c r="GR191" s="1"/>
      <c r="GS191" s="1"/>
      <c r="GT191" s="1"/>
      <c r="GU191" s="1"/>
      <c r="GV191" s="1"/>
      <c r="GW191" s="1"/>
      <c r="GX191" s="1"/>
      <c r="GY191" s="1"/>
      <c r="GZ191" s="1"/>
      <c r="HA191" s="1"/>
      <c r="HB191" s="1"/>
      <c r="HC191" s="1"/>
      <c r="HD191" s="1"/>
      <c r="HE191" s="1"/>
      <c r="HF191" s="1"/>
      <c r="HG191" s="1"/>
    </row>
    <row r="192" spans="1:215">
      <c r="A192" s="221"/>
      <c r="B192" s="53" t="s">
        <v>68</v>
      </c>
      <c r="C192" s="53">
        <v>0</v>
      </c>
      <c r="D192" s="53">
        <v>55110852</v>
      </c>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c r="FJ192" s="1"/>
      <c r="FK192" s="1"/>
      <c r="FL192" s="1"/>
      <c r="FM192" s="1"/>
      <c r="FN192" s="1"/>
      <c r="FO192" s="1"/>
      <c r="FP192" s="1"/>
      <c r="FQ192" s="1"/>
      <c r="FR192" s="1"/>
      <c r="FS192" s="1"/>
      <c r="FT192" s="1"/>
      <c r="FU192" s="1"/>
      <c r="FV192" s="1"/>
      <c r="FW192" s="1"/>
      <c r="FX192" s="1"/>
      <c r="FY192" s="1"/>
      <c r="FZ192" s="1"/>
      <c r="GA192" s="1"/>
      <c r="GB192" s="1"/>
      <c r="GC192" s="1"/>
      <c r="GD192" s="1"/>
      <c r="GE192" s="1"/>
      <c r="GF192" s="1"/>
      <c r="GG192" s="1"/>
      <c r="GH192" s="1"/>
      <c r="GI192" s="1"/>
      <c r="GJ192" s="1"/>
      <c r="GK192" s="1"/>
      <c r="GL192" s="1"/>
      <c r="GM192" s="1"/>
      <c r="GN192" s="1"/>
      <c r="GO192" s="1"/>
      <c r="GP192" s="1"/>
      <c r="GQ192" s="1"/>
      <c r="GR192" s="1"/>
      <c r="GS192" s="1"/>
      <c r="GT192" s="1"/>
      <c r="GU192" s="1"/>
      <c r="GV192" s="1"/>
      <c r="GW192" s="1"/>
      <c r="GX192" s="1"/>
      <c r="GY192" s="1"/>
      <c r="GZ192" s="1"/>
      <c r="HA192" s="1"/>
      <c r="HB192" s="1"/>
      <c r="HC192" s="1"/>
      <c r="HD192" s="1"/>
      <c r="HE192" s="1"/>
      <c r="HF192" s="1"/>
      <c r="HG192" s="1"/>
    </row>
    <row r="193" spans="1:215" ht="14.25" customHeight="1">
      <c r="A193" s="80">
        <v>32</v>
      </c>
      <c r="B193" s="54" t="s">
        <v>121</v>
      </c>
      <c r="C193" s="53">
        <v>11030245534</v>
      </c>
      <c r="D193" s="53">
        <v>22318732106</v>
      </c>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c r="FJ193" s="1"/>
      <c r="FK193" s="1"/>
      <c r="FL193" s="1"/>
      <c r="FM193" s="1"/>
      <c r="FN193" s="1"/>
      <c r="FO193" s="1"/>
      <c r="FP193" s="1"/>
      <c r="FQ193" s="1"/>
      <c r="FR193" s="1"/>
      <c r="FS193" s="1"/>
      <c r="FT193" s="1"/>
      <c r="FU193" s="1"/>
      <c r="FV193" s="1"/>
      <c r="FW193" s="1"/>
      <c r="FX193" s="1"/>
      <c r="FY193" s="1"/>
      <c r="FZ193" s="1"/>
      <c r="GA193" s="1"/>
      <c r="GB193" s="1"/>
      <c r="GC193" s="1"/>
      <c r="GD193" s="1"/>
      <c r="GE193" s="1"/>
      <c r="GF193" s="1"/>
      <c r="GG193" s="1"/>
      <c r="GH193" s="1"/>
      <c r="GI193" s="1"/>
      <c r="GJ193" s="1"/>
      <c r="GK193" s="1"/>
      <c r="GL193" s="1"/>
      <c r="GM193" s="1"/>
      <c r="GN193" s="1"/>
      <c r="GO193" s="1"/>
      <c r="GP193" s="1"/>
      <c r="GQ193" s="1"/>
      <c r="GR193" s="1"/>
      <c r="GS193" s="1"/>
      <c r="GT193" s="1"/>
      <c r="GU193" s="1"/>
      <c r="GV193" s="1"/>
      <c r="GW193" s="1"/>
      <c r="GX193" s="1"/>
      <c r="GY193" s="1"/>
      <c r="GZ193" s="1"/>
      <c r="HA193" s="1"/>
      <c r="HB193" s="1"/>
      <c r="HC193" s="1"/>
      <c r="HD193" s="1"/>
      <c r="HE193" s="1"/>
      <c r="HF193" s="1"/>
      <c r="HG193" s="1"/>
    </row>
    <row r="194" spans="1:215">
      <c r="A194" s="80"/>
      <c r="B194" s="54" t="s">
        <v>122</v>
      </c>
      <c r="C194" s="53">
        <v>454142094</v>
      </c>
      <c r="D194" s="53">
        <v>1848032337</v>
      </c>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c r="FG194" s="1"/>
      <c r="FH194" s="1"/>
      <c r="FI194" s="1"/>
      <c r="FJ194" s="1"/>
      <c r="FK194" s="1"/>
      <c r="FL194" s="1"/>
      <c r="FM194" s="1"/>
      <c r="FN194" s="1"/>
      <c r="FO194" s="1"/>
      <c r="FP194" s="1"/>
      <c r="FQ194" s="1"/>
      <c r="FR194" s="1"/>
      <c r="FS194" s="1"/>
      <c r="FT194" s="1"/>
      <c r="FU194" s="1"/>
      <c r="FV194" s="1"/>
      <c r="FW194" s="1"/>
      <c r="FX194" s="1"/>
      <c r="FY194" s="1"/>
      <c r="FZ194" s="1"/>
      <c r="GA194" s="1"/>
      <c r="GB194" s="1"/>
      <c r="GC194" s="1"/>
      <c r="GD194" s="1"/>
      <c r="GE194" s="1"/>
      <c r="GF194" s="1"/>
      <c r="GG194" s="1"/>
      <c r="GH194" s="1"/>
      <c r="GI194" s="1"/>
      <c r="GJ194" s="1"/>
      <c r="GK194" s="1"/>
      <c r="GL194" s="1"/>
      <c r="GM194" s="1"/>
      <c r="GN194" s="1"/>
      <c r="GO194" s="1"/>
      <c r="GP194" s="1"/>
      <c r="GQ194" s="1"/>
      <c r="GR194" s="1"/>
      <c r="GS194" s="1"/>
      <c r="GT194" s="1"/>
      <c r="GU194" s="1"/>
      <c r="GV194" s="1"/>
      <c r="GW194" s="1"/>
      <c r="GX194" s="1"/>
      <c r="GY194" s="1"/>
      <c r="GZ194" s="1"/>
      <c r="HA194" s="1"/>
      <c r="HB194" s="1"/>
      <c r="HC194" s="1"/>
      <c r="HD194" s="1"/>
      <c r="HE194" s="1"/>
      <c r="HF194" s="1"/>
      <c r="HG194" s="1"/>
    </row>
    <row r="195" spans="1:215">
      <c r="A195" s="80">
        <v>33</v>
      </c>
      <c r="B195" s="54" t="s">
        <v>123</v>
      </c>
      <c r="C195" s="53">
        <v>-533686049</v>
      </c>
      <c r="D195" s="53">
        <v>-2888714764</v>
      </c>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c r="FG195" s="1"/>
      <c r="FH195" s="1"/>
      <c r="FI195" s="1"/>
      <c r="FJ195" s="1"/>
      <c r="FK195" s="1"/>
      <c r="FL195" s="1"/>
      <c r="FM195" s="1"/>
      <c r="FN195" s="1"/>
      <c r="FO195" s="1"/>
      <c r="FP195" s="1"/>
      <c r="FQ195" s="1"/>
      <c r="FR195" s="1"/>
      <c r="FS195" s="1"/>
      <c r="FT195" s="1"/>
      <c r="FU195" s="1"/>
      <c r="FV195" s="1"/>
      <c r="FW195" s="1"/>
      <c r="FX195" s="1"/>
      <c r="FY195" s="1"/>
      <c r="FZ195" s="1"/>
      <c r="GA195" s="1"/>
      <c r="GB195" s="1"/>
      <c r="GC195" s="1"/>
      <c r="GD195" s="1"/>
      <c r="GE195" s="1"/>
      <c r="GF195" s="1"/>
      <c r="GG195" s="1"/>
      <c r="GH195" s="1"/>
      <c r="GI195" s="1"/>
      <c r="GJ195" s="1"/>
      <c r="GK195" s="1"/>
      <c r="GL195" s="1"/>
      <c r="GM195" s="1"/>
      <c r="GN195" s="1"/>
      <c r="GO195" s="1"/>
      <c r="GP195" s="1"/>
      <c r="GQ195" s="1"/>
      <c r="GR195" s="1"/>
      <c r="GS195" s="1"/>
      <c r="GT195" s="1"/>
      <c r="GU195" s="1"/>
      <c r="GV195" s="1"/>
      <c r="GW195" s="1"/>
      <c r="GX195" s="1"/>
      <c r="GY195" s="1"/>
      <c r="GZ195" s="1"/>
      <c r="HA195" s="1"/>
      <c r="HB195" s="1"/>
      <c r="HC195" s="1"/>
      <c r="HD195" s="1"/>
      <c r="HE195" s="1"/>
      <c r="HF195" s="1"/>
      <c r="HG195" s="1"/>
    </row>
    <row r="196" spans="1:215">
      <c r="A196" s="48">
        <v>34</v>
      </c>
      <c r="B196" s="54" t="s">
        <v>127</v>
      </c>
      <c r="C196" s="53">
        <v>16000000000</v>
      </c>
      <c r="D196" s="53">
        <v>5000000000</v>
      </c>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c r="FI196" s="1"/>
      <c r="FJ196" s="1"/>
      <c r="FK196" s="1"/>
      <c r="FL196" s="1"/>
      <c r="FM196" s="1"/>
      <c r="FN196" s="1"/>
      <c r="FO196" s="1"/>
      <c r="FP196" s="1"/>
      <c r="FQ196" s="1"/>
      <c r="FR196" s="1"/>
      <c r="FS196" s="1"/>
      <c r="FT196" s="1"/>
      <c r="FU196" s="1"/>
      <c r="FV196" s="1"/>
      <c r="FW196" s="1"/>
      <c r="FX196" s="1"/>
      <c r="FY196" s="1"/>
      <c r="FZ196" s="1"/>
      <c r="GA196" s="1"/>
      <c r="GB196" s="1"/>
      <c r="GC196" s="1"/>
      <c r="GD196" s="1"/>
      <c r="GE196" s="1"/>
      <c r="GF196" s="1"/>
      <c r="GG196" s="1"/>
      <c r="GH196" s="1"/>
      <c r="GI196" s="1"/>
      <c r="GJ196" s="1"/>
      <c r="GK196" s="1"/>
      <c r="GL196" s="1"/>
      <c r="GM196" s="1"/>
      <c r="GN196" s="1"/>
      <c r="GO196" s="1"/>
      <c r="GP196" s="1"/>
      <c r="GQ196" s="1"/>
      <c r="GR196" s="1"/>
      <c r="GS196" s="1"/>
      <c r="GT196" s="1"/>
      <c r="GU196" s="1"/>
      <c r="GV196" s="1"/>
      <c r="GW196" s="1"/>
      <c r="GX196" s="1"/>
      <c r="GY196" s="1"/>
      <c r="GZ196" s="1"/>
      <c r="HA196" s="1"/>
      <c r="HB196" s="1"/>
      <c r="HC196" s="1"/>
      <c r="HD196" s="1"/>
      <c r="HE196" s="1"/>
      <c r="HF196" s="1"/>
      <c r="HG196" s="1"/>
    </row>
    <row r="197" spans="1:215">
      <c r="B197" s="54" t="s">
        <v>128</v>
      </c>
      <c r="C197" s="53">
        <v>7422109598</v>
      </c>
      <c r="D197" s="53">
        <v>4630712333</v>
      </c>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c r="FG197" s="1"/>
      <c r="FH197" s="1"/>
      <c r="FI197" s="1"/>
      <c r="FJ197" s="1"/>
      <c r="FK197" s="1"/>
      <c r="FL197" s="1"/>
      <c r="FM197" s="1"/>
      <c r="FN197" s="1"/>
      <c r="FO197" s="1"/>
      <c r="FP197" s="1"/>
      <c r="FQ197" s="1"/>
      <c r="FR197" s="1"/>
      <c r="FS197" s="1"/>
      <c r="FT197" s="1"/>
      <c r="FU197" s="1"/>
      <c r="FV197" s="1"/>
      <c r="FW197" s="1"/>
      <c r="FX197" s="1"/>
      <c r="FY197" s="1"/>
      <c r="FZ197" s="1"/>
      <c r="GA197" s="1"/>
      <c r="GB197" s="1"/>
      <c r="GC197" s="1"/>
      <c r="GD197" s="1"/>
      <c r="GE197" s="1"/>
      <c r="GF197" s="1"/>
      <c r="GG197" s="1"/>
      <c r="GH197" s="1"/>
      <c r="GI197" s="1"/>
      <c r="GJ197" s="1"/>
      <c r="GK197" s="1"/>
      <c r="GL197" s="1"/>
      <c r="GM197" s="1"/>
      <c r="GN197" s="1"/>
      <c r="GO197" s="1"/>
      <c r="GP197" s="1"/>
      <c r="GQ197" s="1"/>
      <c r="GR197" s="1"/>
      <c r="GS197" s="1"/>
      <c r="GT197" s="1"/>
      <c r="GU197" s="1"/>
      <c r="GV197" s="1"/>
      <c r="GW197" s="1"/>
      <c r="GX197" s="1"/>
      <c r="GY197" s="1"/>
      <c r="GZ197" s="1"/>
      <c r="HA197" s="1"/>
      <c r="HB197" s="1"/>
      <c r="HC197" s="1"/>
      <c r="HD197" s="1"/>
      <c r="HE197" s="1"/>
      <c r="HF197" s="1"/>
      <c r="HG197" s="1"/>
    </row>
    <row r="198" spans="1:215">
      <c r="B198" s="54" t="s">
        <v>129</v>
      </c>
      <c r="C198" s="53">
        <v>-7165157871</v>
      </c>
      <c r="D198" s="53">
        <v>-4523561587</v>
      </c>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c r="FC198" s="1"/>
      <c r="FD198" s="1"/>
      <c r="FE198" s="1"/>
      <c r="FF198" s="1"/>
      <c r="FG198" s="1"/>
      <c r="FH198" s="1"/>
      <c r="FI198" s="1"/>
      <c r="FJ198" s="1"/>
      <c r="FK198" s="1"/>
      <c r="FL198" s="1"/>
      <c r="FM198" s="1"/>
      <c r="FN198" s="1"/>
      <c r="FO198" s="1"/>
      <c r="FP198" s="1"/>
      <c r="FQ198" s="1"/>
      <c r="FR198" s="1"/>
      <c r="FS198" s="1"/>
      <c r="FT198" s="1"/>
      <c r="FU198" s="1"/>
      <c r="FV198" s="1"/>
      <c r="FW198" s="1"/>
      <c r="FX198" s="1"/>
      <c r="FY198" s="1"/>
      <c r="FZ198" s="1"/>
      <c r="GA198" s="1"/>
      <c r="GB198" s="1"/>
      <c r="GC198" s="1"/>
      <c r="GD198" s="1"/>
      <c r="GE198" s="1"/>
      <c r="GF198" s="1"/>
      <c r="GG198" s="1"/>
      <c r="GH198" s="1"/>
      <c r="GI198" s="1"/>
      <c r="GJ198" s="1"/>
      <c r="GK198" s="1"/>
      <c r="GL198" s="1"/>
      <c r="GM198" s="1"/>
      <c r="GN198" s="1"/>
      <c r="GO198" s="1"/>
      <c r="GP198" s="1"/>
      <c r="GQ198" s="1"/>
      <c r="GR198" s="1"/>
      <c r="GS198" s="1"/>
      <c r="GT198" s="1"/>
      <c r="GU198" s="1"/>
      <c r="GV198" s="1"/>
      <c r="GW198" s="1"/>
      <c r="GX198" s="1"/>
      <c r="GY198" s="1"/>
      <c r="GZ198" s="1"/>
      <c r="HA198" s="1"/>
      <c r="HB198" s="1"/>
      <c r="HC198" s="1"/>
      <c r="HD198" s="1"/>
      <c r="HE198" s="1"/>
      <c r="HF198" s="1"/>
      <c r="HG198" s="1"/>
    </row>
    <row r="199" spans="1:215">
      <c r="A199" s="48">
        <v>34</v>
      </c>
      <c r="B199" s="54" t="s">
        <v>130</v>
      </c>
      <c r="C199" s="53">
        <v>44000000000</v>
      </c>
      <c r="D199" s="53">
        <v>30000000000</v>
      </c>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c r="FC199" s="1"/>
      <c r="FD199" s="1"/>
      <c r="FE199" s="1"/>
      <c r="FF199" s="1"/>
      <c r="FG199" s="1"/>
      <c r="FH199" s="1"/>
      <c r="FI199" s="1"/>
      <c r="FJ199" s="1"/>
      <c r="FK199" s="1"/>
      <c r="FL199" s="1"/>
      <c r="FM199" s="1"/>
      <c r="FN199" s="1"/>
      <c r="FO199" s="1"/>
      <c r="FP199" s="1"/>
      <c r="FQ199" s="1"/>
      <c r="FR199" s="1"/>
      <c r="FS199" s="1"/>
      <c r="FT199" s="1"/>
      <c r="FU199" s="1"/>
      <c r="FV199" s="1"/>
      <c r="FW199" s="1"/>
      <c r="FX199" s="1"/>
      <c r="FY199" s="1"/>
      <c r="FZ199" s="1"/>
      <c r="GA199" s="1"/>
      <c r="GB199" s="1"/>
      <c r="GC199" s="1"/>
      <c r="GD199" s="1"/>
      <c r="GE199" s="1"/>
      <c r="GF199" s="1"/>
      <c r="GG199" s="1"/>
      <c r="GH199" s="1"/>
      <c r="GI199" s="1"/>
      <c r="GJ199" s="1"/>
      <c r="GK199" s="1"/>
      <c r="GL199" s="1"/>
      <c r="GM199" s="1"/>
      <c r="GN199" s="1"/>
      <c r="GO199" s="1"/>
      <c r="GP199" s="1"/>
      <c r="GQ199" s="1"/>
      <c r="GR199" s="1"/>
      <c r="GS199" s="1"/>
      <c r="GT199" s="1"/>
      <c r="GU199" s="1"/>
      <c r="GV199" s="1"/>
      <c r="GW199" s="1"/>
      <c r="GX199" s="1"/>
      <c r="GY199" s="1"/>
      <c r="GZ199" s="1"/>
      <c r="HA199" s="1"/>
      <c r="HB199" s="1"/>
      <c r="HC199" s="1"/>
      <c r="HD199" s="1"/>
      <c r="HE199" s="1"/>
      <c r="HF199" s="1"/>
      <c r="HG199" s="1"/>
    </row>
    <row r="200" spans="1:215">
      <c r="A200" s="48">
        <v>35</v>
      </c>
      <c r="B200" s="54" t="s">
        <v>131</v>
      </c>
      <c r="C200" s="53">
        <v>19867568520</v>
      </c>
      <c r="D200" s="53">
        <v>5866383569</v>
      </c>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c r="FC200" s="1"/>
      <c r="FD200" s="1"/>
      <c r="FE200" s="1"/>
      <c r="FF200" s="1"/>
      <c r="FG200" s="1"/>
      <c r="FH200" s="1"/>
      <c r="FI200" s="1"/>
      <c r="FJ200" s="1"/>
      <c r="FK200" s="1"/>
      <c r="FL200" s="1"/>
      <c r="FM200" s="1"/>
      <c r="FN200" s="1"/>
      <c r="FO200" s="1"/>
      <c r="FP200" s="1"/>
      <c r="FQ200" s="1"/>
      <c r="FR200" s="1"/>
      <c r="FS200" s="1"/>
      <c r="FT200" s="1"/>
      <c r="FU200" s="1"/>
      <c r="FV200" s="1"/>
      <c r="FW200" s="1"/>
      <c r="FX200" s="1"/>
      <c r="FY200" s="1"/>
      <c r="FZ200" s="1"/>
      <c r="GA200" s="1"/>
      <c r="GB200" s="1"/>
      <c r="GC200" s="1"/>
      <c r="GD200" s="1"/>
      <c r="GE200" s="1"/>
      <c r="GF200" s="1"/>
      <c r="GG200" s="1"/>
      <c r="GH200" s="1"/>
      <c r="GI200" s="1"/>
      <c r="GJ200" s="1"/>
      <c r="GK200" s="1"/>
      <c r="GL200" s="1"/>
      <c r="GM200" s="1"/>
      <c r="GN200" s="1"/>
      <c r="GO200" s="1"/>
      <c r="GP200" s="1"/>
      <c r="GQ200" s="1"/>
      <c r="GR200" s="1"/>
      <c r="GS200" s="1"/>
      <c r="GT200" s="1"/>
      <c r="GU200" s="1"/>
      <c r="GV200" s="1"/>
      <c r="GW200" s="1"/>
      <c r="GX200" s="1"/>
      <c r="GY200" s="1"/>
      <c r="GZ200" s="1"/>
      <c r="HA200" s="1"/>
      <c r="HB200" s="1"/>
      <c r="HC200" s="1"/>
      <c r="HD200" s="1"/>
      <c r="HE200" s="1"/>
      <c r="HF200" s="1"/>
      <c r="HG200" s="1"/>
    </row>
    <row r="201" spans="1:215">
      <c r="A201" s="48">
        <v>36</v>
      </c>
      <c r="B201" s="54" t="s">
        <v>132</v>
      </c>
      <c r="C201" s="53">
        <v>-19108020579</v>
      </c>
      <c r="D201" s="53">
        <v>-5310048289</v>
      </c>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c r="EX201" s="1"/>
      <c r="EY201" s="1"/>
      <c r="EZ201" s="1"/>
      <c r="FA201" s="1"/>
      <c r="FB201" s="1"/>
      <c r="FC201" s="1"/>
      <c r="FD201" s="1"/>
      <c r="FE201" s="1"/>
      <c r="FF201" s="1"/>
      <c r="FG201" s="1"/>
      <c r="FH201" s="1"/>
      <c r="FI201" s="1"/>
      <c r="FJ201" s="1"/>
      <c r="FK201" s="1"/>
      <c r="FL201" s="1"/>
      <c r="FM201" s="1"/>
      <c r="FN201" s="1"/>
      <c r="FO201" s="1"/>
      <c r="FP201" s="1"/>
      <c r="FQ201" s="1"/>
      <c r="FR201" s="1"/>
      <c r="FS201" s="1"/>
      <c r="FT201" s="1"/>
      <c r="FU201" s="1"/>
      <c r="FV201" s="1"/>
      <c r="FW201" s="1"/>
      <c r="FX201" s="1"/>
      <c r="FY201" s="1"/>
      <c r="FZ201" s="1"/>
      <c r="GA201" s="1"/>
      <c r="GB201" s="1"/>
      <c r="GC201" s="1"/>
      <c r="GD201" s="1"/>
      <c r="GE201" s="1"/>
      <c r="GF201" s="1"/>
      <c r="GG201" s="1"/>
      <c r="GH201" s="1"/>
      <c r="GI201" s="1"/>
      <c r="GJ201" s="1"/>
      <c r="GK201" s="1"/>
      <c r="GL201" s="1"/>
      <c r="GM201" s="1"/>
      <c r="GN201" s="1"/>
      <c r="GO201" s="1"/>
      <c r="GP201" s="1"/>
      <c r="GQ201" s="1"/>
      <c r="GR201" s="1"/>
      <c r="GS201" s="1"/>
      <c r="GT201" s="1"/>
      <c r="GU201" s="1"/>
      <c r="GV201" s="1"/>
      <c r="GW201" s="1"/>
      <c r="GX201" s="1"/>
      <c r="GY201" s="1"/>
      <c r="GZ201" s="1"/>
      <c r="HA201" s="1"/>
      <c r="HB201" s="1"/>
      <c r="HC201" s="1"/>
      <c r="HD201" s="1"/>
      <c r="HE201" s="1"/>
      <c r="HF201" s="1"/>
      <c r="HG201" s="1"/>
    </row>
    <row r="202" spans="1:215" ht="13.5" thickBot="1">
      <c r="B202" s="62" t="s">
        <v>62</v>
      </c>
      <c r="C202" s="74">
        <v>125434549866</v>
      </c>
      <c r="D202" s="57">
        <v>115119789577</v>
      </c>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c r="EV202" s="1"/>
      <c r="EW202" s="1"/>
      <c r="EX202" s="1"/>
      <c r="EY202" s="1"/>
      <c r="EZ202" s="1"/>
      <c r="FA202" s="1"/>
      <c r="FB202" s="1"/>
      <c r="FC202" s="1"/>
      <c r="FD202" s="1"/>
      <c r="FE202" s="1"/>
      <c r="FF202" s="1"/>
      <c r="FG202" s="1"/>
      <c r="FH202" s="1"/>
      <c r="FI202" s="1"/>
      <c r="FJ202" s="1"/>
      <c r="FK202" s="1"/>
      <c r="FL202" s="1"/>
      <c r="FM202" s="1"/>
      <c r="FN202" s="1"/>
      <c r="FO202" s="1"/>
      <c r="FP202" s="1"/>
      <c r="FQ202" s="1"/>
      <c r="FR202" s="1"/>
      <c r="FS202" s="1"/>
      <c r="FT202" s="1"/>
      <c r="FU202" s="1"/>
      <c r="FV202" s="1"/>
      <c r="FW202" s="1"/>
      <c r="FX202" s="1"/>
      <c r="FY202" s="1"/>
      <c r="FZ202" s="1"/>
      <c r="GA202" s="1"/>
      <c r="GB202" s="1"/>
      <c r="GC202" s="1"/>
      <c r="GD202" s="1"/>
      <c r="GE202" s="1"/>
      <c r="GF202" s="1"/>
      <c r="GG202" s="1"/>
      <c r="GH202" s="1"/>
      <c r="GI202" s="1"/>
      <c r="GJ202" s="1"/>
      <c r="GK202" s="1"/>
      <c r="GL202" s="1"/>
      <c r="GM202" s="1"/>
      <c r="GN202" s="1"/>
      <c r="GO202" s="1"/>
      <c r="GP202" s="1"/>
      <c r="GQ202" s="1"/>
      <c r="GR202" s="1"/>
      <c r="GS202" s="1"/>
      <c r="GT202" s="1"/>
      <c r="GU202" s="1"/>
      <c r="GV202" s="1"/>
      <c r="GW202" s="1"/>
      <c r="GX202" s="1"/>
      <c r="GY202" s="1"/>
      <c r="GZ202" s="1"/>
      <c r="HA202" s="1"/>
      <c r="HB202" s="1"/>
      <c r="HC202" s="1"/>
      <c r="HD202" s="1"/>
      <c r="HE202" s="1"/>
      <c r="HF202" s="1"/>
      <c r="HG202" s="1"/>
    </row>
    <row r="203" spans="1:215" ht="4.5" customHeight="1" thickTop="1">
      <c r="B203" s="58"/>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c r="EV203" s="1"/>
      <c r="EW203" s="1"/>
      <c r="EX203" s="1"/>
      <c r="EY203" s="1"/>
      <c r="EZ203" s="1"/>
      <c r="FA203" s="1"/>
      <c r="FB203" s="1"/>
      <c r="FC203" s="1"/>
      <c r="FD203" s="1"/>
      <c r="FE203" s="1"/>
      <c r="FF203" s="1"/>
      <c r="FG203" s="1"/>
      <c r="FH203" s="1"/>
      <c r="FI203" s="1"/>
      <c r="FJ203" s="1"/>
      <c r="FK203" s="1"/>
      <c r="FL203" s="1"/>
      <c r="FM203" s="1"/>
      <c r="FN203" s="1"/>
      <c r="FO203" s="1"/>
      <c r="FP203" s="1"/>
      <c r="FQ203" s="1"/>
      <c r="FR203" s="1"/>
      <c r="FS203" s="1"/>
      <c r="FT203" s="1"/>
      <c r="FU203" s="1"/>
      <c r="FV203" s="1"/>
      <c r="FW203" s="1"/>
      <c r="FX203" s="1"/>
      <c r="FY203" s="1"/>
      <c r="FZ203" s="1"/>
      <c r="GA203" s="1"/>
      <c r="GB203" s="1"/>
      <c r="GC203" s="1"/>
      <c r="GD203" s="1"/>
      <c r="GE203" s="1"/>
      <c r="GF203" s="1"/>
      <c r="GG203" s="1"/>
      <c r="GH203" s="1"/>
      <c r="GI203" s="1"/>
      <c r="GJ203" s="1"/>
      <c r="GK203" s="1"/>
      <c r="GL203" s="1"/>
      <c r="GM203" s="1"/>
      <c r="GN203" s="1"/>
      <c r="GO203" s="1"/>
      <c r="GP203" s="1"/>
      <c r="GQ203" s="1"/>
      <c r="GR203" s="1"/>
      <c r="GS203" s="1"/>
      <c r="GT203" s="1"/>
      <c r="GU203" s="1"/>
      <c r="GV203" s="1"/>
      <c r="GW203" s="1"/>
      <c r="GX203" s="1"/>
      <c r="GY203" s="1"/>
      <c r="GZ203" s="1"/>
      <c r="HA203" s="1"/>
      <c r="HB203" s="1"/>
      <c r="HC203" s="1"/>
      <c r="HD203" s="1"/>
      <c r="HE203" s="1"/>
      <c r="HF203" s="1"/>
      <c r="HG203" s="1"/>
    </row>
    <row r="204" spans="1:215">
      <c r="B204" s="58" t="s">
        <v>133</v>
      </c>
      <c r="C204" s="49">
        <v>69724300346</v>
      </c>
      <c r="D204" s="49">
        <v>63285404618</v>
      </c>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c r="EV204" s="1"/>
      <c r="EW204" s="1"/>
      <c r="EX204" s="1"/>
      <c r="EY204" s="1"/>
      <c r="EZ204" s="1"/>
      <c r="FA204" s="1"/>
      <c r="FB204" s="1"/>
      <c r="FC204" s="1"/>
      <c r="FD204" s="1"/>
      <c r="FE204" s="1"/>
      <c r="FF204" s="1"/>
      <c r="FG204" s="1"/>
      <c r="FH204" s="1"/>
      <c r="FI204" s="1"/>
      <c r="FJ204" s="1"/>
      <c r="FK204" s="1"/>
      <c r="FL204" s="1"/>
      <c r="FM204" s="1"/>
      <c r="FN204" s="1"/>
      <c r="FO204" s="1"/>
      <c r="FP204" s="1"/>
      <c r="FQ204" s="1"/>
      <c r="FR204" s="1"/>
      <c r="FS204" s="1"/>
      <c r="FT204" s="1"/>
      <c r="FU204" s="1"/>
      <c r="FV204" s="1"/>
      <c r="FW204" s="1"/>
      <c r="FX204" s="1"/>
      <c r="FY204" s="1"/>
      <c r="FZ204" s="1"/>
      <c r="GA204" s="1"/>
      <c r="GB204" s="1"/>
      <c r="GC204" s="1"/>
      <c r="GD204" s="1"/>
      <c r="GE204" s="1"/>
      <c r="GF204" s="1"/>
      <c r="GG204" s="1"/>
      <c r="GH204" s="1"/>
      <c r="GI204" s="1"/>
      <c r="GJ204" s="1"/>
      <c r="GK204" s="1"/>
      <c r="GL204" s="1"/>
      <c r="GM204" s="1"/>
      <c r="GN204" s="1"/>
      <c r="GO204" s="1"/>
      <c r="GP204" s="1"/>
      <c r="GQ204" s="1"/>
      <c r="GR204" s="1"/>
      <c r="GS204" s="1"/>
      <c r="GT204" s="1"/>
      <c r="GU204" s="1"/>
      <c r="GV204" s="1"/>
      <c r="GW204" s="1"/>
      <c r="GX204" s="1"/>
      <c r="GY204" s="1"/>
      <c r="GZ204" s="1"/>
      <c r="HA204" s="1"/>
      <c r="HB204" s="1"/>
      <c r="HC204" s="1"/>
      <c r="HD204" s="1"/>
      <c r="HE204" s="1"/>
      <c r="HF204" s="1"/>
      <c r="HG204" s="1"/>
    </row>
    <row r="205" spans="1:215">
      <c r="B205" s="58" t="s">
        <v>134</v>
      </c>
      <c r="C205" s="49">
        <v>55710249520</v>
      </c>
      <c r="D205" s="49">
        <v>51834384959</v>
      </c>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c r="EX205" s="1"/>
      <c r="EY205" s="1"/>
      <c r="EZ205" s="1"/>
      <c r="FA205" s="1"/>
      <c r="FB205" s="1"/>
      <c r="FC205" s="1"/>
      <c r="FD205" s="1"/>
      <c r="FE205" s="1"/>
      <c r="FF205" s="1"/>
      <c r="FG205" s="1"/>
      <c r="FH205" s="1"/>
      <c r="FI205" s="1"/>
      <c r="FJ205" s="1"/>
      <c r="FK205" s="1"/>
      <c r="FL205" s="1"/>
      <c r="FM205" s="1"/>
      <c r="FN205" s="1"/>
      <c r="FO205" s="1"/>
      <c r="FP205" s="1"/>
      <c r="FQ205" s="1"/>
      <c r="FR205" s="1"/>
      <c r="FS205" s="1"/>
      <c r="FT205" s="1"/>
      <c r="FU205" s="1"/>
      <c r="FV205" s="1"/>
      <c r="FW205" s="1"/>
      <c r="FX205" s="1"/>
      <c r="FY205" s="1"/>
      <c r="FZ205" s="1"/>
      <c r="GA205" s="1"/>
      <c r="GB205" s="1"/>
      <c r="GC205" s="1"/>
      <c r="GD205" s="1"/>
      <c r="GE205" s="1"/>
      <c r="GF205" s="1"/>
      <c r="GG205" s="1"/>
      <c r="GH205" s="1"/>
      <c r="GI205" s="1"/>
      <c r="GJ205" s="1"/>
      <c r="GK205" s="1"/>
      <c r="GL205" s="1"/>
      <c r="GM205" s="1"/>
      <c r="GN205" s="1"/>
      <c r="GO205" s="1"/>
      <c r="GP205" s="1"/>
      <c r="GQ205" s="1"/>
      <c r="GR205" s="1"/>
      <c r="GS205" s="1"/>
      <c r="GT205" s="1"/>
      <c r="GU205" s="1"/>
      <c r="GV205" s="1"/>
      <c r="GW205" s="1"/>
      <c r="GX205" s="1"/>
      <c r="GY205" s="1"/>
      <c r="GZ205" s="1"/>
      <c r="HA205" s="1"/>
      <c r="HB205" s="1"/>
      <c r="HC205" s="1"/>
      <c r="HD205" s="1"/>
      <c r="HE205" s="1"/>
      <c r="HF205" s="1"/>
      <c r="HG205" s="1"/>
    </row>
    <row r="206" spans="1:215">
      <c r="B206" s="63"/>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c r="FG206" s="1"/>
      <c r="FH206" s="1"/>
      <c r="FI206" s="1"/>
      <c r="FJ206" s="1"/>
      <c r="FK206" s="1"/>
      <c r="FL206" s="1"/>
      <c r="FM206" s="1"/>
      <c r="FN206" s="1"/>
      <c r="FO206" s="1"/>
      <c r="FP206" s="1"/>
      <c r="FQ206" s="1"/>
      <c r="FR206" s="1"/>
      <c r="FS206" s="1"/>
      <c r="FT206" s="1"/>
      <c r="FU206" s="1"/>
      <c r="FV206" s="1"/>
      <c r="FW206" s="1"/>
      <c r="FX206" s="1"/>
      <c r="FY206" s="1"/>
      <c r="FZ206" s="1"/>
      <c r="GA206" s="1"/>
      <c r="GB206" s="1"/>
      <c r="GC206" s="1"/>
      <c r="GD206" s="1"/>
      <c r="GE206" s="1"/>
      <c r="GF206" s="1"/>
      <c r="GG206" s="1"/>
      <c r="GH206" s="1"/>
      <c r="GI206" s="1"/>
      <c r="GJ206" s="1"/>
      <c r="GK206" s="1"/>
      <c r="GL206" s="1"/>
      <c r="GM206" s="1"/>
      <c r="GN206" s="1"/>
      <c r="GO206" s="1"/>
      <c r="GP206" s="1"/>
      <c r="GQ206" s="1"/>
      <c r="GR206" s="1"/>
      <c r="GS206" s="1"/>
      <c r="GT206" s="1"/>
      <c r="GU206" s="1"/>
      <c r="GV206" s="1"/>
      <c r="GW206" s="1"/>
      <c r="GX206" s="1"/>
      <c r="GY206" s="1"/>
      <c r="GZ206" s="1"/>
      <c r="HA206" s="1"/>
      <c r="HB206" s="1"/>
      <c r="HC206" s="1"/>
      <c r="HD206" s="1"/>
      <c r="HE206" s="1"/>
      <c r="HF206" s="1"/>
      <c r="HG206" s="1"/>
    </row>
    <row r="207" spans="1:215" ht="19.5" customHeight="1">
      <c r="B207" s="696" t="s">
        <v>617</v>
      </c>
      <c r="C207" s="697"/>
      <c r="D207" s="697"/>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c r="FG207" s="1"/>
      <c r="FH207" s="1"/>
      <c r="FI207" s="1"/>
      <c r="FJ207" s="1"/>
      <c r="FK207" s="1"/>
      <c r="FL207" s="1"/>
      <c r="FM207" s="1"/>
      <c r="FN207" s="1"/>
      <c r="FO207" s="1"/>
      <c r="FP207" s="1"/>
      <c r="FQ207" s="1"/>
      <c r="FR207" s="1"/>
      <c r="FS207" s="1"/>
      <c r="FT207" s="1"/>
      <c r="FU207" s="1"/>
      <c r="FV207" s="1"/>
      <c r="FW207" s="1"/>
      <c r="FX207" s="1"/>
      <c r="FY207" s="1"/>
      <c r="FZ207" s="1"/>
      <c r="GA207" s="1"/>
      <c r="GB207" s="1"/>
      <c r="GC207" s="1"/>
      <c r="GD207" s="1"/>
      <c r="GE207" s="1"/>
      <c r="GF207" s="1"/>
      <c r="GG207" s="1"/>
      <c r="GH207" s="1"/>
      <c r="GI207" s="1"/>
      <c r="GJ207" s="1"/>
      <c r="GK207" s="1"/>
      <c r="GL207" s="1"/>
      <c r="GM207" s="1"/>
      <c r="GN207" s="1"/>
      <c r="GO207" s="1"/>
      <c r="GP207" s="1"/>
      <c r="GQ207" s="1"/>
      <c r="GR207" s="1"/>
      <c r="GS207" s="1"/>
      <c r="GT207" s="1"/>
      <c r="GU207" s="1"/>
      <c r="GV207" s="1"/>
      <c r="GW207" s="1"/>
      <c r="GX207" s="1"/>
      <c r="GY207" s="1"/>
      <c r="GZ207" s="1"/>
      <c r="HA207" s="1"/>
      <c r="HB207" s="1"/>
      <c r="HC207" s="1"/>
      <c r="HD207" s="1"/>
      <c r="HE207" s="1"/>
      <c r="HF207" s="1"/>
      <c r="HG207" s="1"/>
    </row>
    <row r="208" spans="1:215">
      <c r="B208" s="697"/>
      <c r="C208" s="697"/>
      <c r="D208" s="697"/>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c r="FG208" s="1"/>
      <c r="FH208" s="1"/>
      <c r="FI208" s="1"/>
      <c r="FJ208" s="1"/>
      <c r="FK208" s="1"/>
      <c r="FL208" s="1"/>
      <c r="FM208" s="1"/>
      <c r="FN208" s="1"/>
      <c r="FO208" s="1"/>
      <c r="FP208" s="1"/>
      <c r="FQ208" s="1"/>
      <c r="FR208" s="1"/>
      <c r="FS208" s="1"/>
      <c r="FT208" s="1"/>
      <c r="FU208" s="1"/>
      <c r="FV208" s="1"/>
      <c r="FW208" s="1"/>
      <c r="FX208" s="1"/>
      <c r="FY208" s="1"/>
      <c r="FZ208" s="1"/>
      <c r="GA208" s="1"/>
      <c r="GB208" s="1"/>
      <c r="GC208" s="1"/>
      <c r="GD208" s="1"/>
      <c r="GE208" s="1"/>
      <c r="GF208" s="1"/>
      <c r="GG208" s="1"/>
      <c r="GH208" s="1"/>
      <c r="GI208" s="1"/>
      <c r="GJ208" s="1"/>
      <c r="GK208" s="1"/>
      <c r="GL208" s="1"/>
      <c r="GM208" s="1"/>
      <c r="GN208" s="1"/>
      <c r="GO208" s="1"/>
      <c r="GP208" s="1"/>
      <c r="GQ208" s="1"/>
      <c r="GR208" s="1"/>
      <c r="GS208" s="1"/>
      <c r="GT208" s="1"/>
      <c r="GU208" s="1"/>
      <c r="GV208" s="1"/>
      <c r="GW208" s="1"/>
      <c r="GX208" s="1"/>
      <c r="GY208" s="1"/>
      <c r="GZ208" s="1"/>
      <c r="HA208" s="1"/>
      <c r="HB208" s="1"/>
      <c r="HC208" s="1"/>
      <c r="HD208" s="1"/>
      <c r="HE208" s="1"/>
      <c r="HF208" s="1"/>
      <c r="HG208" s="1"/>
    </row>
    <row r="209" spans="1:215" ht="8.25" customHeight="1">
      <c r="B209" s="58"/>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c r="EX209" s="1"/>
      <c r="EY209" s="1"/>
      <c r="EZ209" s="1"/>
      <c r="FA209" s="1"/>
      <c r="FB209" s="1"/>
      <c r="FC209" s="1"/>
      <c r="FD209" s="1"/>
      <c r="FE209" s="1"/>
      <c r="FF209" s="1"/>
      <c r="FG209" s="1"/>
      <c r="FH209" s="1"/>
      <c r="FI209" s="1"/>
      <c r="FJ209" s="1"/>
      <c r="FK209" s="1"/>
      <c r="FL209" s="1"/>
      <c r="FM209" s="1"/>
      <c r="FN209" s="1"/>
      <c r="FO209" s="1"/>
      <c r="FP209" s="1"/>
      <c r="FQ209" s="1"/>
      <c r="FR209" s="1"/>
      <c r="FS209" s="1"/>
      <c r="FT209" s="1"/>
      <c r="FU209" s="1"/>
      <c r="FV209" s="1"/>
      <c r="FW209" s="1"/>
      <c r="FX209" s="1"/>
      <c r="FY209" s="1"/>
      <c r="FZ209" s="1"/>
      <c r="GA209" s="1"/>
      <c r="GB209" s="1"/>
      <c r="GC209" s="1"/>
      <c r="GD209" s="1"/>
      <c r="GE209" s="1"/>
      <c r="GF209" s="1"/>
      <c r="GG209" s="1"/>
      <c r="GH209" s="1"/>
      <c r="GI209" s="1"/>
      <c r="GJ209" s="1"/>
      <c r="GK209" s="1"/>
      <c r="GL209" s="1"/>
      <c r="GM209" s="1"/>
      <c r="GN209" s="1"/>
      <c r="GO209" s="1"/>
      <c r="GP209" s="1"/>
      <c r="GQ209" s="1"/>
      <c r="GR209" s="1"/>
      <c r="GS209" s="1"/>
      <c r="GT209" s="1"/>
      <c r="GU209" s="1"/>
      <c r="GV209" s="1"/>
      <c r="GW209" s="1"/>
      <c r="GX209" s="1"/>
      <c r="GY209" s="1"/>
      <c r="GZ209" s="1"/>
      <c r="HA209" s="1"/>
      <c r="HB209" s="1"/>
      <c r="HC209" s="1"/>
      <c r="HD209" s="1"/>
      <c r="HE209" s="1"/>
      <c r="HF209" s="1"/>
      <c r="HG209" s="1"/>
    </row>
    <row r="210" spans="1:215">
      <c r="B210" s="64" t="s">
        <v>58</v>
      </c>
      <c r="C210" s="52">
        <v>43830</v>
      </c>
      <c r="D210" s="52">
        <v>43465</v>
      </c>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c r="FJ210" s="1"/>
      <c r="FK210" s="1"/>
      <c r="FL210" s="1"/>
      <c r="FM210" s="1"/>
      <c r="FN210" s="1"/>
      <c r="FO210" s="1"/>
      <c r="FP210" s="1"/>
      <c r="FQ210" s="1"/>
      <c r="FR210" s="1"/>
      <c r="FS210" s="1"/>
      <c r="FT210" s="1"/>
      <c r="FU210" s="1"/>
      <c r="FV210" s="1"/>
      <c r="FW210" s="1"/>
      <c r="FX210" s="1"/>
      <c r="FY210" s="1"/>
      <c r="FZ210" s="1"/>
      <c r="GA210" s="1"/>
      <c r="GB210" s="1"/>
      <c r="GC210" s="1"/>
      <c r="GD210" s="1"/>
      <c r="GE210" s="1"/>
      <c r="GF210" s="1"/>
      <c r="GG210" s="1"/>
      <c r="GH210" s="1"/>
      <c r="GI210" s="1"/>
      <c r="GJ210" s="1"/>
      <c r="GK210" s="1"/>
      <c r="GL210" s="1"/>
      <c r="GM210" s="1"/>
      <c r="GN210" s="1"/>
      <c r="GO210" s="1"/>
      <c r="GP210" s="1"/>
      <c r="GQ210" s="1"/>
      <c r="GR210" s="1"/>
      <c r="GS210" s="1"/>
      <c r="GT210" s="1"/>
      <c r="GU210" s="1"/>
      <c r="GV210" s="1"/>
      <c r="GW210" s="1"/>
      <c r="GX210" s="1"/>
      <c r="GY210" s="1"/>
      <c r="GZ210" s="1"/>
      <c r="HA210" s="1"/>
      <c r="HB210" s="1"/>
      <c r="HC210" s="1"/>
      <c r="HD210" s="1"/>
      <c r="HE210" s="1"/>
      <c r="HF210" s="1"/>
      <c r="HG210" s="1"/>
    </row>
    <row r="211" spans="1:215">
      <c r="B211" s="61" t="s">
        <v>135</v>
      </c>
      <c r="C211" s="121">
        <v>0</v>
      </c>
      <c r="D211" s="121">
        <v>20367885</v>
      </c>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c r="FG211" s="1"/>
      <c r="FH211" s="1"/>
      <c r="FI211" s="1"/>
      <c r="FJ211" s="1"/>
      <c r="FK211" s="1"/>
      <c r="FL211" s="1"/>
      <c r="FM211" s="1"/>
      <c r="FN211" s="1"/>
      <c r="FO211" s="1"/>
      <c r="FP211" s="1"/>
      <c r="FQ211" s="1"/>
      <c r="FR211" s="1"/>
      <c r="FS211" s="1"/>
      <c r="FT211" s="1"/>
      <c r="FU211" s="1"/>
      <c r="FV211" s="1"/>
      <c r="FW211" s="1"/>
      <c r="FX211" s="1"/>
      <c r="FY211" s="1"/>
      <c r="FZ211" s="1"/>
      <c r="GA211" s="1"/>
      <c r="GB211" s="1"/>
      <c r="GC211" s="1"/>
      <c r="GD211" s="1"/>
      <c r="GE211" s="1"/>
      <c r="GF211" s="1"/>
      <c r="GG211" s="1"/>
      <c r="GH211" s="1"/>
      <c r="GI211" s="1"/>
      <c r="GJ211" s="1"/>
      <c r="GK211" s="1"/>
      <c r="GL211" s="1"/>
      <c r="GM211" s="1"/>
      <c r="GN211" s="1"/>
      <c r="GO211" s="1"/>
      <c r="GP211" s="1"/>
      <c r="GQ211" s="1"/>
      <c r="GR211" s="1"/>
      <c r="GS211" s="1"/>
      <c r="GT211" s="1"/>
      <c r="GU211" s="1"/>
      <c r="GV211" s="1"/>
      <c r="GW211" s="1"/>
      <c r="GX211" s="1"/>
      <c r="GY211" s="1"/>
      <c r="GZ211" s="1"/>
      <c r="HA211" s="1"/>
      <c r="HB211" s="1"/>
      <c r="HC211" s="1"/>
      <c r="HD211" s="1"/>
      <c r="HE211" s="1"/>
      <c r="HF211" s="1"/>
      <c r="HG211" s="1"/>
    </row>
    <row r="212" spans="1:215">
      <c r="B212" s="61" t="s">
        <v>136</v>
      </c>
      <c r="C212" s="121">
        <v>164765861</v>
      </c>
      <c r="D212" s="121">
        <v>0</v>
      </c>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c r="FG212" s="1"/>
      <c r="FH212" s="1"/>
      <c r="FI212" s="1"/>
      <c r="FJ212" s="1"/>
      <c r="FK212" s="1"/>
      <c r="FL212" s="1"/>
      <c r="FM212" s="1"/>
      <c r="FN212" s="1"/>
      <c r="FO212" s="1"/>
      <c r="FP212" s="1"/>
      <c r="FQ212" s="1"/>
      <c r="FR212" s="1"/>
      <c r="FS212" s="1"/>
      <c r="FT212" s="1"/>
      <c r="FU212" s="1"/>
      <c r="FV212" s="1"/>
      <c r="FW212" s="1"/>
      <c r="FX212" s="1"/>
      <c r="FY212" s="1"/>
      <c r="FZ212" s="1"/>
      <c r="GA212" s="1"/>
      <c r="GB212" s="1"/>
      <c r="GC212" s="1"/>
      <c r="GD212" s="1"/>
      <c r="GE212" s="1"/>
      <c r="GF212" s="1"/>
      <c r="GG212" s="1"/>
      <c r="GH212" s="1"/>
      <c r="GI212" s="1"/>
      <c r="GJ212" s="1"/>
      <c r="GK212" s="1"/>
      <c r="GL212" s="1"/>
      <c r="GM212" s="1"/>
      <c r="GN212" s="1"/>
      <c r="GO212" s="1"/>
      <c r="GP212" s="1"/>
      <c r="GQ212" s="1"/>
      <c r="GR212" s="1"/>
      <c r="GS212" s="1"/>
      <c r="GT212" s="1"/>
      <c r="GU212" s="1"/>
      <c r="GV212" s="1"/>
      <c r="GW212" s="1"/>
      <c r="GX212" s="1"/>
      <c r="GY212" s="1"/>
      <c r="GZ212" s="1"/>
      <c r="HA212" s="1"/>
      <c r="HB212" s="1"/>
      <c r="HC212" s="1"/>
      <c r="HD212" s="1"/>
      <c r="HE212" s="1"/>
      <c r="HF212" s="1"/>
      <c r="HG212" s="1"/>
    </row>
    <row r="213" spans="1:215">
      <c r="B213" s="61" t="s">
        <v>137</v>
      </c>
      <c r="C213" s="56">
        <v>821477980</v>
      </c>
      <c r="D213" s="56">
        <v>849647845</v>
      </c>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c r="FI213" s="1"/>
      <c r="FJ213" s="1"/>
      <c r="FK213" s="1"/>
      <c r="FL213" s="1"/>
      <c r="FM213" s="1"/>
      <c r="FN213" s="1"/>
      <c r="FO213" s="1"/>
      <c r="FP213" s="1"/>
      <c r="FQ213" s="1"/>
      <c r="FR213" s="1"/>
      <c r="FS213" s="1"/>
      <c r="FT213" s="1"/>
      <c r="FU213" s="1"/>
      <c r="FV213" s="1"/>
      <c r="FW213" s="1"/>
      <c r="FX213" s="1"/>
      <c r="FY213" s="1"/>
      <c r="FZ213" s="1"/>
      <c r="GA213" s="1"/>
      <c r="GB213" s="1"/>
      <c r="GC213" s="1"/>
      <c r="GD213" s="1"/>
      <c r="GE213" s="1"/>
      <c r="GF213" s="1"/>
      <c r="GG213" s="1"/>
      <c r="GH213" s="1"/>
      <c r="GI213" s="1"/>
      <c r="GJ213" s="1"/>
      <c r="GK213" s="1"/>
      <c r="GL213" s="1"/>
      <c r="GM213" s="1"/>
      <c r="GN213" s="1"/>
      <c r="GO213" s="1"/>
      <c r="GP213" s="1"/>
      <c r="GQ213" s="1"/>
      <c r="GR213" s="1"/>
      <c r="GS213" s="1"/>
      <c r="GT213" s="1"/>
      <c r="GU213" s="1"/>
      <c r="GV213" s="1"/>
      <c r="GW213" s="1"/>
      <c r="GX213" s="1"/>
      <c r="GY213" s="1"/>
      <c r="GZ213" s="1"/>
      <c r="HA213" s="1"/>
      <c r="HB213" s="1"/>
      <c r="HC213" s="1"/>
      <c r="HD213" s="1"/>
      <c r="HE213" s="1"/>
      <c r="HF213" s="1"/>
      <c r="HG213" s="1"/>
    </row>
    <row r="214" spans="1:215" ht="13.5" thickBot="1">
      <c r="B214" s="62" t="s">
        <v>62</v>
      </c>
      <c r="C214" s="74">
        <v>986243841</v>
      </c>
      <c r="D214" s="57">
        <v>870015730</v>
      </c>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c r="FG214" s="1"/>
      <c r="FH214" s="1"/>
      <c r="FI214" s="1"/>
      <c r="FJ214" s="1"/>
      <c r="FK214" s="1"/>
      <c r="FL214" s="1"/>
      <c r="FM214" s="1"/>
      <c r="FN214" s="1"/>
      <c r="FO214" s="1"/>
      <c r="FP214" s="1"/>
      <c r="FQ214" s="1"/>
      <c r="FR214" s="1"/>
      <c r="FS214" s="1"/>
      <c r="FT214" s="1"/>
      <c r="FU214" s="1"/>
      <c r="FV214" s="1"/>
      <c r="FW214" s="1"/>
      <c r="FX214" s="1"/>
      <c r="FY214" s="1"/>
      <c r="FZ214" s="1"/>
      <c r="GA214" s="1"/>
      <c r="GB214" s="1"/>
      <c r="GC214" s="1"/>
      <c r="GD214" s="1"/>
      <c r="GE214" s="1"/>
      <c r="GF214" s="1"/>
      <c r="GG214" s="1"/>
      <c r="GH214" s="1"/>
      <c r="GI214" s="1"/>
      <c r="GJ214" s="1"/>
      <c r="GK214" s="1"/>
      <c r="GL214" s="1"/>
      <c r="GM214" s="1"/>
      <c r="GN214" s="1"/>
      <c r="GO214" s="1"/>
      <c r="GP214" s="1"/>
      <c r="GQ214" s="1"/>
      <c r="GR214" s="1"/>
      <c r="GS214" s="1"/>
      <c r="GT214" s="1"/>
      <c r="GU214" s="1"/>
      <c r="GV214" s="1"/>
      <c r="GW214" s="1"/>
      <c r="GX214" s="1"/>
      <c r="GY214" s="1"/>
      <c r="GZ214" s="1"/>
      <c r="HA214" s="1"/>
      <c r="HB214" s="1"/>
      <c r="HC214" s="1"/>
      <c r="HD214" s="1"/>
      <c r="HE214" s="1"/>
      <c r="HF214" s="1"/>
      <c r="HG214" s="1"/>
    </row>
    <row r="215" spans="1:215" ht="13.5" thickTop="1">
      <c r="B215" s="58"/>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c r="FC215" s="1"/>
      <c r="FD215" s="1"/>
      <c r="FE215" s="1"/>
      <c r="FF215" s="1"/>
      <c r="FG215" s="1"/>
      <c r="FH215" s="1"/>
      <c r="FI215" s="1"/>
      <c r="FJ215" s="1"/>
      <c r="FK215" s="1"/>
      <c r="FL215" s="1"/>
      <c r="FM215" s="1"/>
      <c r="FN215" s="1"/>
      <c r="FO215" s="1"/>
      <c r="FP215" s="1"/>
      <c r="FQ215" s="1"/>
      <c r="FR215" s="1"/>
      <c r="FS215" s="1"/>
      <c r="FT215" s="1"/>
      <c r="FU215" s="1"/>
      <c r="FV215" s="1"/>
      <c r="FW215" s="1"/>
      <c r="FX215" s="1"/>
      <c r="FY215" s="1"/>
      <c r="FZ215" s="1"/>
      <c r="GA215" s="1"/>
      <c r="GB215" s="1"/>
      <c r="GC215" s="1"/>
      <c r="GD215" s="1"/>
      <c r="GE215" s="1"/>
      <c r="GF215" s="1"/>
      <c r="GG215" s="1"/>
      <c r="GH215" s="1"/>
      <c r="GI215" s="1"/>
      <c r="GJ215" s="1"/>
      <c r="GK215" s="1"/>
      <c r="GL215" s="1"/>
      <c r="GM215" s="1"/>
      <c r="GN215" s="1"/>
      <c r="GO215" s="1"/>
      <c r="GP215" s="1"/>
      <c r="GQ215" s="1"/>
      <c r="GR215" s="1"/>
      <c r="GS215" s="1"/>
      <c r="GT215" s="1"/>
      <c r="GU215" s="1"/>
      <c r="GV215" s="1"/>
      <c r="GW215" s="1"/>
      <c r="GX215" s="1"/>
      <c r="GY215" s="1"/>
      <c r="GZ215" s="1"/>
      <c r="HA215" s="1"/>
      <c r="HB215" s="1"/>
      <c r="HC215" s="1"/>
      <c r="HD215" s="1"/>
      <c r="HE215" s="1"/>
      <c r="HF215" s="1"/>
      <c r="HG215" s="1"/>
    </row>
    <row r="216" spans="1:215" ht="19.5" customHeight="1">
      <c r="B216" s="696" t="s">
        <v>618</v>
      </c>
      <c r="C216" s="697"/>
      <c r="D216" s="697"/>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c r="FG216" s="1"/>
      <c r="FH216" s="1"/>
      <c r="FI216" s="1"/>
      <c r="FJ216" s="1"/>
      <c r="FK216" s="1"/>
      <c r="FL216" s="1"/>
      <c r="FM216" s="1"/>
      <c r="FN216" s="1"/>
      <c r="FO216" s="1"/>
      <c r="FP216" s="1"/>
      <c r="FQ216" s="1"/>
      <c r="FR216" s="1"/>
      <c r="FS216" s="1"/>
      <c r="FT216" s="1"/>
      <c r="FU216" s="1"/>
      <c r="FV216" s="1"/>
      <c r="FW216" s="1"/>
      <c r="FX216" s="1"/>
      <c r="FY216" s="1"/>
      <c r="FZ216" s="1"/>
      <c r="GA216" s="1"/>
      <c r="GB216" s="1"/>
      <c r="GC216" s="1"/>
      <c r="GD216" s="1"/>
      <c r="GE216" s="1"/>
      <c r="GF216" s="1"/>
      <c r="GG216" s="1"/>
      <c r="GH216" s="1"/>
      <c r="GI216" s="1"/>
      <c r="GJ216" s="1"/>
      <c r="GK216" s="1"/>
      <c r="GL216" s="1"/>
      <c r="GM216" s="1"/>
      <c r="GN216" s="1"/>
      <c r="GO216" s="1"/>
      <c r="GP216" s="1"/>
      <c r="GQ216" s="1"/>
      <c r="GR216" s="1"/>
      <c r="GS216" s="1"/>
      <c r="GT216" s="1"/>
      <c r="GU216" s="1"/>
      <c r="GV216" s="1"/>
      <c r="GW216" s="1"/>
      <c r="GX216" s="1"/>
      <c r="GY216" s="1"/>
      <c r="GZ216" s="1"/>
      <c r="HA216" s="1"/>
      <c r="HB216" s="1"/>
      <c r="HC216" s="1"/>
      <c r="HD216" s="1"/>
      <c r="HE216" s="1"/>
      <c r="HF216" s="1"/>
      <c r="HG216" s="1"/>
    </row>
    <row r="217" spans="1:215">
      <c r="B217" s="697"/>
      <c r="C217" s="697"/>
      <c r="D217" s="697"/>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c r="FG217" s="1"/>
      <c r="FH217" s="1"/>
      <c r="FI217" s="1"/>
      <c r="FJ217" s="1"/>
      <c r="FK217" s="1"/>
      <c r="FL217" s="1"/>
      <c r="FM217" s="1"/>
      <c r="FN217" s="1"/>
      <c r="FO217" s="1"/>
      <c r="FP217" s="1"/>
      <c r="FQ217" s="1"/>
      <c r="FR217" s="1"/>
      <c r="FS217" s="1"/>
      <c r="FT217" s="1"/>
      <c r="FU217" s="1"/>
      <c r="FV217" s="1"/>
      <c r="FW217" s="1"/>
      <c r="FX217" s="1"/>
      <c r="FY217" s="1"/>
      <c r="FZ217" s="1"/>
      <c r="GA217" s="1"/>
      <c r="GB217" s="1"/>
      <c r="GC217" s="1"/>
      <c r="GD217" s="1"/>
      <c r="GE217" s="1"/>
      <c r="GF217" s="1"/>
      <c r="GG217" s="1"/>
      <c r="GH217" s="1"/>
      <c r="GI217" s="1"/>
      <c r="GJ217" s="1"/>
      <c r="GK217" s="1"/>
      <c r="GL217" s="1"/>
      <c r="GM217" s="1"/>
      <c r="GN217" s="1"/>
      <c r="GO217" s="1"/>
      <c r="GP217" s="1"/>
      <c r="GQ217" s="1"/>
      <c r="GR217" s="1"/>
      <c r="GS217" s="1"/>
      <c r="GT217" s="1"/>
      <c r="GU217" s="1"/>
      <c r="GV217" s="1"/>
      <c r="GW217" s="1"/>
      <c r="GX217" s="1"/>
      <c r="GY217" s="1"/>
      <c r="GZ217" s="1"/>
      <c r="HA217" s="1"/>
      <c r="HB217" s="1"/>
      <c r="HC217" s="1"/>
      <c r="HD217" s="1"/>
      <c r="HE217" s="1"/>
      <c r="HF217" s="1"/>
      <c r="HG217" s="1"/>
    </row>
    <row r="218" spans="1:215">
      <c r="B218" s="58"/>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c r="FC218" s="1"/>
      <c r="FD218" s="1"/>
      <c r="FE218" s="1"/>
      <c r="FF218" s="1"/>
      <c r="FG218" s="1"/>
      <c r="FH218" s="1"/>
      <c r="FI218" s="1"/>
      <c r="FJ218" s="1"/>
      <c r="FK218" s="1"/>
      <c r="FL218" s="1"/>
      <c r="FM218" s="1"/>
      <c r="FN218" s="1"/>
      <c r="FO218" s="1"/>
      <c r="FP218" s="1"/>
      <c r="FQ218" s="1"/>
      <c r="FR218" s="1"/>
      <c r="FS218" s="1"/>
      <c r="FT218" s="1"/>
      <c r="FU218" s="1"/>
      <c r="FV218" s="1"/>
      <c r="FW218" s="1"/>
      <c r="FX218" s="1"/>
      <c r="FY218" s="1"/>
      <c r="FZ218" s="1"/>
      <c r="GA218" s="1"/>
      <c r="GB218" s="1"/>
      <c r="GC218" s="1"/>
      <c r="GD218" s="1"/>
      <c r="GE218" s="1"/>
      <c r="GF218" s="1"/>
      <c r="GG218" s="1"/>
      <c r="GH218" s="1"/>
      <c r="GI218" s="1"/>
      <c r="GJ218" s="1"/>
      <c r="GK218" s="1"/>
      <c r="GL218" s="1"/>
      <c r="GM218" s="1"/>
      <c r="GN218" s="1"/>
      <c r="GO218" s="1"/>
      <c r="GP218" s="1"/>
      <c r="GQ218" s="1"/>
      <c r="GR218" s="1"/>
      <c r="GS218" s="1"/>
      <c r="GT218" s="1"/>
      <c r="GU218" s="1"/>
      <c r="GV218" s="1"/>
      <c r="GW218" s="1"/>
      <c r="GX218" s="1"/>
      <c r="GY218" s="1"/>
      <c r="GZ218" s="1"/>
      <c r="HA218" s="1"/>
      <c r="HB218" s="1"/>
      <c r="HC218" s="1"/>
      <c r="HD218" s="1"/>
      <c r="HE218" s="1"/>
      <c r="HF218" s="1"/>
      <c r="HG218" s="1"/>
    </row>
    <row r="219" spans="1:215">
      <c r="B219" s="51" t="s">
        <v>58</v>
      </c>
      <c r="C219" s="52">
        <v>43830</v>
      </c>
      <c r="D219" s="52">
        <v>43465</v>
      </c>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c r="EV219" s="1"/>
      <c r="EW219" s="1"/>
      <c r="EX219" s="1"/>
      <c r="EY219" s="1"/>
      <c r="EZ219" s="1"/>
      <c r="FA219" s="1"/>
      <c r="FB219" s="1"/>
      <c r="FC219" s="1"/>
      <c r="FD219" s="1"/>
      <c r="FE219" s="1"/>
      <c r="FF219" s="1"/>
      <c r="FG219" s="1"/>
      <c r="FH219" s="1"/>
      <c r="FI219" s="1"/>
      <c r="FJ219" s="1"/>
      <c r="FK219" s="1"/>
      <c r="FL219" s="1"/>
      <c r="FM219" s="1"/>
      <c r="FN219" s="1"/>
      <c r="FO219" s="1"/>
      <c r="FP219" s="1"/>
      <c r="FQ219" s="1"/>
      <c r="FR219" s="1"/>
      <c r="FS219" s="1"/>
      <c r="FT219" s="1"/>
      <c r="FU219" s="1"/>
      <c r="FV219" s="1"/>
      <c r="FW219" s="1"/>
      <c r="FX219" s="1"/>
      <c r="FY219" s="1"/>
      <c r="FZ219" s="1"/>
      <c r="GA219" s="1"/>
      <c r="GB219" s="1"/>
      <c r="GC219" s="1"/>
      <c r="GD219" s="1"/>
      <c r="GE219" s="1"/>
      <c r="GF219" s="1"/>
      <c r="GG219" s="1"/>
      <c r="GH219" s="1"/>
      <c r="GI219" s="1"/>
      <c r="GJ219" s="1"/>
      <c r="GK219" s="1"/>
      <c r="GL219" s="1"/>
      <c r="GM219" s="1"/>
      <c r="GN219" s="1"/>
      <c r="GO219" s="1"/>
      <c r="GP219" s="1"/>
      <c r="GQ219" s="1"/>
      <c r="GR219" s="1"/>
      <c r="GS219" s="1"/>
      <c r="GT219" s="1"/>
      <c r="GU219" s="1"/>
      <c r="GV219" s="1"/>
      <c r="GW219" s="1"/>
      <c r="GX219" s="1"/>
      <c r="GY219" s="1"/>
      <c r="GZ219" s="1"/>
      <c r="HA219" s="1"/>
      <c r="HB219" s="1"/>
      <c r="HC219" s="1"/>
      <c r="HD219" s="1"/>
      <c r="HE219" s="1"/>
      <c r="HF219" s="1"/>
      <c r="HG219" s="1"/>
    </row>
    <row r="220" spans="1:215">
      <c r="A220" s="48">
        <v>40</v>
      </c>
      <c r="B220" s="54" t="s">
        <v>138</v>
      </c>
      <c r="C220" s="75">
        <v>0</v>
      </c>
      <c r="D220" s="75">
        <v>39792144</v>
      </c>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c r="EV220" s="1"/>
      <c r="EW220" s="1"/>
      <c r="EX220" s="1"/>
      <c r="EY220" s="1"/>
      <c r="EZ220" s="1"/>
      <c r="FA220" s="1"/>
      <c r="FB220" s="1"/>
      <c r="FC220" s="1"/>
      <c r="FD220" s="1"/>
      <c r="FE220" s="1"/>
      <c r="FF220" s="1"/>
      <c r="FG220" s="1"/>
      <c r="FH220" s="1"/>
      <c r="FI220" s="1"/>
      <c r="FJ220" s="1"/>
      <c r="FK220" s="1"/>
      <c r="FL220" s="1"/>
      <c r="FM220" s="1"/>
      <c r="FN220" s="1"/>
      <c r="FO220" s="1"/>
      <c r="FP220" s="1"/>
      <c r="FQ220" s="1"/>
      <c r="FR220" s="1"/>
      <c r="FS220" s="1"/>
      <c r="FT220" s="1"/>
      <c r="FU220" s="1"/>
      <c r="FV220" s="1"/>
      <c r="FW220" s="1"/>
      <c r="FX220" s="1"/>
      <c r="FY220" s="1"/>
      <c r="FZ220" s="1"/>
      <c r="GA220" s="1"/>
      <c r="GB220" s="1"/>
      <c r="GC220" s="1"/>
      <c r="GD220" s="1"/>
      <c r="GE220" s="1"/>
      <c r="GF220" s="1"/>
      <c r="GG220" s="1"/>
      <c r="GH220" s="1"/>
      <c r="GI220" s="1"/>
      <c r="GJ220" s="1"/>
      <c r="GK220" s="1"/>
      <c r="GL220" s="1"/>
      <c r="GM220" s="1"/>
      <c r="GN220" s="1"/>
      <c r="GO220" s="1"/>
      <c r="GP220" s="1"/>
      <c r="GQ220" s="1"/>
      <c r="GR220" s="1"/>
      <c r="GS220" s="1"/>
      <c r="GT220" s="1"/>
      <c r="GU220" s="1"/>
      <c r="GV220" s="1"/>
      <c r="GW220" s="1"/>
      <c r="GX220" s="1"/>
      <c r="GY220" s="1"/>
      <c r="GZ220" s="1"/>
      <c r="HA220" s="1"/>
      <c r="HB220" s="1"/>
      <c r="HC220" s="1"/>
      <c r="HD220" s="1"/>
      <c r="HE220" s="1"/>
      <c r="HF220" s="1"/>
      <c r="HG220" s="1"/>
    </row>
    <row r="221" spans="1:215">
      <c r="A221" s="48">
        <v>41</v>
      </c>
      <c r="B221" s="54" t="s">
        <v>139</v>
      </c>
      <c r="C221" s="59">
        <v>900319256</v>
      </c>
      <c r="D221" s="59">
        <v>989676753</v>
      </c>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c r="EX221" s="1"/>
      <c r="EY221" s="1"/>
      <c r="EZ221" s="1"/>
      <c r="FA221" s="1"/>
      <c r="FB221" s="1"/>
      <c r="FC221" s="1"/>
      <c r="FD221" s="1"/>
      <c r="FE221" s="1"/>
      <c r="FF221" s="1"/>
      <c r="FG221" s="1"/>
      <c r="FH221" s="1"/>
      <c r="FI221" s="1"/>
      <c r="FJ221" s="1"/>
      <c r="FK221" s="1"/>
      <c r="FL221" s="1"/>
      <c r="FM221" s="1"/>
      <c r="FN221" s="1"/>
      <c r="FO221" s="1"/>
      <c r="FP221" s="1"/>
      <c r="FQ221" s="1"/>
      <c r="FR221" s="1"/>
      <c r="FS221" s="1"/>
      <c r="FT221" s="1"/>
      <c r="FU221" s="1"/>
      <c r="FV221" s="1"/>
      <c r="FW221" s="1"/>
      <c r="FX221" s="1"/>
      <c r="FY221" s="1"/>
      <c r="FZ221" s="1"/>
      <c r="GA221" s="1"/>
      <c r="GB221" s="1"/>
      <c r="GC221" s="1"/>
      <c r="GD221" s="1"/>
      <c r="GE221" s="1"/>
      <c r="GF221" s="1"/>
      <c r="GG221" s="1"/>
      <c r="GH221" s="1"/>
      <c r="GI221" s="1"/>
      <c r="GJ221" s="1"/>
      <c r="GK221" s="1"/>
      <c r="GL221" s="1"/>
      <c r="GM221" s="1"/>
      <c r="GN221" s="1"/>
      <c r="GO221" s="1"/>
      <c r="GP221" s="1"/>
      <c r="GQ221" s="1"/>
      <c r="GR221" s="1"/>
      <c r="GS221" s="1"/>
      <c r="GT221" s="1"/>
      <c r="GU221" s="1"/>
      <c r="GV221" s="1"/>
      <c r="GW221" s="1"/>
      <c r="GX221" s="1"/>
      <c r="GY221" s="1"/>
      <c r="GZ221" s="1"/>
      <c r="HA221" s="1"/>
      <c r="HB221" s="1"/>
      <c r="HC221" s="1"/>
      <c r="HD221" s="1"/>
      <c r="HE221" s="1"/>
      <c r="HF221" s="1"/>
      <c r="HG221" s="1"/>
    </row>
    <row r="222" spans="1:215">
      <c r="A222" s="80"/>
      <c r="B222" s="54" t="s">
        <v>183</v>
      </c>
      <c r="C222" s="53">
        <v>0</v>
      </c>
      <c r="D222" s="53">
        <v>-46310419</v>
      </c>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c r="FG222" s="1"/>
      <c r="FH222" s="1"/>
      <c r="FI222" s="1"/>
      <c r="FJ222" s="1"/>
      <c r="FK222" s="1"/>
      <c r="FL222" s="1"/>
      <c r="FM222" s="1"/>
      <c r="FN222" s="1"/>
      <c r="FO222" s="1"/>
      <c r="FP222" s="1"/>
      <c r="FQ222" s="1"/>
      <c r="FR222" s="1"/>
      <c r="FS222" s="1"/>
      <c r="FT222" s="1"/>
      <c r="FU222" s="1"/>
      <c r="FV222" s="1"/>
      <c r="FW222" s="1"/>
      <c r="FX222" s="1"/>
      <c r="FY222" s="1"/>
      <c r="FZ222" s="1"/>
      <c r="GA222" s="1"/>
      <c r="GB222" s="1"/>
      <c r="GC222" s="1"/>
      <c r="GD222" s="1"/>
      <c r="GE222" s="1"/>
      <c r="GF222" s="1"/>
      <c r="GG222" s="1"/>
      <c r="GH222" s="1"/>
      <c r="GI222" s="1"/>
      <c r="GJ222" s="1"/>
      <c r="GK222" s="1"/>
      <c r="GL222" s="1"/>
      <c r="GM222" s="1"/>
      <c r="GN222" s="1"/>
      <c r="GO222" s="1"/>
      <c r="GP222" s="1"/>
      <c r="GQ222" s="1"/>
      <c r="GR222" s="1"/>
      <c r="GS222" s="1"/>
      <c r="GT222" s="1"/>
      <c r="GU222" s="1"/>
      <c r="GV222" s="1"/>
      <c r="GW222" s="1"/>
      <c r="GX222" s="1"/>
      <c r="GY222" s="1"/>
      <c r="GZ222" s="1"/>
      <c r="HA222" s="1"/>
      <c r="HB222" s="1"/>
      <c r="HC222" s="1"/>
      <c r="HD222" s="1"/>
      <c r="HE222" s="1"/>
      <c r="HF222" s="1"/>
      <c r="HG222" s="1"/>
    </row>
    <row r="223" spans="1:215">
      <c r="A223" s="48">
        <v>43</v>
      </c>
      <c r="B223" s="54" t="s">
        <v>182</v>
      </c>
      <c r="C223" s="53">
        <v>0</v>
      </c>
      <c r="D223" s="53">
        <v>13317101</v>
      </c>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c r="EX223" s="1"/>
      <c r="EY223" s="1"/>
      <c r="EZ223" s="1"/>
      <c r="FA223" s="1"/>
      <c r="FB223" s="1"/>
      <c r="FC223" s="1"/>
      <c r="FD223" s="1"/>
      <c r="FE223" s="1"/>
      <c r="FF223" s="1"/>
      <c r="FG223" s="1"/>
      <c r="FH223" s="1"/>
      <c r="FI223" s="1"/>
      <c r="FJ223" s="1"/>
      <c r="FK223" s="1"/>
      <c r="FL223" s="1"/>
      <c r="FM223" s="1"/>
      <c r="FN223" s="1"/>
      <c r="FO223" s="1"/>
      <c r="FP223" s="1"/>
      <c r="FQ223" s="1"/>
      <c r="FR223" s="1"/>
      <c r="FS223" s="1"/>
      <c r="FT223" s="1"/>
      <c r="FU223" s="1"/>
      <c r="FV223" s="1"/>
      <c r="FW223" s="1"/>
      <c r="FX223" s="1"/>
      <c r="FY223" s="1"/>
      <c r="FZ223" s="1"/>
      <c r="GA223" s="1"/>
      <c r="GB223" s="1"/>
      <c r="GC223" s="1"/>
      <c r="GD223" s="1"/>
      <c r="GE223" s="1"/>
      <c r="GF223" s="1"/>
      <c r="GG223" s="1"/>
      <c r="GH223" s="1"/>
      <c r="GI223" s="1"/>
      <c r="GJ223" s="1"/>
      <c r="GK223" s="1"/>
      <c r="GL223" s="1"/>
      <c r="GM223" s="1"/>
      <c r="GN223" s="1"/>
      <c r="GO223" s="1"/>
      <c r="GP223" s="1"/>
      <c r="GQ223" s="1"/>
      <c r="GR223" s="1"/>
      <c r="GS223" s="1"/>
      <c r="GT223" s="1"/>
      <c r="GU223" s="1"/>
      <c r="GV223" s="1"/>
      <c r="GW223" s="1"/>
      <c r="GX223" s="1"/>
      <c r="GY223" s="1"/>
      <c r="GZ223" s="1"/>
      <c r="HA223" s="1"/>
      <c r="HB223" s="1"/>
      <c r="HC223" s="1"/>
      <c r="HD223" s="1"/>
      <c r="HE223" s="1"/>
      <c r="HF223" s="1"/>
      <c r="HG223" s="1"/>
    </row>
    <row r="224" spans="1:215">
      <c r="A224" s="48">
        <v>45</v>
      </c>
      <c r="B224" s="54" t="s">
        <v>140</v>
      </c>
      <c r="C224" s="59">
        <v>351937928</v>
      </c>
      <c r="D224" s="59">
        <v>355809903</v>
      </c>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c r="EV224" s="1"/>
      <c r="EW224" s="1"/>
      <c r="EX224" s="1"/>
      <c r="EY224" s="1"/>
      <c r="EZ224" s="1"/>
      <c r="FA224" s="1"/>
      <c r="FB224" s="1"/>
      <c r="FC224" s="1"/>
      <c r="FD224" s="1"/>
      <c r="FE224" s="1"/>
      <c r="FF224" s="1"/>
      <c r="FG224" s="1"/>
      <c r="FH224" s="1"/>
      <c r="FI224" s="1"/>
      <c r="FJ224" s="1"/>
      <c r="FK224" s="1"/>
      <c r="FL224" s="1"/>
      <c r="FM224" s="1"/>
      <c r="FN224" s="1"/>
      <c r="FO224" s="1"/>
      <c r="FP224" s="1"/>
      <c r="FQ224" s="1"/>
      <c r="FR224" s="1"/>
      <c r="FS224" s="1"/>
      <c r="FT224" s="1"/>
      <c r="FU224" s="1"/>
      <c r="FV224" s="1"/>
      <c r="FW224" s="1"/>
      <c r="FX224" s="1"/>
      <c r="FY224" s="1"/>
      <c r="FZ224" s="1"/>
      <c r="GA224" s="1"/>
      <c r="GB224" s="1"/>
      <c r="GC224" s="1"/>
      <c r="GD224" s="1"/>
      <c r="GE224" s="1"/>
      <c r="GF224" s="1"/>
      <c r="GG224" s="1"/>
      <c r="GH224" s="1"/>
      <c r="GI224" s="1"/>
      <c r="GJ224" s="1"/>
      <c r="GK224" s="1"/>
      <c r="GL224" s="1"/>
      <c r="GM224" s="1"/>
      <c r="GN224" s="1"/>
      <c r="GO224" s="1"/>
      <c r="GP224" s="1"/>
      <c r="GQ224" s="1"/>
      <c r="GR224" s="1"/>
      <c r="GS224" s="1"/>
      <c r="GT224" s="1"/>
      <c r="GU224" s="1"/>
      <c r="GV224" s="1"/>
      <c r="GW224" s="1"/>
      <c r="GX224" s="1"/>
      <c r="GY224" s="1"/>
      <c r="GZ224" s="1"/>
      <c r="HA224" s="1"/>
      <c r="HB224" s="1"/>
      <c r="HC224" s="1"/>
      <c r="HD224" s="1"/>
      <c r="HE224" s="1"/>
      <c r="HF224" s="1"/>
      <c r="HG224" s="1"/>
    </row>
    <row r="225" spans="1:215">
      <c r="A225" s="48">
        <v>46</v>
      </c>
      <c r="B225" s="54" t="s">
        <v>141</v>
      </c>
      <c r="C225" s="59">
        <v>36403527</v>
      </c>
      <c r="D225" s="59">
        <v>130214856</v>
      </c>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c r="EV225" s="1"/>
      <c r="EW225" s="1"/>
      <c r="EX225" s="1"/>
      <c r="EY225" s="1"/>
      <c r="EZ225" s="1"/>
      <c r="FA225" s="1"/>
      <c r="FB225" s="1"/>
      <c r="FC225" s="1"/>
      <c r="FD225" s="1"/>
      <c r="FE225" s="1"/>
      <c r="FF225" s="1"/>
      <c r="FG225" s="1"/>
      <c r="FH225" s="1"/>
      <c r="FI225" s="1"/>
      <c r="FJ225" s="1"/>
      <c r="FK225" s="1"/>
      <c r="FL225" s="1"/>
      <c r="FM225" s="1"/>
      <c r="FN225" s="1"/>
      <c r="FO225" s="1"/>
      <c r="FP225" s="1"/>
      <c r="FQ225" s="1"/>
      <c r="FR225" s="1"/>
      <c r="FS225" s="1"/>
      <c r="FT225" s="1"/>
      <c r="FU225" s="1"/>
      <c r="FV225" s="1"/>
      <c r="FW225" s="1"/>
      <c r="FX225" s="1"/>
      <c r="FY225" s="1"/>
      <c r="FZ225" s="1"/>
      <c r="GA225" s="1"/>
      <c r="GB225" s="1"/>
      <c r="GC225" s="1"/>
      <c r="GD225" s="1"/>
      <c r="GE225" s="1"/>
      <c r="GF225" s="1"/>
      <c r="GG225" s="1"/>
      <c r="GH225" s="1"/>
      <c r="GI225" s="1"/>
      <c r="GJ225" s="1"/>
      <c r="GK225" s="1"/>
      <c r="GL225" s="1"/>
      <c r="GM225" s="1"/>
      <c r="GN225" s="1"/>
      <c r="GO225" s="1"/>
      <c r="GP225" s="1"/>
      <c r="GQ225" s="1"/>
      <c r="GR225" s="1"/>
      <c r="GS225" s="1"/>
      <c r="GT225" s="1"/>
      <c r="GU225" s="1"/>
      <c r="GV225" s="1"/>
      <c r="GW225" s="1"/>
      <c r="GX225" s="1"/>
      <c r="GY225" s="1"/>
      <c r="GZ225" s="1"/>
      <c r="HA225" s="1"/>
      <c r="HB225" s="1"/>
      <c r="HC225" s="1"/>
      <c r="HD225" s="1"/>
      <c r="HE225" s="1"/>
      <c r="HF225" s="1"/>
      <c r="HG225" s="1"/>
    </row>
    <row r="226" spans="1:215">
      <c r="A226" s="48">
        <v>48</v>
      </c>
      <c r="B226" s="77" t="s">
        <v>142</v>
      </c>
      <c r="C226" s="76">
        <v>25654615</v>
      </c>
      <c r="D226" s="76">
        <v>53636725</v>
      </c>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c r="EV226" s="1"/>
      <c r="EW226" s="1"/>
      <c r="EX226" s="1"/>
      <c r="EY226" s="1"/>
      <c r="EZ226" s="1"/>
      <c r="FA226" s="1"/>
      <c r="FB226" s="1"/>
      <c r="FC226" s="1"/>
      <c r="FD226" s="1"/>
      <c r="FE226" s="1"/>
      <c r="FF226" s="1"/>
      <c r="FG226" s="1"/>
      <c r="FH226" s="1"/>
      <c r="FI226" s="1"/>
      <c r="FJ226" s="1"/>
      <c r="FK226" s="1"/>
      <c r="FL226" s="1"/>
      <c r="FM226" s="1"/>
      <c r="FN226" s="1"/>
      <c r="FO226" s="1"/>
      <c r="FP226" s="1"/>
      <c r="FQ226" s="1"/>
      <c r="FR226" s="1"/>
      <c r="FS226" s="1"/>
      <c r="FT226" s="1"/>
      <c r="FU226" s="1"/>
      <c r="FV226" s="1"/>
      <c r="FW226" s="1"/>
      <c r="FX226" s="1"/>
      <c r="FY226" s="1"/>
      <c r="FZ226" s="1"/>
      <c r="GA226" s="1"/>
      <c r="GB226" s="1"/>
      <c r="GC226" s="1"/>
      <c r="GD226" s="1"/>
      <c r="GE226" s="1"/>
      <c r="GF226" s="1"/>
      <c r="GG226" s="1"/>
      <c r="GH226" s="1"/>
      <c r="GI226" s="1"/>
      <c r="GJ226" s="1"/>
      <c r="GK226" s="1"/>
      <c r="GL226" s="1"/>
      <c r="GM226" s="1"/>
      <c r="GN226" s="1"/>
      <c r="GO226" s="1"/>
      <c r="GP226" s="1"/>
      <c r="GQ226" s="1"/>
      <c r="GR226" s="1"/>
      <c r="GS226" s="1"/>
      <c r="GT226" s="1"/>
      <c r="GU226" s="1"/>
      <c r="GV226" s="1"/>
      <c r="GW226" s="1"/>
      <c r="GX226" s="1"/>
      <c r="GY226" s="1"/>
      <c r="GZ226" s="1"/>
      <c r="HA226" s="1"/>
      <c r="HB226" s="1"/>
      <c r="HC226" s="1"/>
      <c r="HD226" s="1"/>
      <c r="HE226" s="1"/>
      <c r="HF226" s="1"/>
      <c r="HG226" s="1"/>
    </row>
    <row r="227" spans="1:215" s="71" customFormat="1" ht="12" thickBot="1">
      <c r="A227" s="50"/>
      <c r="B227" s="62" t="s">
        <v>62</v>
      </c>
      <c r="C227" s="57">
        <v>1314315326</v>
      </c>
      <c r="D227" s="57">
        <v>1536137063</v>
      </c>
    </row>
    <row r="228" spans="1:215" ht="13.5" thickTop="1">
      <c r="B228" s="58"/>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c r="FC228" s="1"/>
      <c r="FD228" s="1"/>
      <c r="FE228" s="1"/>
      <c r="FF228" s="1"/>
      <c r="FG228" s="1"/>
      <c r="FH228" s="1"/>
      <c r="FI228" s="1"/>
      <c r="FJ228" s="1"/>
      <c r="FK228" s="1"/>
      <c r="FL228" s="1"/>
      <c r="FM228" s="1"/>
      <c r="FN228" s="1"/>
      <c r="FO228" s="1"/>
      <c r="FP228" s="1"/>
      <c r="FQ228" s="1"/>
      <c r="FR228" s="1"/>
      <c r="FS228" s="1"/>
      <c r="FT228" s="1"/>
      <c r="FU228" s="1"/>
      <c r="FV228" s="1"/>
      <c r="FW228" s="1"/>
      <c r="FX228" s="1"/>
      <c r="FY228" s="1"/>
      <c r="FZ228" s="1"/>
      <c r="GA228" s="1"/>
      <c r="GB228" s="1"/>
      <c r="GC228" s="1"/>
      <c r="GD228" s="1"/>
      <c r="GE228" s="1"/>
      <c r="GF228" s="1"/>
      <c r="GG228" s="1"/>
      <c r="GH228" s="1"/>
      <c r="GI228" s="1"/>
      <c r="GJ228" s="1"/>
      <c r="GK228" s="1"/>
      <c r="GL228" s="1"/>
      <c r="GM228" s="1"/>
      <c r="GN228" s="1"/>
      <c r="GO228" s="1"/>
      <c r="GP228" s="1"/>
      <c r="GQ228" s="1"/>
      <c r="GR228" s="1"/>
      <c r="GS228" s="1"/>
      <c r="GT228" s="1"/>
      <c r="GU228" s="1"/>
      <c r="GV228" s="1"/>
      <c r="GW228" s="1"/>
      <c r="GX228" s="1"/>
      <c r="GY228" s="1"/>
      <c r="GZ228" s="1"/>
      <c r="HA228" s="1"/>
      <c r="HB228" s="1"/>
      <c r="HC228" s="1"/>
      <c r="HD228" s="1"/>
      <c r="HE228" s="1"/>
      <c r="HF228" s="1"/>
      <c r="HG228" s="1"/>
    </row>
    <row r="229" spans="1:215" ht="18.75" customHeight="1">
      <c r="B229" s="696" t="s">
        <v>619</v>
      </c>
      <c r="C229" s="697"/>
      <c r="D229" s="697"/>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c r="EX229" s="1"/>
      <c r="EY229" s="1"/>
      <c r="EZ229" s="1"/>
      <c r="FA229" s="1"/>
      <c r="FB229" s="1"/>
      <c r="FC229" s="1"/>
      <c r="FD229" s="1"/>
      <c r="FE229" s="1"/>
      <c r="FF229" s="1"/>
      <c r="FG229" s="1"/>
      <c r="FH229" s="1"/>
      <c r="FI229" s="1"/>
      <c r="FJ229" s="1"/>
      <c r="FK229" s="1"/>
      <c r="FL229" s="1"/>
      <c r="FM229" s="1"/>
      <c r="FN229" s="1"/>
      <c r="FO229" s="1"/>
      <c r="FP229" s="1"/>
      <c r="FQ229" s="1"/>
      <c r="FR229" s="1"/>
      <c r="FS229" s="1"/>
      <c r="FT229" s="1"/>
      <c r="FU229" s="1"/>
      <c r="FV229" s="1"/>
      <c r="FW229" s="1"/>
      <c r="FX229" s="1"/>
      <c r="FY229" s="1"/>
      <c r="FZ229" s="1"/>
      <c r="GA229" s="1"/>
      <c r="GB229" s="1"/>
      <c r="GC229" s="1"/>
      <c r="GD229" s="1"/>
      <c r="GE229" s="1"/>
      <c r="GF229" s="1"/>
      <c r="GG229" s="1"/>
      <c r="GH229" s="1"/>
      <c r="GI229" s="1"/>
      <c r="GJ229" s="1"/>
      <c r="GK229" s="1"/>
      <c r="GL229" s="1"/>
      <c r="GM229" s="1"/>
      <c r="GN229" s="1"/>
      <c r="GO229" s="1"/>
      <c r="GP229" s="1"/>
      <c r="GQ229" s="1"/>
      <c r="GR229" s="1"/>
      <c r="GS229" s="1"/>
      <c r="GT229" s="1"/>
      <c r="GU229" s="1"/>
      <c r="GV229" s="1"/>
      <c r="GW229" s="1"/>
      <c r="GX229" s="1"/>
      <c r="GY229" s="1"/>
      <c r="GZ229" s="1"/>
      <c r="HA229" s="1"/>
      <c r="HB229" s="1"/>
      <c r="HC229" s="1"/>
      <c r="HD229" s="1"/>
      <c r="HE229" s="1"/>
      <c r="HF229" s="1"/>
      <c r="HG229" s="1"/>
    </row>
    <row r="230" spans="1:215">
      <c r="B230" s="697"/>
      <c r="C230" s="697"/>
      <c r="D230" s="697"/>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c r="EX230" s="1"/>
      <c r="EY230" s="1"/>
      <c r="EZ230" s="1"/>
      <c r="FA230" s="1"/>
      <c r="FB230" s="1"/>
      <c r="FC230" s="1"/>
      <c r="FD230" s="1"/>
      <c r="FE230" s="1"/>
      <c r="FF230" s="1"/>
      <c r="FG230" s="1"/>
      <c r="FH230" s="1"/>
      <c r="FI230" s="1"/>
      <c r="FJ230" s="1"/>
      <c r="FK230" s="1"/>
      <c r="FL230" s="1"/>
      <c r="FM230" s="1"/>
      <c r="FN230" s="1"/>
      <c r="FO230" s="1"/>
      <c r="FP230" s="1"/>
      <c r="FQ230" s="1"/>
      <c r="FR230" s="1"/>
      <c r="FS230" s="1"/>
      <c r="FT230" s="1"/>
      <c r="FU230" s="1"/>
      <c r="FV230" s="1"/>
      <c r="FW230" s="1"/>
      <c r="FX230" s="1"/>
      <c r="FY230" s="1"/>
      <c r="FZ230" s="1"/>
      <c r="GA230" s="1"/>
      <c r="GB230" s="1"/>
      <c r="GC230" s="1"/>
      <c r="GD230" s="1"/>
      <c r="GE230" s="1"/>
      <c r="GF230" s="1"/>
      <c r="GG230" s="1"/>
      <c r="GH230" s="1"/>
      <c r="GI230" s="1"/>
      <c r="GJ230" s="1"/>
      <c r="GK230" s="1"/>
      <c r="GL230" s="1"/>
      <c r="GM230" s="1"/>
      <c r="GN230" s="1"/>
      <c r="GO230" s="1"/>
      <c r="GP230" s="1"/>
      <c r="GQ230" s="1"/>
      <c r="GR230" s="1"/>
      <c r="GS230" s="1"/>
      <c r="GT230" s="1"/>
      <c r="GU230" s="1"/>
      <c r="GV230" s="1"/>
      <c r="GW230" s="1"/>
      <c r="GX230" s="1"/>
      <c r="GY230" s="1"/>
      <c r="GZ230" s="1"/>
      <c r="HA230" s="1"/>
      <c r="HB230" s="1"/>
      <c r="HC230" s="1"/>
      <c r="HD230" s="1"/>
      <c r="HE230" s="1"/>
      <c r="HF230" s="1"/>
      <c r="HG230" s="1"/>
    </row>
    <row r="231" spans="1:215">
      <c r="B231" s="58"/>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c r="FC231" s="1"/>
      <c r="FD231" s="1"/>
      <c r="FE231" s="1"/>
      <c r="FF231" s="1"/>
      <c r="FG231" s="1"/>
      <c r="FH231" s="1"/>
      <c r="FI231" s="1"/>
      <c r="FJ231" s="1"/>
      <c r="FK231" s="1"/>
      <c r="FL231" s="1"/>
      <c r="FM231" s="1"/>
      <c r="FN231" s="1"/>
      <c r="FO231" s="1"/>
      <c r="FP231" s="1"/>
      <c r="FQ231" s="1"/>
      <c r="FR231" s="1"/>
      <c r="FS231" s="1"/>
      <c r="FT231" s="1"/>
      <c r="FU231" s="1"/>
      <c r="FV231" s="1"/>
      <c r="FW231" s="1"/>
      <c r="FX231" s="1"/>
      <c r="FY231" s="1"/>
      <c r="FZ231" s="1"/>
      <c r="GA231" s="1"/>
      <c r="GB231" s="1"/>
      <c r="GC231" s="1"/>
      <c r="GD231" s="1"/>
      <c r="GE231" s="1"/>
      <c r="GF231" s="1"/>
      <c r="GG231" s="1"/>
      <c r="GH231" s="1"/>
      <c r="GI231" s="1"/>
      <c r="GJ231" s="1"/>
      <c r="GK231" s="1"/>
      <c r="GL231" s="1"/>
      <c r="GM231" s="1"/>
      <c r="GN231" s="1"/>
      <c r="GO231" s="1"/>
      <c r="GP231" s="1"/>
      <c r="GQ231" s="1"/>
      <c r="GR231" s="1"/>
      <c r="GS231" s="1"/>
      <c r="GT231" s="1"/>
      <c r="GU231" s="1"/>
      <c r="GV231" s="1"/>
      <c r="GW231" s="1"/>
      <c r="GX231" s="1"/>
      <c r="GY231" s="1"/>
      <c r="GZ231" s="1"/>
      <c r="HA231" s="1"/>
      <c r="HB231" s="1"/>
      <c r="HC231" s="1"/>
      <c r="HD231" s="1"/>
      <c r="HE231" s="1"/>
      <c r="HF231" s="1"/>
      <c r="HG231" s="1"/>
    </row>
    <row r="232" spans="1:215">
      <c r="B232" s="51" t="s">
        <v>58</v>
      </c>
      <c r="C232" s="52">
        <v>43830</v>
      </c>
      <c r="D232" s="52">
        <v>43465</v>
      </c>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c r="FC232" s="1"/>
      <c r="FD232" s="1"/>
      <c r="FE232" s="1"/>
      <c r="FF232" s="1"/>
      <c r="FG232" s="1"/>
      <c r="FH232" s="1"/>
      <c r="FI232" s="1"/>
      <c r="FJ232" s="1"/>
      <c r="FK232" s="1"/>
      <c r="FL232" s="1"/>
      <c r="FM232" s="1"/>
      <c r="FN232" s="1"/>
      <c r="FO232" s="1"/>
      <c r="FP232" s="1"/>
      <c r="FQ232" s="1"/>
      <c r="FR232" s="1"/>
      <c r="FS232" s="1"/>
      <c r="FT232" s="1"/>
      <c r="FU232" s="1"/>
      <c r="FV232" s="1"/>
      <c r="FW232" s="1"/>
      <c r="FX232" s="1"/>
      <c r="FY232" s="1"/>
      <c r="FZ232" s="1"/>
      <c r="GA232" s="1"/>
      <c r="GB232" s="1"/>
      <c r="GC232" s="1"/>
      <c r="GD232" s="1"/>
      <c r="GE232" s="1"/>
      <c r="GF232" s="1"/>
      <c r="GG232" s="1"/>
      <c r="GH232" s="1"/>
      <c r="GI232" s="1"/>
      <c r="GJ232" s="1"/>
      <c r="GK232" s="1"/>
      <c r="GL232" s="1"/>
      <c r="GM232" s="1"/>
      <c r="GN232" s="1"/>
      <c r="GO232" s="1"/>
      <c r="GP232" s="1"/>
      <c r="GQ232" s="1"/>
      <c r="GR232" s="1"/>
      <c r="GS232" s="1"/>
      <c r="GT232" s="1"/>
      <c r="GU232" s="1"/>
      <c r="GV232" s="1"/>
      <c r="GW232" s="1"/>
      <c r="GX232" s="1"/>
      <c r="GY232" s="1"/>
      <c r="GZ232" s="1"/>
      <c r="HA232" s="1"/>
      <c r="HB232" s="1"/>
      <c r="HC232" s="1"/>
      <c r="HD232" s="1"/>
      <c r="HE232" s="1"/>
      <c r="HF232" s="1"/>
      <c r="HG232" s="1"/>
    </row>
    <row r="233" spans="1:215">
      <c r="B233" s="61" t="s">
        <v>144</v>
      </c>
      <c r="C233" s="53">
        <v>14032460</v>
      </c>
      <c r="D233" s="53">
        <v>1528338354</v>
      </c>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c r="EX233" s="1"/>
      <c r="EY233" s="1"/>
      <c r="EZ233" s="1"/>
      <c r="FA233" s="1"/>
      <c r="FB233" s="1"/>
      <c r="FC233" s="1"/>
      <c r="FD233" s="1"/>
      <c r="FE233" s="1"/>
      <c r="FF233" s="1"/>
      <c r="FG233" s="1"/>
      <c r="FH233" s="1"/>
      <c r="FI233" s="1"/>
      <c r="FJ233" s="1"/>
      <c r="FK233" s="1"/>
      <c r="FL233" s="1"/>
      <c r="FM233" s="1"/>
      <c r="FN233" s="1"/>
      <c r="FO233" s="1"/>
      <c r="FP233" s="1"/>
      <c r="FQ233" s="1"/>
      <c r="FR233" s="1"/>
      <c r="FS233" s="1"/>
      <c r="FT233" s="1"/>
      <c r="FU233" s="1"/>
      <c r="FV233" s="1"/>
      <c r="FW233" s="1"/>
      <c r="FX233" s="1"/>
      <c r="FY233" s="1"/>
      <c r="FZ233" s="1"/>
      <c r="GA233" s="1"/>
      <c r="GB233" s="1"/>
      <c r="GC233" s="1"/>
      <c r="GD233" s="1"/>
      <c r="GE233" s="1"/>
      <c r="GF233" s="1"/>
      <c r="GG233" s="1"/>
      <c r="GH233" s="1"/>
      <c r="GI233" s="1"/>
      <c r="GJ233" s="1"/>
      <c r="GK233" s="1"/>
      <c r="GL233" s="1"/>
      <c r="GM233" s="1"/>
      <c r="GN233" s="1"/>
      <c r="GO233" s="1"/>
      <c r="GP233" s="1"/>
      <c r="GQ233" s="1"/>
      <c r="GR233" s="1"/>
      <c r="GS233" s="1"/>
      <c r="GT233" s="1"/>
      <c r="GU233" s="1"/>
      <c r="GV233" s="1"/>
      <c r="GW233" s="1"/>
      <c r="GX233" s="1"/>
      <c r="GY233" s="1"/>
      <c r="GZ233" s="1"/>
      <c r="HA233" s="1"/>
      <c r="HB233" s="1"/>
      <c r="HC233" s="1"/>
      <c r="HD233" s="1"/>
      <c r="HE233" s="1"/>
      <c r="HF233" s="1"/>
      <c r="HG233" s="1"/>
    </row>
    <row r="234" spans="1:215">
      <c r="A234" s="698">
        <v>38</v>
      </c>
      <c r="B234" s="61" t="s">
        <v>586</v>
      </c>
      <c r="C234" s="53">
        <v>219345734</v>
      </c>
      <c r="D234" s="53">
        <v>0</v>
      </c>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c r="EX234" s="1"/>
      <c r="EY234" s="1"/>
      <c r="EZ234" s="1"/>
      <c r="FA234" s="1"/>
      <c r="FB234" s="1"/>
      <c r="FC234" s="1"/>
      <c r="FD234" s="1"/>
      <c r="FE234" s="1"/>
      <c r="FF234" s="1"/>
      <c r="FG234" s="1"/>
      <c r="FH234" s="1"/>
      <c r="FI234" s="1"/>
      <c r="FJ234" s="1"/>
      <c r="FK234" s="1"/>
      <c r="FL234" s="1"/>
      <c r="FM234" s="1"/>
      <c r="FN234" s="1"/>
      <c r="FO234" s="1"/>
      <c r="FP234" s="1"/>
      <c r="FQ234" s="1"/>
      <c r="FR234" s="1"/>
      <c r="FS234" s="1"/>
      <c r="FT234" s="1"/>
      <c r="FU234" s="1"/>
      <c r="FV234" s="1"/>
      <c r="FW234" s="1"/>
      <c r="FX234" s="1"/>
      <c r="FY234" s="1"/>
      <c r="FZ234" s="1"/>
      <c r="GA234" s="1"/>
      <c r="GB234" s="1"/>
      <c r="GC234" s="1"/>
      <c r="GD234" s="1"/>
      <c r="GE234" s="1"/>
      <c r="GF234" s="1"/>
      <c r="GG234" s="1"/>
      <c r="GH234" s="1"/>
      <c r="GI234" s="1"/>
      <c r="GJ234" s="1"/>
      <c r="GK234" s="1"/>
      <c r="GL234" s="1"/>
      <c r="GM234" s="1"/>
      <c r="GN234" s="1"/>
      <c r="GO234" s="1"/>
      <c r="GP234" s="1"/>
      <c r="GQ234" s="1"/>
      <c r="GR234" s="1"/>
      <c r="GS234" s="1"/>
      <c r="GT234" s="1"/>
      <c r="GU234" s="1"/>
      <c r="GV234" s="1"/>
      <c r="GW234" s="1"/>
      <c r="GX234" s="1"/>
      <c r="GY234" s="1"/>
      <c r="GZ234" s="1"/>
      <c r="HA234" s="1"/>
      <c r="HB234" s="1"/>
      <c r="HC234" s="1"/>
      <c r="HD234" s="1"/>
      <c r="HE234" s="1"/>
      <c r="HF234" s="1"/>
      <c r="HG234" s="1"/>
    </row>
    <row r="235" spans="1:215">
      <c r="A235" s="698"/>
      <c r="B235" s="61" t="s">
        <v>585</v>
      </c>
      <c r="C235" s="53">
        <v>797846575</v>
      </c>
      <c r="D235" s="53">
        <v>0</v>
      </c>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c r="EX235" s="1"/>
      <c r="EY235" s="1"/>
      <c r="EZ235" s="1"/>
      <c r="FA235" s="1"/>
      <c r="FB235" s="1"/>
      <c r="FC235" s="1"/>
      <c r="FD235" s="1"/>
      <c r="FE235" s="1"/>
      <c r="FF235" s="1"/>
      <c r="FG235" s="1"/>
      <c r="FH235" s="1"/>
      <c r="FI235" s="1"/>
      <c r="FJ235" s="1"/>
      <c r="FK235" s="1"/>
      <c r="FL235" s="1"/>
      <c r="FM235" s="1"/>
      <c r="FN235" s="1"/>
      <c r="FO235" s="1"/>
      <c r="FP235" s="1"/>
      <c r="FQ235" s="1"/>
      <c r="FR235" s="1"/>
      <c r="FS235" s="1"/>
      <c r="FT235" s="1"/>
      <c r="FU235" s="1"/>
      <c r="FV235" s="1"/>
      <c r="FW235" s="1"/>
      <c r="FX235" s="1"/>
      <c r="FY235" s="1"/>
      <c r="FZ235" s="1"/>
      <c r="GA235" s="1"/>
      <c r="GB235" s="1"/>
      <c r="GC235" s="1"/>
      <c r="GD235" s="1"/>
      <c r="GE235" s="1"/>
      <c r="GF235" s="1"/>
      <c r="GG235" s="1"/>
      <c r="GH235" s="1"/>
      <c r="GI235" s="1"/>
      <c r="GJ235" s="1"/>
      <c r="GK235" s="1"/>
      <c r="GL235" s="1"/>
      <c r="GM235" s="1"/>
      <c r="GN235" s="1"/>
      <c r="GO235" s="1"/>
      <c r="GP235" s="1"/>
      <c r="GQ235" s="1"/>
      <c r="GR235" s="1"/>
      <c r="GS235" s="1"/>
      <c r="GT235" s="1"/>
      <c r="GU235" s="1"/>
      <c r="GV235" s="1"/>
      <c r="GW235" s="1"/>
      <c r="GX235" s="1"/>
      <c r="GY235" s="1"/>
      <c r="GZ235" s="1"/>
      <c r="HA235" s="1"/>
      <c r="HB235" s="1"/>
      <c r="HC235" s="1"/>
      <c r="HD235" s="1"/>
      <c r="HE235" s="1"/>
      <c r="HF235" s="1"/>
      <c r="HG235" s="1"/>
    </row>
    <row r="236" spans="1:215">
      <c r="A236" s="80"/>
      <c r="B236" s="61" t="s">
        <v>145</v>
      </c>
      <c r="C236" s="53">
        <v>709788870</v>
      </c>
      <c r="D236" s="53">
        <v>0</v>
      </c>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c r="EV236" s="1"/>
      <c r="EW236" s="1"/>
      <c r="EX236" s="1"/>
      <c r="EY236" s="1"/>
      <c r="EZ236" s="1"/>
      <c r="FA236" s="1"/>
      <c r="FB236" s="1"/>
      <c r="FC236" s="1"/>
      <c r="FD236" s="1"/>
      <c r="FE236" s="1"/>
      <c r="FF236" s="1"/>
      <c r="FG236" s="1"/>
      <c r="FH236" s="1"/>
      <c r="FI236" s="1"/>
      <c r="FJ236" s="1"/>
      <c r="FK236" s="1"/>
      <c r="FL236" s="1"/>
      <c r="FM236" s="1"/>
      <c r="FN236" s="1"/>
      <c r="FO236" s="1"/>
      <c r="FP236" s="1"/>
      <c r="FQ236" s="1"/>
      <c r="FR236" s="1"/>
      <c r="FS236" s="1"/>
      <c r="FT236" s="1"/>
      <c r="FU236" s="1"/>
      <c r="FV236" s="1"/>
      <c r="FW236" s="1"/>
      <c r="FX236" s="1"/>
      <c r="FY236" s="1"/>
      <c r="FZ236" s="1"/>
      <c r="GA236" s="1"/>
      <c r="GB236" s="1"/>
      <c r="GC236" s="1"/>
      <c r="GD236" s="1"/>
      <c r="GE236" s="1"/>
      <c r="GF236" s="1"/>
      <c r="GG236" s="1"/>
      <c r="GH236" s="1"/>
      <c r="GI236" s="1"/>
      <c r="GJ236" s="1"/>
      <c r="GK236" s="1"/>
      <c r="GL236" s="1"/>
      <c r="GM236" s="1"/>
      <c r="GN236" s="1"/>
      <c r="GO236" s="1"/>
      <c r="GP236" s="1"/>
      <c r="GQ236" s="1"/>
      <c r="GR236" s="1"/>
      <c r="GS236" s="1"/>
      <c r="GT236" s="1"/>
      <c r="GU236" s="1"/>
      <c r="GV236" s="1"/>
      <c r="GW236" s="1"/>
      <c r="GX236" s="1"/>
      <c r="GY236" s="1"/>
      <c r="GZ236" s="1"/>
      <c r="HA236" s="1"/>
      <c r="HB236" s="1"/>
      <c r="HC236" s="1"/>
      <c r="HD236" s="1"/>
      <c r="HE236" s="1"/>
      <c r="HF236" s="1"/>
      <c r="HG236" s="1"/>
    </row>
    <row r="237" spans="1:215">
      <c r="B237" s="61" t="s">
        <v>147</v>
      </c>
      <c r="C237" s="53">
        <v>96075031</v>
      </c>
      <c r="D237" s="53">
        <v>72078320</v>
      </c>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c r="FC237" s="1"/>
      <c r="FD237" s="1"/>
      <c r="FE237" s="1"/>
      <c r="FF237" s="1"/>
      <c r="FG237" s="1"/>
      <c r="FH237" s="1"/>
      <c r="FI237" s="1"/>
      <c r="FJ237" s="1"/>
      <c r="FK237" s="1"/>
      <c r="FL237" s="1"/>
      <c r="FM237" s="1"/>
      <c r="FN237" s="1"/>
      <c r="FO237" s="1"/>
      <c r="FP237" s="1"/>
      <c r="FQ237" s="1"/>
      <c r="FR237" s="1"/>
      <c r="FS237" s="1"/>
      <c r="FT237" s="1"/>
      <c r="FU237" s="1"/>
      <c r="FV237" s="1"/>
      <c r="FW237" s="1"/>
      <c r="FX237" s="1"/>
      <c r="FY237" s="1"/>
      <c r="FZ237" s="1"/>
      <c r="GA237" s="1"/>
      <c r="GB237" s="1"/>
      <c r="GC237" s="1"/>
      <c r="GD237" s="1"/>
      <c r="GE237" s="1"/>
      <c r="GF237" s="1"/>
      <c r="GG237" s="1"/>
      <c r="GH237" s="1"/>
      <c r="GI237" s="1"/>
      <c r="GJ237" s="1"/>
      <c r="GK237" s="1"/>
      <c r="GL237" s="1"/>
      <c r="GM237" s="1"/>
      <c r="GN237" s="1"/>
      <c r="GO237" s="1"/>
      <c r="GP237" s="1"/>
      <c r="GQ237" s="1"/>
      <c r="GR237" s="1"/>
      <c r="GS237" s="1"/>
      <c r="GT237" s="1"/>
      <c r="GU237" s="1"/>
      <c r="GV237" s="1"/>
      <c r="GW237" s="1"/>
      <c r="GX237" s="1"/>
      <c r="GY237" s="1"/>
      <c r="GZ237" s="1"/>
      <c r="HA237" s="1"/>
      <c r="HB237" s="1"/>
      <c r="HC237" s="1"/>
      <c r="HD237" s="1"/>
      <c r="HE237" s="1"/>
      <c r="HF237" s="1"/>
      <c r="HG237" s="1"/>
    </row>
    <row r="238" spans="1:215">
      <c r="B238" s="118" t="s">
        <v>62</v>
      </c>
      <c r="C238" s="119">
        <v>1837088670</v>
      </c>
      <c r="D238" s="119">
        <v>1600416674</v>
      </c>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c r="EX238" s="1"/>
      <c r="EY238" s="1"/>
      <c r="EZ238" s="1"/>
      <c r="FA238" s="1"/>
      <c r="FB238" s="1"/>
      <c r="FC238" s="1"/>
      <c r="FD238" s="1"/>
      <c r="FE238" s="1"/>
      <c r="FF238" s="1"/>
      <c r="FG238" s="1"/>
      <c r="FH238" s="1"/>
      <c r="FI238" s="1"/>
      <c r="FJ238" s="1"/>
      <c r="FK238" s="1"/>
      <c r="FL238" s="1"/>
      <c r="FM238" s="1"/>
      <c r="FN238" s="1"/>
      <c r="FO238" s="1"/>
      <c r="FP238" s="1"/>
      <c r="FQ238" s="1"/>
      <c r="FR238" s="1"/>
      <c r="FS238" s="1"/>
      <c r="FT238" s="1"/>
      <c r="FU238" s="1"/>
      <c r="FV238" s="1"/>
      <c r="FW238" s="1"/>
      <c r="FX238" s="1"/>
      <c r="FY238" s="1"/>
      <c r="FZ238" s="1"/>
      <c r="GA238" s="1"/>
      <c r="GB238" s="1"/>
      <c r="GC238" s="1"/>
      <c r="GD238" s="1"/>
      <c r="GE238" s="1"/>
      <c r="GF238" s="1"/>
      <c r="GG238" s="1"/>
      <c r="GH238" s="1"/>
      <c r="GI238" s="1"/>
      <c r="GJ238" s="1"/>
      <c r="GK238" s="1"/>
      <c r="GL238" s="1"/>
      <c r="GM238" s="1"/>
      <c r="GN238" s="1"/>
      <c r="GO238" s="1"/>
      <c r="GP238" s="1"/>
      <c r="GQ238" s="1"/>
      <c r="GR238" s="1"/>
      <c r="GS238" s="1"/>
      <c r="GT238" s="1"/>
      <c r="GU238" s="1"/>
      <c r="GV238" s="1"/>
      <c r="GW238" s="1"/>
      <c r="GX238" s="1"/>
      <c r="GY238" s="1"/>
      <c r="GZ238" s="1"/>
      <c r="HA238" s="1"/>
      <c r="HB238" s="1"/>
      <c r="HC238" s="1"/>
      <c r="HD238" s="1"/>
      <c r="HE238" s="1"/>
      <c r="HF238" s="1"/>
      <c r="HG238" s="1"/>
    </row>
    <row r="239" spans="1:215">
      <c r="B239" s="58"/>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c r="FC239" s="1"/>
      <c r="FD239" s="1"/>
      <c r="FE239" s="1"/>
      <c r="FF239" s="1"/>
      <c r="FG239" s="1"/>
      <c r="FH239" s="1"/>
      <c r="FI239" s="1"/>
      <c r="FJ239" s="1"/>
      <c r="FK239" s="1"/>
      <c r="FL239" s="1"/>
      <c r="FM239" s="1"/>
      <c r="FN239" s="1"/>
      <c r="FO239" s="1"/>
      <c r="FP239" s="1"/>
      <c r="FQ239" s="1"/>
      <c r="FR239" s="1"/>
      <c r="FS239" s="1"/>
      <c r="FT239" s="1"/>
      <c r="FU239" s="1"/>
      <c r="FV239" s="1"/>
      <c r="FW239" s="1"/>
      <c r="FX239" s="1"/>
      <c r="FY239" s="1"/>
      <c r="FZ239" s="1"/>
      <c r="GA239" s="1"/>
      <c r="GB239" s="1"/>
      <c r="GC239" s="1"/>
      <c r="GD239" s="1"/>
      <c r="GE239" s="1"/>
      <c r="GF239" s="1"/>
      <c r="GG239" s="1"/>
      <c r="GH239" s="1"/>
      <c r="GI239" s="1"/>
      <c r="GJ239" s="1"/>
      <c r="GK239" s="1"/>
      <c r="GL239" s="1"/>
      <c r="GM239" s="1"/>
      <c r="GN239" s="1"/>
      <c r="GO239" s="1"/>
      <c r="GP239" s="1"/>
      <c r="GQ239" s="1"/>
      <c r="GR239" s="1"/>
      <c r="GS239" s="1"/>
      <c r="GT239" s="1"/>
      <c r="GU239" s="1"/>
      <c r="GV239" s="1"/>
      <c r="GW239" s="1"/>
      <c r="GX239" s="1"/>
      <c r="GY239" s="1"/>
      <c r="GZ239" s="1"/>
      <c r="HA239" s="1"/>
      <c r="HB239" s="1"/>
      <c r="HC239" s="1"/>
      <c r="HD239" s="1"/>
      <c r="HE239" s="1"/>
      <c r="HF239" s="1"/>
      <c r="HG239" s="1"/>
    </row>
    <row r="240" spans="1:215" ht="12.75" customHeight="1">
      <c r="B240" s="696" t="s">
        <v>620</v>
      </c>
      <c r="C240" s="697"/>
      <c r="D240" s="697"/>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c r="EX240" s="1"/>
      <c r="EY240" s="1"/>
      <c r="EZ240" s="1"/>
      <c r="FA240" s="1"/>
      <c r="FB240" s="1"/>
      <c r="FC240" s="1"/>
      <c r="FD240" s="1"/>
      <c r="FE240" s="1"/>
      <c r="FF240" s="1"/>
      <c r="FG240" s="1"/>
      <c r="FH240" s="1"/>
      <c r="FI240" s="1"/>
      <c r="FJ240" s="1"/>
      <c r="FK240" s="1"/>
      <c r="FL240" s="1"/>
      <c r="FM240" s="1"/>
      <c r="FN240" s="1"/>
      <c r="FO240" s="1"/>
      <c r="FP240" s="1"/>
      <c r="FQ240" s="1"/>
      <c r="FR240" s="1"/>
      <c r="FS240" s="1"/>
      <c r="FT240" s="1"/>
      <c r="FU240" s="1"/>
      <c r="FV240" s="1"/>
      <c r="FW240" s="1"/>
      <c r="FX240" s="1"/>
      <c r="FY240" s="1"/>
      <c r="FZ240" s="1"/>
      <c r="GA240" s="1"/>
      <c r="GB240" s="1"/>
      <c r="GC240" s="1"/>
      <c r="GD240" s="1"/>
      <c r="GE240" s="1"/>
      <c r="GF240" s="1"/>
      <c r="GG240" s="1"/>
      <c r="GH240" s="1"/>
      <c r="GI240" s="1"/>
      <c r="GJ240" s="1"/>
      <c r="GK240" s="1"/>
      <c r="GL240" s="1"/>
      <c r="GM240" s="1"/>
      <c r="GN240" s="1"/>
      <c r="GO240" s="1"/>
      <c r="GP240" s="1"/>
      <c r="GQ240" s="1"/>
      <c r="GR240" s="1"/>
      <c r="GS240" s="1"/>
      <c r="GT240" s="1"/>
      <c r="GU240" s="1"/>
      <c r="GV240" s="1"/>
      <c r="GW240" s="1"/>
      <c r="GX240" s="1"/>
      <c r="GY240" s="1"/>
      <c r="GZ240" s="1"/>
      <c r="HA240" s="1"/>
      <c r="HB240" s="1"/>
      <c r="HC240" s="1"/>
      <c r="HD240" s="1"/>
      <c r="HE240" s="1"/>
      <c r="HF240" s="1"/>
      <c r="HG240" s="1"/>
    </row>
    <row r="241" spans="1:215" ht="23.25" customHeight="1">
      <c r="A241" s="1"/>
      <c r="B241" s="697"/>
      <c r="C241" s="697"/>
      <c r="D241" s="697"/>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c r="EV241" s="1"/>
      <c r="EW241" s="1"/>
      <c r="EX241" s="1"/>
      <c r="EY241" s="1"/>
      <c r="EZ241" s="1"/>
      <c r="FA241" s="1"/>
      <c r="FB241" s="1"/>
      <c r="FC241" s="1"/>
      <c r="FD241" s="1"/>
      <c r="FE241" s="1"/>
      <c r="FF241" s="1"/>
      <c r="FG241" s="1"/>
      <c r="FH241" s="1"/>
      <c r="FI241" s="1"/>
      <c r="FJ241" s="1"/>
      <c r="FK241" s="1"/>
      <c r="FL241" s="1"/>
      <c r="FM241" s="1"/>
      <c r="FN241" s="1"/>
      <c r="FO241" s="1"/>
      <c r="FP241" s="1"/>
      <c r="FQ241" s="1"/>
      <c r="FR241" s="1"/>
      <c r="FS241" s="1"/>
      <c r="FT241" s="1"/>
      <c r="FU241" s="1"/>
      <c r="FV241" s="1"/>
      <c r="FW241" s="1"/>
      <c r="FX241" s="1"/>
      <c r="FY241" s="1"/>
      <c r="FZ241" s="1"/>
      <c r="GA241" s="1"/>
      <c r="GB241" s="1"/>
      <c r="GC241" s="1"/>
      <c r="GD241" s="1"/>
      <c r="GE241" s="1"/>
      <c r="GF241" s="1"/>
      <c r="GG241" s="1"/>
      <c r="GH241" s="1"/>
      <c r="GI241" s="1"/>
      <c r="GJ241" s="1"/>
      <c r="GK241" s="1"/>
      <c r="GL241" s="1"/>
      <c r="GM241" s="1"/>
      <c r="GN241" s="1"/>
      <c r="GO241" s="1"/>
      <c r="GP241" s="1"/>
      <c r="GQ241" s="1"/>
      <c r="GR241" s="1"/>
      <c r="GS241" s="1"/>
      <c r="GT241" s="1"/>
      <c r="GU241" s="1"/>
      <c r="GV241" s="1"/>
      <c r="GW241" s="1"/>
      <c r="GX241" s="1"/>
      <c r="GY241" s="1"/>
      <c r="GZ241" s="1"/>
      <c r="HA241" s="1"/>
      <c r="HB241" s="1"/>
      <c r="HC241" s="1"/>
      <c r="HD241" s="1"/>
      <c r="HE241" s="1"/>
      <c r="HF241" s="1"/>
      <c r="HG241" s="1"/>
    </row>
    <row r="242" spans="1:2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c r="EV242" s="1"/>
      <c r="EW242" s="1"/>
      <c r="EX242" s="1"/>
      <c r="EY242" s="1"/>
      <c r="EZ242" s="1"/>
      <c r="FA242" s="1"/>
      <c r="FB242" s="1"/>
      <c r="FC242" s="1"/>
      <c r="FD242" s="1"/>
      <c r="FE242" s="1"/>
      <c r="FF242" s="1"/>
      <c r="FG242" s="1"/>
      <c r="FH242" s="1"/>
      <c r="FI242" s="1"/>
      <c r="FJ242" s="1"/>
      <c r="FK242" s="1"/>
      <c r="FL242" s="1"/>
      <c r="FM242" s="1"/>
      <c r="FN242" s="1"/>
      <c r="FO242" s="1"/>
      <c r="FP242" s="1"/>
      <c r="FQ242" s="1"/>
      <c r="FR242" s="1"/>
      <c r="FS242" s="1"/>
      <c r="FT242" s="1"/>
      <c r="FU242" s="1"/>
      <c r="FV242" s="1"/>
      <c r="FW242" s="1"/>
      <c r="FX242" s="1"/>
      <c r="FY242" s="1"/>
      <c r="FZ242" s="1"/>
      <c r="GA242" s="1"/>
      <c r="GB242" s="1"/>
      <c r="GC242" s="1"/>
      <c r="GD242" s="1"/>
      <c r="GE242" s="1"/>
      <c r="GF242" s="1"/>
      <c r="GG242" s="1"/>
      <c r="GH242" s="1"/>
      <c r="GI242" s="1"/>
      <c r="GJ242" s="1"/>
      <c r="GK242" s="1"/>
      <c r="GL242" s="1"/>
      <c r="GM242" s="1"/>
      <c r="GN242" s="1"/>
      <c r="GO242" s="1"/>
      <c r="GP242" s="1"/>
      <c r="GQ242" s="1"/>
      <c r="GR242" s="1"/>
      <c r="GS242" s="1"/>
      <c r="GT242" s="1"/>
      <c r="GU242" s="1"/>
      <c r="GV242" s="1"/>
      <c r="GW242" s="1"/>
      <c r="GX242" s="1"/>
      <c r="GY242" s="1"/>
      <c r="GZ242" s="1"/>
      <c r="HA242" s="1"/>
      <c r="HB242" s="1"/>
      <c r="HC242" s="1"/>
      <c r="HD242" s="1"/>
      <c r="HE242" s="1"/>
      <c r="HF242" s="1"/>
      <c r="HG242" s="1"/>
    </row>
    <row r="243" spans="1:215" ht="40.5" customHeight="1">
      <c r="A243" s="1"/>
      <c r="B243" s="696" t="s">
        <v>621</v>
      </c>
      <c r="C243" s="697"/>
      <c r="D243" s="697"/>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c r="EV243" s="1"/>
      <c r="EW243" s="1"/>
      <c r="EX243" s="1"/>
      <c r="EY243" s="1"/>
      <c r="EZ243" s="1"/>
      <c r="FA243" s="1"/>
      <c r="FB243" s="1"/>
      <c r="FC243" s="1"/>
      <c r="FD243" s="1"/>
      <c r="FE243" s="1"/>
      <c r="FF243" s="1"/>
      <c r="FG243" s="1"/>
      <c r="FH243" s="1"/>
      <c r="FI243" s="1"/>
      <c r="FJ243" s="1"/>
      <c r="FK243" s="1"/>
      <c r="FL243" s="1"/>
      <c r="FM243" s="1"/>
      <c r="FN243" s="1"/>
      <c r="FO243" s="1"/>
      <c r="FP243" s="1"/>
      <c r="FQ243" s="1"/>
      <c r="FR243" s="1"/>
      <c r="FS243" s="1"/>
      <c r="FT243" s="1"/>
      <c r="FU243" s="1"/>
      <c r="FV243" s="1"/>
      <c r="FW243" s="1"/>
      <c r="FX243" s="1"/>
      <c r="FY243" s="1"/>
      <c r="FZ243" s="1"/>
      <c r="GA243" s="1"/>
      <c r="GB243" s="1"/>
      <c r="GC243" s="1"/>
      <c r="GD243" s="1"/>
      <c r="GE243" s="1"/>
      <c r="GF243" s="1"/>
      <c r="GG243" s="1"/>
      <c r="GH243" s="1"/>
      <c r="GI243" s="1"/>
      <c r="GJ243" s="1"/>
      <c r="GK243" s="1"/>
      <c r="GL243" s="1"/>
      <c r="GM243" s="1"/>
      <c r="GN243" s="1"/>
      <c r="GO243" s="1"/>
      <c r="GP243" s="1"/>
      <c r="GQ243" s="1"/>
      <c r="GR243" s="1"/>
      <c r="GS243" s="1"/>
      <c r="GT243" s="1"/>
      <c r="GU243" s="1"/>
      <c r="GV243" s="1"/>
      <c r="GW243" s="1"/>
      <c r="GX243" s="1"/>
      <c r="GY243" s="1"/>
      <c r="GZ243" s="1"/>
      <c r="HA243" s="1"/>
      <c r="HB243" s="1"/>
      <c r="HC243" s="1"/>
      <c r="HD243" s="1"/>
      <c r="HE243" s="1"/>
      <c r="HF243" s="1"/>
      <c r="HG243" s="1"/>
    </row>
    <row r="244" spans="1:215" ht="46.5" customHeight="1">
      <c r="A244" s="1"/>
      <c r="B244" s="697"/>
      <c r="C244" s="697"/>
      <c r="D244" s="697"/>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c r="EX244" s="1"/>
      <c r="EY244" s="1"/>
      <c r="EZ244" s="1"/>
      <c r="FA244" s="1"/>
      <c r="FB244" s="1"/>
      <c r="FC244" s="1"/>
      <c r="FD244" s="1"/>
      <c r="FE244" s="1"/>
      <c r="FF244" s="1"/>
      <c r="FG244" s="1"/>
      <c r="FH244" s="1"/>
      <c r="FI244" s="1"/>
      <c r="FJ244" s="1"/>
      <c r="FK244" s="1"/>
      <c r="FL244" s="1"/>
      <c r="FM244" s="1"/>
      <c r="FN244" s="1"/>
      <c r="FO244" s="1"/>
      <c r="FP244" s="1"/>
      <c r="FQ244" s="1"/>
      <c r="FR244" s="1"/>
      <c r="FS244" s="1"/>
      <c r="FT244" s="1"/>
      <c r="FU244" s="1"/>
      <c r="FV244" s="1"/>
      <c r="FW244" s="1"/>
      <c r="FX244" s="1"/>
      <c r="FY244" s="1"/>
      <c r="FZ244" s="1"/>
      <c r="GA244" s="1"/>
      <c r="GB244" s="1"/>
      <c r="GC244" s="1"/>
      <c r="GD244" s="1"/>
      <c r="GE244" s="1"/>
      <c r="GF244" s="1"/>
      <c r="GG244" s="1"/>
      <c r="GH244" s="1"/>
      <c r="GI244" s="1"/>
      <c r="GJ244" s="1"/>
      <c r="GK244" s="1"/>
      <c r="GL244" s="1"/>
      <c r="GM244" s="1"/>
      <c r="GN244" s="1"/>
      <c r="GO244" s="1"/>
      <c r="GP244" s="1"/>
      <c r="GQ244" s="1"/>
      <c r="GR244" s="1"/>
      <c r="GS244" s="1"/>
      <c r="GT244" s="1"/>
      <c r="GU244" s="1"/>
      <c r="GV244" s="1"/>
      <c r="GW244" s="1"/>
      <c r="GX244" s="1"/>
      <c r="GY244" s="1"/>
      <c r="GZ244" s="1"/>
      <c r="HA244" s="1"/>
      <c r="HB244" s="1"/>
      <c r="HC244" s="1"/>
      <c r="HD244" s="1"/>
      <c r="HE244" s="1"/>
      <c r="HF244" s="1"/>
      <c r="HG244" s="1"/>
    </row>
    <row r="245" spans="1:215">
      <c r="A245" s="1"/>
      <c r="B245" s="696" t="s">
        <v>622</v>
      </c>
      <c r="C245" s="696"/>
      <c r="D245" s="696"/>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c r="EX245" s="1"/>
      <c r="EY245" s="1"/>
      <c r="EZ245" s="1"/>
      <c r="FA245" s="1"/>
      <c r="FB245" s="1"/>
      <c r="FC245" s="1"/>
      <c r="FD245" s="1"/>
      <c r="FE245" s="1"/>
      <c r="FF245" s="1"/>
      <c r="FG245" s="1"/>
      <c r="FH245" s="1"/>
      <c r="FI245" s="1"/>
      <c r="FJ245" s="1"/>
      <c r="FK245" s="1"/>
      <c r="FL245" s="1"/>
      <c r="FM245" s="1"/>
      <c r="FN245" s="1"/>
      <c r="FO245" s="1"/>
      <c r="FP245" s="1"/>
      <c r="FQ245" s="1"/>
      <c r="FR245" s="1"/>
      <c r="FS245" s="1"/>
      <c r="FT245" s="1"/>
      <c r="FU245" s="1"/>
      <c r="FV245" s="1"/>
      <c r="FW245" s="1"/>
      <c r="FX245" s="1"/>
      <c r="FY245" s="1"/>
      <c r="FZ245" s="1"/>
      <c r="GA245" s="1"/>
      <c r="GB245" s="1"/>
      <c r="GC245" s="1"/>
      <c r="GD245" s="1"/>
      <c r="GE245" s="1"/>
      <c r="GF245" s="1"/>
      <c r="GG245" s="1"/>
      <c r="GH245" s="1"/>
      <c r="GI245" s="1"/>
      <c r="GJ245" s="1"/>
      <c r="GK245" s="1"/>
      <c r="GL245" s="1"/>
      <c r="GM245" s="1"/>
      <c r="GN245" s="1"/>
      <c r="GO245" s="1"/>
      <c r="GP245" s="1"/>
      <c r="GQ245" s="1"/>
      <c r="GR245" s="1"/>
      <c r="GS245" s="1"/>
      <c r="GT245" s="1"/>
      <c r="GU245" s="1"/>
      <c r="GV245" s="1"/>
      <c r="GW245" s="1"/>
      <c r="GX245" s="1"/>
      <c r="GY245" s="1"/>
      <c r="GZ245" s="1"/>
      <c r="HA245" s="1"/>
      <c r="HB245" s="1"/>
      <c r="HC245" s="1"/>
      <c r="HD245" s="1"/>
      <c r="HE245" s="1"/>
      <c r="HF245" s="1"/>
      <c r="HG245" s="1"/>
    </row>
    <row r="246" spans="1:215">
      <c r="A246" s="1"/>
      <c r="B246" s="696"/>
      <c r="C246" s="696"/>
      <c r="D246" s="696"/>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c r="EX246" s="1"/>
      <c r="EY246" s="1"/>
      <c r="EZ246" s="1"/>
      <c r="FA246" s="1"/>
      <c r="FB246" s="1"/>
      <c r="FC246" s="1"/>
      <c r="FD246" s="1"/>
      <c r="FE246" s="1"/>
      <c r="FF246" s="1"/>
      <c r="FG246" s="1"/>
      <c r="FH246" s="1"/>
      <c r="FI246" s="1"/>
      <c r="FJ246" s="1"/>
      <c r="FK246" s="1"/>
      <c r="FL246" s="1"/>
      <c r="FM246" s="1"/>
      <c r="FN246" s="1"/>
      <c r="FO246" s="1"/>
      <c r="FP246" s="1"/>
      <c r="FQ246" s="1"/>
      <c r="FR246" s="1"/>
      <c r="FS246" s="1"/>
      <c r="FT246" s="1"/>
      <c r="FU246" s="1"/>
      <c r="FV246" s="1"/>
      <c r="FW246" s="1"/>
      <c r="FX246" s="1"/>
      <c r="FY246" s="1"/>
      <c r="FZ246" s="1"/>
      <c r="GA246" s="1"/>
      <c r="GB246" s="1"/>
      <c r="GC246" s="1"/>
      <c r="GD246" s="1"/>
      <c r="GE246" s="1"/>
      <c r="GF246" s="1"/>
      <c r="GG246" s="1"/>
      <c r="GH246" s="1"/>
      <c r="GI246" s="1"/>
      <c r="GJ246" s="1"/>
      <c r="GK246" s="1"/>
      <c r="GL246" s="1"/>
      <c r="GM246" s="1"/>
      <c r="GN246" s="1"/>
      <c r="GO246" s="1"/>
      <c r="GP246" s="1"/>
      <c r="GQ246" s="1"/>
      <c r="GR246" s="1"/>
      <c r="GS246" s="1"/>
      <c r="GT246" s="1"/>
      <c r="GU246" s="1"/>
      <c r="GV246" s="1"/>
      <c r="GW246" s="1"/>
      <c r="GX246" s="1"/>
      <c r="GY246" s="1"/>
      <c r="GZ246" s="1"/>
      <c r="HA246" s="1"/>
      <c r="HB246" s="1"/>
      <c r="HC246" s="1"/>
      <c r="HD246" s="1"/>
      <c r="HE246" s="1"/>
      <c r="HF246" s="1"/>
      <c r="HG246" s="1"/>
    </row>
    <row r="247" spans="1:215">
      <c r="A247" s="1"/>
      <c r="B247" s="696"/>
      <c r="C247" s="696"/>
      <c r="D247" s="696"/>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c r="EV247" s="1"/>
      <c r="EW247" s="1"/>
      <c r="EX247" s="1"/>
      <c r="EY247" s="1"/>
      <c r="EZ247" s="1"/>
      <c r="FA247" s="1"/>
      <c r="FB247" s="1"/>
      <c r="FC247" s="1"/>
      <c r="FD247" s="1"/>
      <c r="FE247" s="1"/>
      <c r="FF247" s="1"/>
      <c r="FG247" s="1"/>
      <c r="FH247" s="1"/>
      <c r="FI247" s="1"/>
      <c r="FJ247" s="1"/>
      <c r="FK247" s="1"/>
      <c r="FL247" s="1"/>
      <c r="FM247" s="1"/>
      <c r="FN247" s="1"/>
      <c r="FO247" s="1"/>
      <c r="FP247" s="1"/>
      <c r="FQ247" s="1"/>
      <c r="FR247" s="1"/>
      <c r="FS247" s="1"/>
      <c r="FT247" s="1"/>
      <c r="FU247" s="1"/>
      <c r="FV247" s="1"/>
      <c r="FW247" s="1"/>
      <c r="FX247" s="1"/>
      <c r="FY247" s="1"/>
      <c r="FZ247" s="1"/>
      <c r="GA247" s="1"/>
      <c r="GB247" s="1"/>
      <c r="GC247" s="1"/>
      <c r="GD247" s="1"/>
      <c r="GE247" s="1"/>
      <c r="GF247" s="1"/>
      <c r="GG247" s="1"/>
      <c r="GH247" s="1"/>
      <c r="GI247" s="1"/>
      <c r="GJ247" s="1"/>
      <c r="GK247" s="1"/>
      <c r="GL247" s="1"/>
      <c r="GM247" s="1"/>
      <c r="GN247" s="1"/>
      <c r="GO247" s="1"/>
      <c r="GP247" s="1"/>
      <c r="GQ247" s="1"/>
      <c r="GR247" s="1"/>
      <c r="GS247" s="1"/>
      <c r="GT247" s="1"/>
      <c r="GU247" s="1"/>
      <c r="GV247" s="1"/>
      <c r="GW247" s="1"/>
      <c r="GX247" s="1"/>
      <c r="GY247" s="1"/>
      <c r="GZ247" s="1"/>
      <c r="HA247" s="1"/>
      <c r="HB247" s="1"/>
      <c r="HC247" s="1"/>
      <c r="HD247" s="1"/>
      <c r="HE247" s="1"/>
      <c r="HF247" s="1"/>
      <c r="HG247" s="1"/>
    </row>
    <row r="248" spans="1:215">
      <c r="A248" s="1"/>
      <c r="B248" s="696"/>
      <c r="C248" s="696"/>
      <c r="D248" s="696"/>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c r="EV248" s="1"/>
      <c r="EW248" s="1"/>
      <c r="EX248" s="1"/>
      <c r="EY248" s="1"/>
      <c r="EZ248" s="1"/>
      <c r="FA248" s="1"/>
      <c r="FB248" s="1"/>
      <c r="FC248" s="1"/>
      <c r="FD248" s="1"/>
      <c r="FE248" s="1"/>
      <c r="FF248" s="1"/>
      <c r="FG248" s="1"/>
      <c r="FH248" s="1"/>
      <c r="FI248" s="1"/>
      <c r="FJ248" s="1"/>
      <c r="FK248" s="1"/>
      <c r="FL248" s="1"/>
      <c r="FM248" s="1"/>
      <c r="FN248" s="1"/>
      <c r="FO248" s="1"/>
      <c r="FP248" s="1"/>
      <c r="FQ248" s="1"/>
      <c r="FR248" s="1"/>
      <c r="FS248" s="1"/>
      <c r="FT248" s="1"/>
      <c r="FU248" s="1"/>
      <c r="FV248" s="1"/>
      <c r="FW248" s="1"/>
      <c r="FX248" s="1"/>
      <c r="FY248" s="1"/>
      <c r="FZ248" s="1"/>
      <c r="GA248" s="1"/>
      <c r="GB248" s="1"/>
      <c r="GC248" s="1"/>
      <c r="GD248" s="1"/>
      <c r="GE248" s="1"/>
      <c r="GF248" s="1"/>
      <c r="GG248" s="1"/>
      <c r="GH248" s="1"/>
      <c r="GI248" s="1"/>
      <c r="GJ248" s="1"/>
      <c r="GK248" s="1"/>
      <c r="GL248" s="1"/>
      <c r="GM248" s="1"/>
      <c r="GN248" s="1"/>
      <c r="GO248" s="1"/>
      <c r="GP248" s="1"/>
      <c r="GQ248" s="1"/>
      <c r="GR248" s="1"/>
      <c r="GS248" s="1"/>
      <c r="GT248" s="1"/>
      <c r="GU248" s="1"/>
      <c r="GV248" s="1"/>
      <c r="GW248" s="1"/>
      <c r="GX248" s="1"/>
      <c r="GY248" s="1"/>
      <c r="GZ248" s="1"/>
      <c r="HA248" s="1"/>
      <c r="HB248" s="1"/>
      <c r="HC248" s="1"/>
      <c r="HD248" s="1"/>
      <c r="HE248" s="1"/>
      <c r="HF248" s="1"/>
      <c r="HG248" s="1"/>
    </row>
    <row r="249" spans="1:215">
      <c r="A249" s="1"/>
      <c r="B249" s="696"/>
      <c r="C249" s="696"/>
      <c r="D249" s="696"/>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c r="EX249" s="1"/>
      <c r="EY249" s="1"/>
      <c r="EZ249" s="1"/>
      <c r="FA249" s="1"/>
      <c r="FB249" s="1"/>
      <c r="FC249" s="1"/>
      <c r="FD249" s="1"/>
      <c r="FE249" s="1"/>
      <c r="FF249" s="1"/>
      <c r="FG249" s="1"/>
      <c r="FH249" s="1"/>
      <c r="FI249" s="1"/>
      <c r="FJ249" s="1"/>
      <c r="FK249" s="1"/>
      <c r="FL249" s="1"/>
      <c r="FM249" s="1"/>
      <c r="FN249" s="1"/>
      <c r="FO249" s="1"/>
      <c r="FP249" s="1"/>
      <c r="FQ249" s="1"/>
      <c r="FR249" s="1"/>
      <c r="FS249" s="1"/>
      <c r="FT249" s="1"/>
      <c r="FU249" s="1"/>
      <c r="FV249" s="1"/>
      <c r="FW249" s="1"/>
      <c r="FX249" s="1"/>
      <c r="FY249" s="1"/>
      <c r="FZ249" s="1"/>
      <c r="GA249" s="1"/>
      <c r="GB249" s="1"/>
      <c r="GC249" s="1"/>
      <c r="GD249" s="1"/>
      <c r="GE249" s="1"/>
      <c r="GF249" s="1"/>
      <c r="GG249" s="1"/>
      <c r="GH249" s="1"/>
      <c r="GI249" s="1"/>
      <c r="GJ249" s="1"/>
      <c r="GK249" s="1"/>
      <c r="GL249" s="1"/>
      <c r="GM249" s="1"/>
      <c r="GN249" s="1"/>
      <c r="GO249" s="1"/>
      <c r="GP249" s="1"/>
      <c r="GQ249" s="1"/>
      <c r="GR249" s="1"/>
      <c r="GS249" s="1"/>
      <c r="GT249" s="1"/>
      <c r="GU249" s="1"/>
      <c r="GV249" s="1"/>
      <c r="GW249" s="1"/>
      <c r="GX249" s="1"/>
      <c r="GY249" s="1"/>
      <c r="GZ249" s="1"/>
      <c r="HA249" s="1"/>
      <c r="HB249" s="1"/>
      <c r="HC249" s="1"/>
      <c r="HD249" s="1"/>
      <c r="HE249" s="1"/>
      <c r="HF249" s="1"/>
      <c r="HG249" s="1"/>
    </row>
    <row r="250" spans="1:215">
      <c r="A250" s="1"/>
      <c r="B250" s="696"/>
      <c r="C250" s="696"/>
      <c r="D250" s="696"/>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c r="EV250" s="1"/>
      <c r="EW250" s="1"/>
      <c r="EX250" s="1"/>
      <c r="EY250" s="1"/>
      <c r="EZ250" s="1"/>
      <c r="FA250" s="1"/>
      <c r="FB250" s="1"/>
      <c r="FC250" s="1"/>
      <c r="FD250" s="1"/>
      <c r="FE250" s="1"/>
      <c r="FF250" s="1"/>
      <c r="FG250" s="1"/>
      <c r="FH250" s="1"/>
      <c r="FI250" s="1"/>
      <c r="FJ250" s="1"/>
      <c r="FK250" s="1"/>
      <c r="FL250" s="1"/>
      <c r="FM250" s="1"/>
      <c r="FN250" s="1"/>
      <c r="FO250" s="1"/>
      <c r="FP250" s="1"/>
      <c r="FQ250" s="1"/>
      <c r="FR250" s="1"/>
      <c r="FS250" s="1"/>
      <c r="FT250" s="1"/>
      <c r="FU250" s="1"/>
      <c r="FV250" s="1"/>
      <c r="FW250" s="1"/>
      <c r="FX250" s="1"/>
      <c r="FY250" s="1"/>
      <c r="FZ250" s="1"/>
      <c r="GA250" s="1"/>
      <c r="GB250" s="1"/>
      <c r="GC250" s="1"/>
      <c r="GD250" s="1"/>
      <c r="GE250" s="1"/>
      <c r="GF250" s="1"/>
      <c r="GG250" s="1"/>
      <c r="GH250" s="1"/>
      <c r="GI250" s="1"/>
      <c r="GJ250" s="1"/>
      <c r="GK250" s="1"/>
      <c r="GL250" s="1"/>
      <c r="GM250" s="1"/>
      <c r="GN250" s="1"/>
      <c r="GO250" s="1"/>
      <c r="GP250" s="1"/>
      <c r="GQ250" s="1"/>
      <c r="GR250" s="1"/>
      <c r="GS250" s="1"/>
      <c r="GT250" s="1"/>
      <c r="GU250" s="1"/>
      <c r="GV250" s="1"/>
      <c r="GW250" s="1"/>
      <c r="GX250" s="1"/>
      <c r="GY250" s="1"/>
      <c r="GZ250" s="1"/>
      <c r="HA250" s="1"/>
      <c r="HB250" s="1"/>
      <c r="HC250" s="1"/>
      <c r="HD250" s="1"/>
      <c r="HE250" s="1"/>
      <c r="HF250" s="1"/>
      <c r="HG250" s="1"/>
    </row>
    <row r="251" spans="1:215">
      <c r="A251" s="1"/>
      <c r="B251" s="696"/>
      <c r="C251" s="696"/>
      <c r="D251" s="696"/>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c r="EV251" s="1"/>
      <c r="EW251" s="1"/>
      <c r="EX251" s="1"/>
      <c r="EY251" s="1"/>
      <c r="EZ251" s="1"/>
      <c r="FA251" s="1"/>
      <c r="FB251" s="1"/>
      <c r="FC251" s="1"/>
      <c r="FD251" s="1"/>
      <c r="FE251" s="1"/>
      <c r="FF251" s="1"/>
      <c r="FG251" s="1"/>
      <c r="FH251" s="1"/>
      <c r="FI251" s="1"/>
      <c r="FJ251" s="1"/>
      <c r="FK251" s="1"/>
      <c r="FL251" s="1"/>
      <c r="FM251" s="1"/>
      <c r="FN251" s="1"/>
      <c r="FO251" s="1"/>
      <c r="FP251" s="1"/>
      <c r="FQ251" s="1"/>
      <c r="FR251" s="1"/>
      <c r="FS251" s="1"/>
      <c r="FT251" s="1"/>
      <c r="FU251" s="1"/>
      <c r="FV251" s="1"/>
      <c r="FW251" s="1"/>
      <c r="FX251" s="1"/>
      <c r="FY251" s="1"/>
      <c r="FZ251" s="1"/>
      <c r="GA251" s="1"/>
      <c r="GB251" s="1"/>
      <c r="GC251" s="1"/>
      <c r="GD251" s="1"/>
      <c r="GE251" s="1"/>
      <c r="GF251" s="1"/>
      <c r="GG251" s="1"/>
      <c r="GH251" s="1"/>
      <c r="GI251" s="1"/>
      <c r="GJ251" s="1"/>
      <c r="GK251" s="1"/>
      <c r="GL251" s="1"/>
      <c r="GM251" s="1"/>
      <c r="GN251" s="1"/>
      <c r="GO251" s="1"/>
      <c r="GP251" s="1"/>
      <c r="GQ251" s="1"/>
      <c r="GR251" s="1"/>
      <c r="GS251" s="1"/>
      <c r="GT251" s="1"/>
      <c r="GU251" s="1"/>
      <c r="GV251" s="1"/>
      <c r="GW251" s="1"/>
      <c r="GX251" s="1"/>
      <c r="GY251" s="1"/>
      <c r="GZ251" s="1"/>
      <c r="HA251" s="1"/>
      <c r="HB251" s="1"/>
      <c r="HC251" s="1"/>
      <c r="HD251" s="1"/>
      <c r="HE251" s="1"/>
      <c r="HF251" s="1"/>
      <c r="HG251" s="1"/>
    </row>
    <row r="252" spans="1:215">
      <c r="A252" s="1"/>
      <c r="B252" s="696"/>
      <c r="C252" s="696"/>
      <c r="D252" s="696"/>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c r="EX252" s="1"/>
      <c r="EY252" s="1"/>
      <c r="EZ252" s="1"/>
      <c r="FA252" s="1"/>
      <c r="FB252" s="1"/>
      <c r="FC252" s="1"/>
      <c r="FD252" s="1"/>
      <c r="FE252" s="1"/>
      <c r="FF252" s="1"/>
      <c r="FG252" s="1"/>
      <c r="FH252" s="1"/>
      <c r="FI252" s="1"/>
      <c r="FJ252" s="1"/>
      <c r="FK252" s="1"/>
      <c r="FL252" s="1"/>
      <c r="FM252" s="1"/>
      <c r="FN252" s="1"/>
      <c r="FO252" s="1"/>
      <c r="FP252" s="1"/>
      <c r="FQ252" s="1"/>
      <c r="FR252" s="1"/>
      <c r="FS252" s="1"/>
      <c r="FT252" s="1"/>
      <c r="FU252" s="1"/>
      <c r="FV252" s="1"/>
      <c r="FW252" s="1"/>
      <c r="FX252" s="1"/>
      <c r="FY252" s="1"/>
      <c r="FZ252" s="1"/>
      <c r="GA252" s="1"/>
      <c r="GB252" s="1"/>
      <c r="GC252" s="1"/>
      <c r="GD252" s="1"/>
      <c r="GE252" s="1"/>
      <c r="GF252" s="1"/>
      <c r="GG252" s="1"/>
      <c r="GH252" s="1"/>
      <c r="GI252" s="1"/>
      <c r="GJ252" s="1"/>
      <c r="GK252" s="1"/>
      <c r="GL252" s="1"/>
      <c r="GM252" s="1"/>
      <c r="GN252" s="1"/>
      <c r="GO252" s="1"/>
      <c r="GP252" s="1"/>
      <c r="GQ252" s="1"/>
      <c r="GR252" s="1"/>
      <c r="GS252" s="1"/>
      <c r="GT252" s="1"/>
      <c r="GU252" s="1"/>
      <c r="GV252" s="1"/>
      <c r="GW252" s="1"/>
      <c r="GX252" s="1"/>
      <c r="GY252" s="1"/>
      <c r="GZ252" s="1"/>
      <c r="HA252" s="1"/>
      <c r="HB252" s="1"/>
      <c r="HC252" s="1"/>
      <c r="HD252" s="1"/>
      <c r="HE252" s="1"/>
      <c r="HF252" s="1"/>
      <c r="HG252" s="1"/>
    </row>
    <row r="253" spans="1:215" ht="1.5" customHeight="1">
      <c r="A253" s="1"/>
      <c r="B253" s="696"/>
      <c r="C253" s="696"/>
      <c r="D253" s="696"/>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c r="FC253" s="1"/>
      <c r="FD253" s="1"/>
      <c r="FE253" s="1"/>
      <c r="FF253" s="1"/>
      <c r="FG253" s="1"/>
      <c r="FH253" s="1"/>
      <c r="FI253" s="1"/>
      <c r="FJ253" s="1"/>
      <c r="FK253" s="1"/>
      <c r="FL253" s="1"/>
      <c r="FM253" s="1"/>
      <c r="FN253" s="1"/>
      <c r="FO253" s="1"/>
      <c r="FP253" s="1"/>
      <c r="FQ253" s="1"/>
      <c r="FR253" s="1"/>
      <c r="FS253" s="1"/>
      <c r="FT253" s="1"/>
      <c r="FU253" s="1"/>
      <c r="FV253" s="1"/>
      <c r="FW253" s="1"/>
      <c r="FX253" s="1"/>
      <c r="FY253" s="1"/>
      <c r="FZ253" s="1"/>
      <c r="GA253" s="1"/>
      <c r="GB253" s="1"/>
      <c r="GC253" s="1"/>
      <c r="GD253" s="1"/>
      <c r="GE253" s="1"/>
      <c r="GF253" s="1"/>
      <c r="GG253" s="1"/>
      <c r="GH253" s="1"/>
      <c r="GI253" s="1"/>
      <c r="GJ253" s="1"/>
      <c r="GK253" s="1"/>
      <c r="GL253" s="1"/>
      <c r="GM253" s="1"/>
      <c r="GN253" s="1"/>
      <c r="GO253" s="1"/>
      <c r="GP253" s="1"/>
      <c r="GQ253" s="1"/>
      <c r="GR253" s="1"/>
      <c r="GS253" s="1"/>
      <c r="GT253" s="1"/>
      <c r="GU253" s="1"/>
      <c r="GV253" s="1"/>
      <c r="GW253" s="1"/>
      <c r="GX253" s="1"/>
      <c r="GY253" s="1"/>
      <c r="GZ253" s="1"/>
      <c r="HA253" s="1"/>
      <c r="HB253" s="1"/>
      <c r="HC253" s="1"/>
      <c r="HD253" s="1"/>
      <c r="HE253" s="1"/>
      <c r="HF253" s="1"/>
      <c r="HG253" s="1"/>
    </row>
    <row r="254" spans="1:215" ht="5.25" hidden="1" customHeight="1">
      <c r="A254" s="1"/>
      <c r="B254" s="696"/>
      <c r="C254" s="696"/>
      <c r="D254" s="696"/>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c r="FC254" s="1"/>
      <c r="FD254" s="1"/>
      <c r="FE254" s="1"/>
      <c r="FF254" s="1"/>
      <c r="FG254" s="1"/>
      <c r="FH254" s="1"/>
      <c r="FI254" s="1"/>
      <c r="FJ254" s="1"/>
      <c r="FK254" s="1"/>
      <c r="FL254" s="1"/>
      <c r="FM254" s="1"/>
      <c r="FN254" s="1"/>
      <c r="FO254" s="1"/>
      <c r="FP254" s="1"/>
      <c r="FQ254" s="1"/>
      <c r="FR254" s="1"/>
      <c r="FS254" s="1"/>
      <c r="FT254" s="1"/>
      <c r="FU254" s="1"/>
      <c r="FV254" s="1"/>
      <c r="FW254" s="1"/>
      <c r="FX254" s="1"/>
      <c r="FY254" s="1"/>
      <c r="FZ254" s="1"/>
      <c r="GA254" s="1"/>
      <c r="GB254" s="1"/>
      <c r="GC254" s="1"/>
      <c r="GD254" s="1"/>
      <c r="GE254" s="1"/>
      <c r="GF254" s="1"/>
      <c r="GG254" s="1"/>
      <c r="GH254" s="1"/>
      <c r="GI254" s="1"/>
      <c r="GJ254" s="1"/>
      <c r="GK254" s="1"/>
      <c r="GL254" s="1"/>
      <c r="GM254" s="1"/>
      <c r="GN254" s="1"/>
      <c r="GO254" s="1"/>
      <c r="GP254" s="1"/>
      <c r="GQ254" s="1"/>
      <c r="GR254" s="1"/>
      <c r="GS254" s="1"/>
      <c r="GT254" s="1"/>
      <c r="GU254" s="1"/>
      <c r="GV254" s="1"/>
      <c r="GW254" s="1"/>
      <c r="GX254" s="1"/>
      <c r="GY254" s="1"/>
      <c r="GZ254" s="1"/>
      <c r="HA254" s="1"/>
      <c r="HB254" s="1"/>
      <c r="HC254" s="1"/>
      <c r="HD254" s="1"/>
      <c r="HE254" s="1"/>
      <c r="HF254" s="1"/>
      <c r="HG254" s="1"/>
    </row>
    <row r="255" spans="1:2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c r="FG255" s="1"/>
      <c r="FH255" s="1"/>
      <c r="FI255" s="1"/>
      <c r="FJ255" s="1"/>
      <c r="FK255" s="1"/>
      <c r="FL255" s="1"/>
      <c r="FM255" s="1"/>
      <c r="FN255" s="1"/>
      <c r="FO255" s="1"/>
      <c r="FP255" s="1"/>
      <c r="FQ255" s="1"/>
      <c r="FR255" s="1"/>
      <c r="FS255" s="1"/>
      <c r="FT255" s="1"/>
      <c r="FU255" s="1"/>
      <c r="FV255" s="1"/>
      <c r="FW255" s="1"/>
      <c r="FX255" s="1"/>
      <c r="FY255" s="1"/>
      <c r="FZ255" s="1"/>
      <c r="GA255" s="1"/>
      <c r="GB255" s="1"/>
      <c r="GC255" s="1"/>
      <c r="GD255" s="1"/>
      <c r="GE255" s="1"/>
      <c r="GF255" s="1"/>
      <c r="GG255" s="1"/>
      <c r="GH255" s="1"/>
      <c r="GI255" s="1"/>
      <c r="GJ255" s="1"/>
      <c r="GK255" s="1"/>
      <c r="GL255" s="1"/>
      <c r="GM255" s="1"/>
      <c r="GN255" s="1"/>
      <c r="GO255" s="1"/>
      <c r="GP255" s="1"/>
      <c r="GQ255" s="1"/>
      <c r="GR255" s="1"/>
      <c r="GS255" s="1"/>
      <c r="GT255" s="1"/>
      <c r="GU255" s="1"/>
      <c r="GV255" s="1"/>
      <c r="GW255" s="1"/>
      <c r="GX255" s="1"/>
      <c r="GY255" s="1"/>
      <c r="GZ255" s="1"/>
      <c r="HA255" s="1"/>
      <c r="HB255" s="1"/>
      <c r="HC255" s="1"/>
      <c r="HD255" s="1"/>
      <c r="HE255" s="1"/>
      <c r="HF255" s="1"/>
      <c r="HG255" s="1"/>
    </row>
    <row r="256" spans="1:2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c r="EX256" s="1"/>
      <c r="EY256" s="1"/>
      <c r="EZ256" s="1"/>
      <c r="FA256" s="1"/>
      <c r="FB256" s="1"/>
      <c r="FC256" s="1"/>
      <c r="FD256" s="1"/>
      <c r="FE256" s="1"/>
      <c r="FF256" s="1"/>
      <c r="FG256" s="1"/>
      <c r="FH256" s="1"/>
      <c r="FI256" s="1"/>
      <c r="FJ256" s="1"/>
      <c r="FK256" s="1"/>
      <c r="FL256" s="1"/>
      <c r="FM256" s="1"/>
      <c r="FN256" s="1"/>
      <c r="FO256" s="1"/>
      <c r="FP256" s="1"/>
      <c r="FQ256" s="1"/>
      <c r="FR256" s="1"/>
      <c r="FS256" s="1"/>
      <c r="FT256" s="1"/>
      <c r="FU256" s="1"/>
      <c r="FV256" s="1"/>
      <c r="FW256" s="1"/>
      <c r="FX256" s="1"/>
      <c r="FY256" s="1"/>
      <c r="FZ256" s="1"/>
      <c r="GA256" s="1"/>
      <c r="GB256" s="1"/>
      <c r="GC256" s="1"/>
      <c r="GD256" s="1"/>
      <c r="GE256" s="1"/>
      <c r="GF256" s="1"/>
      <c r="GG256" s="1"/>
      <c r="GH256" s="1"/>
      <c r="GI256" s="1"/>
      <c r="GJ256" s="1"/>
      <c r="GK256" s="1"/>
      <c r="GL256" s="1"/>
      <c r="GM256" s="1"/>
      <c r="GN256" s="1"/>
      <c r="GO256" s="1"/>
      <c r="GP256" s="1"/>
      <c r="GQ256" s="1"/>
      <c r="GR256" s="1"/>
      <c r="GS256" s="1"/>
      <c r="GT256" s="1"/>
      <c r="GU256" s="1"/>
      <c r="GV256" s="1"/>
      <c r="GW256" s="1"/>
      <c r="GX256" s="1"/>
      <c r="GY256" s="1"/>
      <c r="GZ256" s="1"/>
      <c r="HA256" s="1"/>
      <c r="HB256" s="1"/>
      <c r="HC256" s="1"/>
      <c r="HD256" s="1"/>
      <c r="HE256" s="1"/>
      <c r="HF256" s="1"/>
      <c r="HG256" s="1"/>
    </row>
    <row r="257" spans="1:2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c r="FG257" s="1"/>
      <c r="FH257" s="1"/>
      <c r="FI257" s="1"/>
      <c r="FJ257" s="1"/>
      <c r="FK257" s="1"/>
      <c r="FL257" s="1"/>
      <c r="FM257" s="1"/>
      <c r="FN257" s="1"/>
      <c r="FO257" s="1"/>
      <c r="FP257" s="1"/>
      <c r="FQ257" s="1"/>
      <c r="FR257" s="1"/>
      <c r="FS257" s="1"/>
      <c r="FT257" s="1"/>
      <c r="FU257" s="1"/>
      <c r="FV257" s="1"/>
      <c r="FW257" s="1"/>
      <c r="FX257" s="1"/>
      <c r="FY257" s="1"/>
      <c r="FZ257" s="1"/>
      <c r="GA257" s="1"/>
      <c r="GB257" s="1"/>
      <c r="GC257" s="1"/>
      <c r="GD257" s="1"/>
      <c r="GE257" s="1"/>
      <c r="GF257" s="1"/>
      <c r="GG257" s="1"/>
      <c r="GH257" s="1"/>
      <c r="GI257" s="1"/>
      <c r="GJ257" s="1"/>
      <c r="GK257" s="1"/>
      <c r="GL257" s="1"/>
      <c r="GM257" s="1"/>
      <c r="GN257" s="1"/>
      <c r="GO257" s="1"/>
      <c r="GP257" s="1"/>
      <c r="GQ257" s="1"/>
      <c r="GR257" s="1"/>
      <c r="GS257" s="1"/>
      <c r="GT257" s="1"/>
      <c r="GU257" s="1"/>
      <c r="GV257" s="1"/>
      <c r="GW257" s="1"/>
      <c r="GX257" s="1"/>
      <c r="GY257" s="1"/>
      <c r="GZ257" s="1"/>
      <c r="HA257" s="1"/>
      <c r="HB257" s="1"/>
      <c r="HC257" s="1"/>
      <c r="HD257" s="1"/>
      <c r="HE257" s="1"/>
      <c r="HF257" s="1"/>
      <c r="HG257" s="1"/>
    </row>
    <row r="258" spans="1:2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c r="ET258" s="1"/>
      <c r="EU258" s="1"/>
      <c r="EV258" s="1"/>
      <c r="EW258" s="1"/>
      <c r="EX258" s="1"/>
      <c r="EY258" s="1"/>
      <c r="EZ258" s="1"/>
      <c r="FA258" s="1"/>
      <c r="FB258" s="1"/>
      <c r="FC258" s="1"/>
      <c r="FD258" s="1"/>
      <c r="FE258" s="1"/>
      <c r="FF258" s="1"/>
      <c r="FG258" s="1"/>
      <c r="FH258" s="1"/>
      <c r="FI258" s="1"/>
      <c r="FJ258" s="1"/>
      <c r="FK258" s="1"/>
      <c r="FL258" s="1"/>
      <c r="FM258" s="1"/>
      <c r="FN258" s="1"/>
      <c r="FO258" s="1"/>
      <c r="FP258" s="1"/>
      <c r="FQ258" s="1"/>
      <c r="FR258" s="1"/>
      <c r="FS258" s="1"/>
      <c r="FT258" s="1"/>
      <c r="FU258" s="1"/>
      <c r="FV258" s="1"/>
      <c r="FW258" s="1"/>
      <c r="FX258" s="1"/>
      <c r="FY258" s="1"/>
      <c r="FZ258" s="1"/>
      <c r="GA258" s="1"/>
      <c r="GB258" s="1"/>
      <c r="GC258" s="1"/>
      <c r="GD258" s="1"/>
      <c r="GE258" s="1"/>
      <c r="GF258" s="1"/>
      <c r="GG258" s="1"/>
      <c r="GH258" s="1"/>
      <c r="GI258" s="1"/>
      <c r="GJ258" s="1"/>
      <c r="GK258" s="1"/>
      <c r="GL258" s="1"/>
      <c r="GM258" s="1"/>
      <c r="GN258" s="1"/>
      <c r="GO258" s="1"/>
      <c r="GP258" s="1"/>
      <c r="GQ258" s="1"/>
      <c r="GR258" s="1"/>
      <c r="GS258" s="1"/>
      <c r="GT258" s="1"/>
      <c r="GU258" s="1"/>
      <c r="GV258" s="1"/>
      <c r="GW258" s="1"/>
      <c r="GX258" s="1"/>
      <c r="GY258" s="1"/>
      <c r="GZ258" s="1"/>
      <c r="HA258" s="1"/>
      <c r="HB258" s="1"/>
      <c r="HC258" s="1"/>
      <c r="HD258" s="1"/>
      <c r="HE258" s="1"/>
      <c r="HF258" s="1"/>
      <c r="HG258" s="1"/>
    </row>
    <row r="259" spans="1:2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c r="EX259" s="1"/>
      <c r="EY259" s="1"/>
      <c r="EZ259" s="1"/>
      <c r="FA259" s="1"/>
      <c r="FB259" s="1"/>
      <c r="FC259" s="1"/>
      <c r="FD259" s="1"/>
      <c r="FE259" s="1"/>
      <c r="FF259" s="1"/>
      <c r="FG259" s="1"/>
      <c r="FH259" s="1"/>
      <c r="FI259" s="1"/>
      <c r="FJ259" s="1"/>
      <c r="FK259" s="1"/>
      <c r="FL259" s="1"/>
      <c r="FM259" s="1"/>
      <c r="FN259" s="1"/>
      <c r="FO259" s="1"/>
      <c r="FP259" s="1"/>
      <c r="FQ259" s="1"/>
      <c r="FR259" s="1"/>
      <c r="FS259" s="1"/>
      <c r="FT259" s="1"/>
      <c r="FU259" s="1"/>
      <c r="FV259" s="1"/>
      <c r="FW259" s="1"/>
      <c r="FX259" s="1"/>
      <c r="FY259" s="1"/>
      <c r="FZ259" s="1"/>
      <c r="GA259" s="1"/>
      <c r="GB259" s="1"/>
      <c r="GC259" s="1"/>
      <c r="GD259" s="1"/>
      <c r="GE259" s="1"/>
      <c r="GF259" s="1"/>
      <c r="GG259" s="1"/>
      <c r="GH259" s="1"/>
      <c r="GI259" s="1"/>
      <c r="GJ259" s="1"/>
      <c r="GK259" s="1"/>
      <c r="GL259" s="1"/>
      <c r="GM259" s="1"/>
      <c r="GN259" s="1"/>
      <c r="GO259" s="1"/>
      <c r="GP259" s="1"/>
      <c r="GQ259" s="1"/>
      <c r="GR259" s="1"/>
      <c r="GS259" s="1"/>
      <c r="GT259" s="1"/>
      <c r="GU259" s="1"/>
      <c r="GV259" s="1"/>
      <c r="GW259" s="1"/>
      <c r="GX259" s="1"/>
      <c r="GY259" s="1"/>
      <c r="GZ259" s="1"/>
      <c r="HA259" s="1"/>
      <c r="HB259" s="1"/>
      <c r="HC259" s="1"/>
      <c r="HD259" s="1"/>
      <c r="HE259" s="1"/>
      <c r="HF259" s="1"/>
      <c r="HG259" s="1"/>
    </row>
    <row r="260" spans="1:2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c r="ET260" s="1"/>
      <c r="EU260" s="1"/>
      <c r="EV260" s="1"/>
      <c r="EW260" s="1"/>
      <c r="EX260" s="1"/>
      <c r="EY260" s="1"/>
      <c r="EZ260" s="1"/>
      <c r="FA260" s="1"/>
      <c r="FB260" s="1"/>
      <c r="FC260" s="1"/>
      <c r="FD260" s="1"/>
      <c r="FE260" s="1"/>
      <c r="FF260" s="1"/>
      <c r="FG260" s="1"/>
      <c r="FH260" s="1"/>
      <c r="FI260" s="1"/>
      <c r="FJ260" s="1"/>
      <c r="FK260" s="1"/>
      <c r="FL260" s="1"/>
      <c r="FM260" s="1"/>
      <c r="FN260" s="1"/>
      <c r="FO260" s="1"/>
      <c r="FP260" s="1"/>
      <c r="FQ260" s="1"/>
      <c r="FR260" s="1"/>
      <c r="FS260" s="1"/>
      <c r="FT260" s="1"/>
      <c r="FU260" s="1"/>
      <c r="FV260" s="1"/>
      <c r="FW260" s="1"/>
      <c r="FX260" s="1"/>
      <c r="FY260" s="1"/>
      <c r="FZ260" s="1"/>
      <c r="GA260" s="1"/>
      <c r="GB260" s="1"/>
      <c r="GC260" s="1"/>
      <c r="GD260" s="1"/>
      <c r="GE260" s="1"/>
      <c r="GF260" s="1"/>
      <c r="GG260" s="1"/>
      <c r="GH260" s="1"/>
      <c r="GI260" s="1"/>
      <c r="GJ260" s="1"/>
      <c r="GK260" s="1"/>
      <c r="GL260" s="1"/>
      <c r="GM260" s="1"/>
      <c r="GN260" s="1"/>
      <c r="GO260" s="1"/>
      <c r="GP260" s="1"/>
      <c r="GQ260" s="1"/>
      <c r="GR260" s="1"/>
      <c r="GS260" s="1"/>
      <c r="GT260" s="1"/>
      <c r="GU260" s="1"/>
      <c r="GV260" s="1"/>
      <c r="GW260" s="1"/>
      <c r="GX260" s="1"/>
      <c r="GY260" s="1"/>
      <c r="GZ260" s="1"/>
      <c r="HA260" s="1"/>
      <c r="HB260" s="1"/>
      <c r="HC260" s="1"/>
      <c r="HD260" s="1"/>
      <c r="HE260" s="1"/>
      <c r="HF260" s="1"/>
      <c r="HG260" s="1"/>
    </row>
    <row r="261" spans="1:2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c r="ET261" s="1"/>
      <c r="EU261" s="1"/>
      <c r="EV261" s="1"/>
      <c r="EW261" s="1"/>
      <c r="EX261" s="1"/>
      <c r="EY261" s="1"/>
      <c r="EZ261" s="1"/>
      <c r="FA261" s="1"/>
      <c r="FB261" s="1"/>
      <c r="FC261" s="1"/>
      <c r="FD261" s="1"/>
      <c r="FE261" s="1"/>
      <c r="FF261" s="1"/>
      <c r="FG261" s="1"/>
      <c r="FH261" s="1"/>
      <c r="FI261" s="1"/>
      <c r="FJ261" s="1"/>
      <c r="FK261" s="1"/>
      <c r="FL261" s="1"/>
      <c r="FM261" s="1"/>
      <c r="FN261" s="1"/>
      <c r="FO261" s="1"/>
      <c r="FP261" s="1"/>
      <c r="FQ261" s="1"/>
      <c r="FR261" s="1"/>
      <c r="FS261" s="1"/>
      <c r="FT261" s="1"/>
      <c r="FU261" s="1"/>
      <c r="FV261" s="1"/>
      <c r="FW261" s="1"/>
      <c r="FX261" s="1"/>
      <c r="FY261" s="1"/>
      <c r="FZ261" s="1"/>
      <c r="GA261" s="1"/>
      <c r="GB261" s="1"/>
      <c r="GC261" s="1"/>
      <c r="GD261" s="1"/>
      <c r="GE261" s="1"/>
      <c r="GF261" s="1"/>
      <c r="GG261" s="1"/>
      <c r="GH261" s="1"/>
      <c r="GI261" s="1"/>
      <c r="GJ261" s="1"/>
      <c r="GK261" s="1"/>
      <c r="GL261" s="1"/>
      <c r="GM261" s="1"/>
      <c r="GN261" s="1"/>
      <c r="GO261" s="1"/>
      <c r="GP261" s="1"/>
      <c r="GQ261" s="1"/>
      <c r="GR261" s="1"/>
      <c r="GS261" s="1"/>
      <c r="GT261" s="1"/>
      <c r="GU261" s="1"/>
      <c r="GV261" s="1"/>
      <c r="GW261" s="1"/>
      <c r="GX261" s="1"/>
      <c r="GY261" s="1"/>
      <c r="GZ261" s="1"/>
      <c r="HA261" s="1"/>
      <c r="HB261" s="1"/>
      <c r="HC261" s="1"/>
      <c r="HD261" s="1"/>
      <c r="HE261" s="1"/>
      <c r="HF261" s="1"/>
      <c r="HG261" s="1"/>
    </row>
    <row r="262" spans="1:2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c r="EV262" s="1"/>
      <c r="EW262" s="1"/>
      <c r="EX262" s="1"/>
      <c r="EY262" s="1"/>
      <c r="EZ262" s="1"/>
      <c r="FA262" s="1"/>
      <c r="FB262" s="1"/>
      <c r="FC262" s="1"/>
      <c r="FD262" s="1"/>
      <c r="FE262" s="1"/>
      <c r="FF262" s="1"/>
      <c r="FG262" s="1"/>
      <c r="FH262" s="1"/>
      <c r="FI262" s="1"/>
      <c r="FJ262" s="1"/>
      <c r="FK262" s="1"/>
      <c r="FL262" s="1"/>
      <c r="FM262" s="1"/>
      <c r="FN262" s="1"/>
      <c r="FO262" s="1"/>
      <c r="FP262" s="1"/>
      <c r="FQ262" s="1"/>
      <c r="FR262" s="1"/>
      <c r="FS262" s="1"/>
      <c r="FT262" s="1"/>
      <c r="FU262" s="1"/>
      <c r="FV262" s="1"/>
      <c r="FW262" s="1"/>
      <c r="FX262" s="1"/>
      <c r="FY262" s="1"/>
      <c r="FZ262" s="1"/>
      <c r="GA262" s="1"/>
      <c r="GB262" s="1"/>
      <c r="GC262" s="1"/>
      <c r="GD262" s="1"/>
      <c r="GE262" s="1"/>
      <c r="GF262" s="1"/>
      <c r="GG262" s="1"/>
      <c r="GH262" s="1"/>
      <c r="GI262" s="1"/>
      <c r="GJ262" s="1"/>
      <c r="GK262" s="1"/>
      <c r="GL262" s="1"/>
      <c r="GM262" s="1"/>
      <c r="GN262" s="1"/>
      <c r="GO262" s="1"/>
      <c r="GP262" s="1"/>
      <c r="GQ262" s="1"/>
      <c r="GR262" s="1"/>
      <c r="GS262" s="1"/>
      <c r="GT262" s="1"/>
      <c r="GU262" s="1"/>
      <c r="GV262" s="1"/>
      <c r="GW262" s="1"/>
      <c r="GX262" s="1"/>
      <c r="GY262" s="1"/>
      <c r="GZ262" s="1"/>
      <c r="HA262" s="1"/>
      <c r="HB262" s="1"/>
      <c r="HC262" s="1"/>
      <c r="HD262" s="1"/>
      <c r="HE262" s="1"/>
      <c r="HF262" s="1"/>
      <c r="HG262" s="1"/>
    </row>
    <row r="263" spans="1:2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c r="EV263" s="1"/>
      <c r="EW263" s="1"/>
      <c r="EX263" s="1"/>
      <c r="EY263" s="1"/>
      <c r="EZ263" s="1"/>
      <c r="FA263" s="1"/>
      <c r="FB263" s="1"/>
      <c r="FC263" s="1"/>
      <c r="FD263" s="1"/>
      <c r="FE263" s="1"/>
      <c r="FF263" s="1"/>
      <c r="FG263" s="1"/>
      <c r="FH263" s="1"/>
      <c r="FI263" s="1"/>
      <c r="FJ263" s="1"/>
      <c r="FK263" s="1"/>
      <c r="FL263" s="1"/>
      <c r="FM263" s="1"/>
      <c r="FN263" s="1"/>
      <c r="FO263" s="1"/>
      <c r="FP263" s="1"/>
      <c r="FQ263" s="1"/>
      <c r="FR263" s="1"/>
      <c r="FS263" s="1"/>
      <c r="FT263" s="1"/>
      <c r="FU263" s="1"/>
      <c r="FV263" s="1"/>
      <c r="FW263" s="1"/>
      <c r="FX263" s="1"/>
      <c r="FY263" s="1"/>
      <c r="FZ263" s="1"/>
      <c r="GA263" s="1"/>
      <c r="GB263" s="1"/>
      <c r="GC263" s="1"/>
      <c r="GD263" s="1"/>
      <c r="GE263" s="1"/>
      <c r="GF263" s="1"/>
      <c r="GG263" s="1"/>
      <c r="GH263" s="1"/>
      <c r="GI263" s="1"/>
      <c r="GJ263" s="1"/>
      <c r="GK263" s="1"/>
      <c r="GL263" s="1"/>
      <c r="GM263" s="1"/>
      <c r="GN263" s="1"/>
      <c r="GO263" s="1"/>
      <c r="GP263" s="1"/>
      <c r="GQ263" s="1"/>
      <c r="GR263" s="1"/>
      <c r="GS263" s="1"/>
      <c r="GT263" s="1"/>
      <c r="GU263" s="1"/>
      <c r="GV263" s="1"/>
      <c r="GW263" s="1"/>
      <c r="GX263" s="1"/>
      <c r="GY263" s="1"/>
      <c r="GZ263" s="1"/>
      <c r="HA263" s="1"/>
      <c r="HB263" s="1"/>
      <c r="HC263" s="1"/>
      <c r="HD263" s="1"/>
      <c r="HE263" s="1"/>
      <c r="HF263" s="1"/>
      <c r="HG263" s="1"/>
    </row>
    <row r="264" spans="1:2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c r="FC264" s="1"/>
      <c r="FD264" s="1"/>
      <c r="FE264" s="1"/>
      <c r="FF264" s="1"/>
      <c r="FG264" s="1"/>
      <c r="FH264" s="1"/>
      <c r="FI264" s="1"/>
      <c r="FJ264" s="1"/>
      <c r="FK264" s="1"/>
      <c r="FL264" s="1"/>
      <c r="FM264" s="1"/>
      <c r="FN264" s="1"/>
      <c r="FO264" s="1"/>
      <c r="FP264" s="1"/>
      <c r="FQ264" s="1"/>
      <c r="FR264" s="1"/>
      <c r="FS264" s="1"/>
      <c r="FT264" s="1"/>
      <c r="FU264" s="1"/>
      <c r="FV264" s="1"/>
      <c r="FW264" s="1"/>
      <c r="FX264" s="1"/>
      <c r="FY264" s="1"/>
      <c r="FZ264" s="1"/>
      <c r="GA264" s="1"/>
      <c r="GB264" s="1"/>
      <c r="GC264" s="1"/>
      <c r="GD264" s="1"/>
      <c r="GE264" s="1"/>
      <c r="GF264" s="1"/>
      <c r="GG264" s="1"/>
      <c r="GH264" s="1"/>
      <c r="GI264" s="1"/>
      <c r="GJ264" s="1"/>
      <c r="GK264" s="1"/>
      <c r="GL264" s="1"/>
      <c r="GM264" s="1"/>
      <c r="GN264" s="1"/>
      <c r="GO264" s="1"/>
      <c r="GP264" s="1"/>
      <c r="GQ264" s="1"/>
      <c r="GR264" s="1"/>
      <c r="GS264" s="1"/>
      <c r="GT264" s="1"/>
      <c r="GU264" s="1"/>
      <c r="GV264" s="1"/>
      <c r="GW264" s="1"/>
      <c r="GX264" s="1"/>
      <c r="GY264" s="1"/>
      <c r="GZ264" s="1"/>
      <c r="HA264" s="1"/>
      <c r="HB264" s="1"/>
      <c r="HC264" s="1"/>
      <c r="HD264" s="1"/>
      <c r="HE264" s="1"/>
      <c r="HF264" s="1"/>
      <c r="HG264" s="1"/>
    </row>
    <row r="265" spans="1:2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c r="EX265" s="1"/>
      <c r="EY265" s="1"/>
      <c r="EZ265" s="1"/>
      <c r="FA265" s="1"/>
      <c r="FB265" s="1"/>
      <c r="FC265" s="1"/>
      <c r="FD265" s="1"/>
      <c r="FE265" s="1"/>
      <c r="FF265" s="1"/>
      <c r="FG265" s="1"/>
      <c r="FH265" s="1"/>
      <c r="FI265" s="1"/>
      <c r="FJ265" s="1"/>
      <c r="FK265" s="1"/>
      <c r="FL265" s="1"/>
      <c r="FM265" s="1"/>
      <c r="FN265" s="1"/>
      <c r="FO265" s="1"/>
      <c r="FP265" s="1"/>
      <c r="FQ265" s="1"/>
      <c r="FR265" s="1"/>
      <c r="FS265" s="1"/>
      <c r="FT265" s="1"/>
      <c r="FU265" s="1"/>
      <c r="FV265" s="1"/>
      <c r="FW265" s="1"/>
      <c r="FX265" s="1"/>
      <c r="FY265" s="1"/>
      <c r="FZ265" s="1"/>
      <c r="GA265" s="1"/>
      <c r="GB265" s="1"/>
      <c r="GC265" s="1"/>
      <c r="GD265" s="1"/>
      <c r="GE265" s="1"/>
      <c r="GF265" s="1"/>
      <c r="GG265" s="1"/>
      <c r="GH265" s="1"/>
      <c r="GI265" s="1"/>
      <c r="GJ265" s="1"/>
      <c r="GK265" s="1"/>
      <c r="GL265" s="1"/>
      <c r="GM265" s="1"/>
      <c r="GN265" s="1"/>
      <c r="GO265" s="1"/>
      <c r="GP265" s="1"/>
      <c r="GQ265" s="1"/>
      <c r="GR265" s="1"/>
      <c r="GS265" s="1"/>
      <c r="GT265" s="1"/>
      <c r="GU265" s="1"/>
      <c r="GV265" s="1"/>
      <c r="GW265" s="1"/>
      <c r="GX265" s="1"/>
      <c r="GY265" s="1"/>
      <c r="GZ265" s="1"/>
      <c r="HA265" s="1"/>
      <c r="HB265" s="1"/>
      <c r="HC265" s="1"/>
      <c r="HD265" s="1"/>
      <c r="HE265" s="1"/>
      <c r="HF265" s="1"/>
      <c r="HG265" s="1"/>
    </row>
    <row r="266" spans="1:2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c r="FC266" s="1"/>
      <c r="FD266" s="1"/>
      <c r="FE266" s="1"/>
      <c r="FF266" s="1"/>
      <c r="FG266" s="1"/>
      <c r="FH266" s="1"/>
      <c r="FI266" s="1"/>
      <c r="FJ266" s="1"/>
      <c r="FK266" s="1"/>
      <c r="FL266" s="1"/>
      <c r="FM266" s="1"/>
      <c r="FN266" s="1"/>
      <c r="FO266" s="1"/>
      <c r="FP266" s="1"/>
      <c r="FQ266" s="1"/>
      <c r="FR266" s="1"/>
      <c r="FS266" s="1"/>
      <c r="FT266" s="1"/>
      <c r="FU266" s="1"/>
      <c r="FV266" s="1"/>
      <c r="FW266" s="1"/>
      <c r="FX266" s="1"/>
      <c r="FY266" s="1"/>
      <c r="FZ266" s="1"/>
      <c r="GA266" s="1"/>
      <c r="GB266" s="1"/>
      <c r="GC266" s="1"/>
      <c r="GD266" s="1"/>
      <c r="GE266" s="1"/>
      <c r="GF266" s="1"/>
      <c r="GG266" s="1"/>
      <c r="GH266" s="1"/>
      <c r="GI266" s="1"/>
      <c r="GJ266" s="1"/>
      <c r="GK266" s="1"/>
      <c r="GL266" s="1"/>
      <c r="GM266" s="1"/>
      <c r="GN266" s="1"/>
      <c r="GO266" s="1"/>
      <c r="GP266" s="1"/>
      <c r="GQ266" s="1"/>
      <c r="GR266" s="1"/>
      <c r="GS266" s="1"/>
      <c r="GT266" s="1"/>
      <c r="GU266" s="1"/>
      <c r="GV266" s="1"/>
      <c r="GW266" s="1"/>
      <c r="GX266" s="1"/>
      <c r="GY266" s="1"/>
      <c r="GZ266" s="1"/>
      <c r="HA266" s="1"/>
      <c r="HB266" s="1"/>
      <c r="HC266" s="1"/>
      <c r="HD266" s="1"/>
      <c r="HE266" s="1"/>
      <c r="HF266" s="1"/>
      <c r="HG266" s="1"/>
    </row>
    <row r="267" spans="1:2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c r="FC267" s="1"/>
      <c r="FD267" s="1"/>
      <c r="FE267" s="1"/>
      <c r="FF267" s="1"/>
      <c r="FG267" s="1"/>
      <c r="FH267" s="1"/>
      <c r="FI267" s="1"/>
      <c r="FJ267" s="1"/>
      <c r="FK267" s="1"/>
      <c r="FL267" s="1"/>
      <c r="FM267" s="1"/>
      <c r="FN267" s="1"/>
      <c r="FO267" s="1"/>
      <c r="FP267" s="1"/>
      <c r="FQ267" s="1"/>
      <c r="FR267" s="1"/>
      <c r="FS267" s="1"/>
      <c r="FT267" s="1"/>
      <c r="FU267" s="1"/>
      <c r="FV267" s="1"/>
      <c r="FW267" s="1"/>
      <c r="FX267" s="1"/>
      <c r="FY267" s="1"/>
      <c r="FZ267" s="1"/>
      <c r="GA267" s="1"/>
      <c r="GB267" s="1"/>
      <c r="GC267" s="1"/>
      <c r="GD267" s="1"/>
      <c r="GE267" s="1"/>
      <c r="GF267" s="1"/>
      <c r="GG267" s="1"/>
      <c r="GH267" s="1"/>
      <c r="GI267" s="1"/>
      <c r="GJ267" s="1"/>
      <c r="GK267" s="1"/>
      <c r="GL267" s="1"/>
      <c r="GM267" s="1"/>
      <c r="GN267" s="1"/>
      <c r="GO267" s="1"/>
      <c r="GP267" s="1"/>
      <c r="GQ267" s="1"/>
      <c r="GR267" s="1"/>
      <c r="GS267" s="1"/>
      <c r="GT267" s="1"/>
      <c r="GU267" s="1"/>
      <c r="GV267" s="1"/>
      <c r="GW267" s="1"/>
      <c r="GX267" s="1"/>
      <c r="GY267" s="1"/>
      <c r="GZ267" s="1"/>
      <c r="HA267" s="1"/>
      <c r="HB267" s="1"/>
      <c r="HC267" s="1"/>
      <c r="HD267" s="1"/>
      <c r="HE267" s="1"/>
      <c r="HF267" s="1"/>
      <c r="HG267" s="1"/>
    </row>
    <row r="268" spans="1:2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c r="FG268" s="1"/>
      <c r="FH268" s="1"/>
      <c r="FI268" s="1"/>
      <c r="FJ268" s="1"/>
      <c r="FK268" s="1"/>
      <c r="FL268" s="1"/>
      <c r="FM268" s="1"/>
      <c r="FN268" s="1"/>
      <c r="FO268" s="1"/>
      <c r="FP268" s="1"/>
      <c r="FQ268" s="1"/>
      <c r="FR268" s="1"/>
      <c r="FS268" s="1"/>
      <c r="FT268" s="1"/>
      <c r="FU268" s="1"/>
      <c r="FV268" s="1"/>
      <c r="FW268" s="1"/>
      <c r="FX268" s="1"/>
      <c r="FY268" s="1"/>
      <c r="FZ268" s="1"/>
      <c r="GA268" s="1"/>
      <c r="GB268" s="1"/>
      <c r="GC268" s="1"/>
      <c r="GD268" s="1"/>
      <c r="GE268" s="1"/>
      <c r="GF268" s="1"/>
      <c r="GG268" s="1"/>
      <c r="GH268" s="1"/>
      <c r="GI268" s="1"/>
      <c r="GJ268" s="1"/>
      <c r="GK268" s="1"/>
      <c r="GL268" s="1"/>
      <c r="GM268" s="1"/>
      <c r="GN268" s="1"/>
      <c r="GO268" s="1"/>
      <c r="GP268" s="1"/>
      <c r="GQ268" s="1"/>
      <c r="GR268" s="1"/>
      <c r="GS268" s="1"/>
      <c r="GT268" s="1"/>
      <c r="GU268" s="1"/>
      <c r="GV268" s="1"/>
      <c r="GW268" s="1"/>
      <c r="GX268" s="1"/>
      <c r="GY268" s="1"/>
      <c r="GZ268" s="1"/>
      <c r="HA268" s="1"/>
      <c r="HB268" s="1"/>
      <c r="HC268" s="1"/>
      <c r="HD268" s="1"/>
      <c r="HE268" s="1"/>
      <c r="HF268" s="1"/>
      <c r="HG268" s="1"/>
    </row>
    <row r="269" spans="1:2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c r="EV269" s="1"/>
      <c r="EW269" s="1"/>
      <c r="EX269" s="1"/>
      <c r="EY269" s="1"/>
      <c r="EZ269" s="1"/>
      <c r="FA269" s="1"/>
      <c r="FB269" s="1"/>
      <c r="FC269" s="1"/>
      <c r="FD269" s="1"/>
      <c r="FE269" s="1"/>
      <c r="FF269" s="1"/>
      <c r="FG269" s="1"/>
      <c r="FH269" s="1"/>
      <c r="FI269" s="1"/>
      <c r="FJ269" s="1"/>
      <c r="FK269" s="1"/>
      <c r="FL269" s="1"/>
      <c r="FM269" s="1"/>
      <c r="FN269" s="1"/>
      <c r="FO269" s="1"/>
      <c r="FP269" s="1"/>
      <c r="FQ269" s="1"/>
      <c r="FR269" s="1"/>
      <c r="FS269" s="1"/>
      <c r="FT269" s="1"/>
      <c r="FU269" s="1"/>
      <c r="FV269" s="1"/>
      <c r="FW269" s="1"/>
      <c r="FX269" s="1"/>
      <c r="FY269" s="1"/>
      <c r="FZ269" s="1"/>
      <c r="GA269" s="1"/>
      <c r="GB269" s="1"/>
      <c r="GC269" s="1"/>
      <c r="GD269" s="1"/>
      <c r="GE269" s="1"/>
      <c r="GF269" s="1"/>
      <c r="GG269" s="1"/>
      <c r="GH269" s="1"/>
      <c r="GI269" s="1"/>
      <c r="GJ269" s="1"/>
      <c r="GK269" s="1"/>
      <c r="GL269" s="1"/>
      <c r="GM269" s="1"/>
      <c r="GN269" s="1"/>
      <c r="GO269" s="1"/>
      <c r="GP269" s="1"/>
      <c r="GQ269" s="1"/>
      <c r="GR269" s="1"/>
      <c r="GS269" s="1"/>
      <c r="GT269" s="1"/>
      <c r="GU269" s="1"/>
      <c r="GV269" s="1"/>
      <c r="GW269" s="1"/>
      <c r="GX269" s="1"/>
      <c r="GY269" s="1"/>
      <c r="GZ269" s="1"/>
      <c r="HA269" s="1"/>
      <c r="HB269" s="1"/>
      <c r="HC269" s="1"/>
      <c r="HD269" s="1"/>
      <c r="HE269" s="1"/>
      <c r="HF269" s="1"/>
      <c r="HG269" s="1"/>
    </row>
    <row r="270" spans="1:2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c r="ET270" s="1"/>
      <c r="EU270" s="1"/>
      <c r="EV270" s="1"/>
      <c r="EW270" s="1"/>
      <c r="EX270" s="1"/>
      <c r="EY270" s="1"/>
      <c r="EZ270" s="1"/>
      <c r="FA270" s="1"/>
      <c r="FB270" s="1"/>
      <c r="FC270" s="1"/>
      <c r="FD270" s="1"/>
      <c r="FE270" s="1"/>
      <c r="FF270" s="1"/>
      <c r="FG270" s="1"/>
      <c r="FH270" s="1"/>
      <c r="FI270" s="1"/>
      <c r="FJ270" s="1"/>
      <c r="FK270" s="1"/>
      <c r="FL270" s="1"/>
      <c r="FM270" s="1"/>
      <c r="FN270" s="1"/>
      <c r="FO270" s="1"/>
      <c r="FP270" s="1"/>
      <c r="FQ270" s="1"/>
      <c r="FR270" s="1"/>
      <c r="FS270" s="1"/>
      <c r="FT270" s="1"/>
      <c r="FU270" s="1"/>
      <c r="FV270" s="1"/>
      <c r="FW270" s="1"/>
      <c r="FX270" s="1"/>
      <c r="FY270" s="1"/>
      <c r="FZ270" s="1"/>
      <c r="GA270" s="1"/>
      <c r="GB270" s="1"/>
      <c r="GC270" s="1"/>
      <c r="GD270" s="1"/>
      <c r="GE270" s="1"/>
      <c r="GF270" s="1"/>
      <c r="GG270" s="1"/>
      <c r="GH270" s="1"/>
      <c r="GI270" s="1"/>
      <c r="GJ270" s="1"/>
      <c r="GK270" s="1"/>
      <c r="GL270" s="1"/>
      <c r="GM270" s="1"/>
      <c r="GN270" s="1"/>
      <c r="GO270" s="1"/>
      <c r="GP270" s="1"/>
      <c r="GQ270" s="1"/>
      <c r="GR270" s="1"/>
      <c r="GS270" s="1"/>
      <c r="GT270" s="1"/>
      <c r="GU270" s="1"/>
      <c r="GV270" s="1"/>
      <c r="GW270" s="1"/>
      <c r="GX270" s="1"/>
      <c r="GY270" s="1"/>
      <c r="GZ270" s="1"/>
      <c r="HA270" s="1"/>
      <c r="HB270" s="1"/>
      <c r="HC270" s="1"/>
      <c r="HD270" s="1"/>
      <c r="HE270" s="1"/>
      <c r="HF270" s="1"/>
      <c r="HG270" s="1"/>
    </row>
    <row r="271" spans="1:2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c r="EX271" s="1"/>
      <c r="EY271" s="1"/>
      <c r="EZ271" s="1"/>
      <c r="FA271" s="1"/>
      <c r="FB271" s="1"/>
      <c r="FC271" s="1"/>
      <c r="FD271" s="1"/>
      <c r="FE271" s="1"/>
      <c r="FF271" s="1"/>
      <c r="FG271" s="1"/>
      <c r="FH271" s="1"/>
      <c r="FI271" s="1"/>
      <c r="FJ271" s="1"/>
      <c r="FK271" s="1"/>
      <c r="FL271" s="1"/>
      <c r="FM271" s="1"/>
      <c r="FN271" s="1"/>
      <c r="FO271" s="1"/>
      <c r="FP271" s="1"/>
      <c r="FQ271" s="1"/>
      <c r="FR271" s="1"/>
      <c r="FS271" s="1"/>
      <c r="FT271" s="1"/>
      <c r="FU271" s="1"/>
      <c r="FV271" s="1"/>
      <c r="FW271" s="1"/>
      <c r="FX271" s="1"/>
      <c r="FY271" s="1"/>
      <c r="FZ271" s="1"/>
      <c r="GA271" s="1"/>
      <c r="GB271" s="1"/>
      <c r="GC271" s="1"/>
      <c r="GD271" s="1"/>
      <c r="GE271" s="1"/>
      <c r="GF271" s="1"/>
      <c r="GG271" s="1"/>
      <c r="GH271" s="1"/>
      <c r="GI271" s="1"/>
      <c r="GJ271" s="1"/>
      <c r="GK271" s="1"/>
      <c r="GL271" s="1"/>
      <c r="GM271" s="1"/>
      <c r="GN271" s="1"/>
      <c r="GO271" s="1"/>
      <c r="GP271" s="1"/>
      <c r="GQ271" s="1"/>
      <c r="GR271" s="1"/>
      <c r="GS271" s="1"/>
      <c r="GT271" s="1"/>
      <c r="GU271" s="1"/>
      <c r="GV271" s="1"/>
      <c r="GW271" s="1"/>
      <c r="GX271" s="1"/>
      <c r="GY271" s="1"/>
      <c r="GZ271" s="1"/>
      <c r="HA271" s="1"/>
      <c r="HB271" s="1"/>
      <c r="HC271" s="1"/>
      <c r="HD271" s="1"/>
      <c r="HE271" s="1"/>
      <c r="HF271" s="1"/>
      <c r="HG271" s="1"/>
    </row>
    <row r="272" spans="1:215">
      <c r="A272" s="1"/>
      <c r="B272" s="694" t="s">
        <v>623</v>
      </c>
      <c r="C272" s="695"/>
      <c r="D272" s="695"/>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c r="EV272" s="1"/>
      <c r="EW272" s="1"/>
      <c r="EX272" s="1"/>
      <c r="EY272" s="1"/>
      <c r="EZ272" s="1"/>
      <c r="FA272" s="1"/>
      <c r="FB272" s="1"/>
      <c r="FC272" s="1"/>
      <c r="FD272" s="1"/>
      <c r="FE272" s="1"/>
      <c r="FF272" s="1"/>
      <c r="FG272" s="1"/>
      <c r="FH272" s="1"/>
      <c r="FI272" s="1"/>
      <c r="FJ272" s="1"/>
      <c r="FK272" s="1"/>
      <c r="FL272" s="1"/>
      <c r="FM272" s="1"/>
      <c r="FN272" s="1"/>
      <c r="FO272" s="1"/>
      <c r="FP272" s="1"/>
      <c r="FQ272" s="1"/>
      <c r="FR272" s="1"/>
      <c r="FS272" s="1"/>
      <c r="FT272" s="1"/>
      <c r="FU272" s="1"/>
      <c r="FV272" s="1"/>
      <c r="FW272" s="1"/>
      <c r="FX272" s="1"/>
      <c r="FY272" s="1"/>
      <c r="FZ272" s="1"/>
      <c r="GA272" s="1"/>
      <c r="GB272" s="1"/>
      <c r="GC272" s="1"/>
      <c r="GD272" s="1"/>
      <c r="GE272" s="1"/>
      <c r="GF272" s="1"/>
      <c r="GG272" s="1"/>
      <c r="GH272" s="1"/>
      <c r="GI272" s="1"/>
      <c r="GJ272" s="1"/>
      <c r="GK272" s="1"/>
      <c r="GL272" s="1"/>
      <c r="GM272" s="1"/>
      <c r="GN272" s="1"/>
      <c r="GO272" s="1"/>
      <c r="GP272" s="1"/>
      <c r="GQ272" s="1"/>
      <c r="GR272" s="1"/>
      <c r="GS272" s="1"/>
      <c r="GT272" s="1"/>
      <c r="GU272" s="1"/>
      <c r="GV272" s="1"/>
      <c r="GW272" s="1"/>
      <c r="GX272" s="1"/>
      <c r="GY272" s="1"/>
      <c r="GZ272" s="1"/>
      <c r="HA272" s="1"/>
      <c r="HB272" s="1"/>
      <c r="HC272" s="1"/>
      <c r="HD272" s="1"/>
      <c r="HE272" s="1"/>
      <c r="HF272" s="1"/>
      <c r="HG272" s="1"/>
    </row>
    <row r="273" spans="1:215" ht="45.75" customHeight="1">
      <c r="A273" s="1"/>
      <c r="B273" s="695"/>
      <c r="C273" s="695"/>
      <c r="D273" s="695"/>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c r="EV273" s="1"/>
      <c r="EW273" s="1"/>
      <c r="EX273" s="1"/>
      <c r="EY273" s="1"/>
      <c r="EZ273" s="1"/>
      <c r="FA273" s="1"/>
      <c r="FB273" s="1"/>
      <c r="FC273" s="1"/>
      <c r="FD273" s="1"/>
      <c r="FE273" s="1"/>
      <c r="FF273" s="1"/>
      <c r="FG273" s="1"/>
      <c r="FH273" s="1"/>
      <c r="FI273" s="1"/>
      <c r="FJ273" s="1"/>
      <c r="FK273" s="1"/>
      <c r="FL273" s="1"/>
      <c r="FM273" s="1"/>
      <c r="FN273" s="1"/>
      <c r="FO273" s="1"/>
      <c r="FP273" s="1"/>
      <c r="FQ273" s="1"/>
      <c r="FR273" s="1"/>
      <c r="FS273" s="1"/>
      <c r="FT273" s="1"/>
      <c r="FU273" s="1"/>
      <c r="FV273" s="1"/>
      <c r="FW273" s="1"/>
      <c r="FX273" s="1"/>
      <c r="FY273" s="1"/>
      <c r="FZ273" s="1"/>
      <c r="GA273" s="1"/>
      <c r="GB273" s="1"/>
      <c r="GC273" s="1"/>
      <c r="GD273" s="1"/>
      <c r="GE273" s="1"/>
      <c r="GF273" s="1"/>
      <c r="GG273" s="1"/>
      <c r="GH273" s="1"/>
      <c r="GI273" s="1"/>
      <c r="GJ273" s="1"/>
      <c r="GK273" s="1"/>
      <c r="GL273" s="1"/>
      <c r="GM273" s="1"/>
      <c r="GN273" s="1"/>
      <c r="GO273" s="1"/>
      <c r="GP273" s="1"/>
      <c r="GQ273" s="1"/>
      <c r="GR273" s="1"/>
      <c r="GS273" s="1"/>
      <c r="GT273" s="1"/>
      <c r="GU273" s="1"/>
      <c r="GV273" s="1"/>
      <c r="GW273" s="1"/>
      <c r="GX273" s="1"/>
      <c r="GY273" s="1"/>
      <c r="GZ273" s="1"/>
      <c r="HA273" s="1"/>
      <c r="HB273" s="1"/>
      <c r="HC273" s="1"/>
      <c r="HD273" s="1"/>
      <c r="HE273" s="1"/>
      <c r="HF273" s="1"/>
      <c r="HG273" s="1"/>
    </row>
    <row r="274" spans="1:215" ht="39.75" customHeight="1">
      <c r="A274" s="1"/>
      <c r="B274" s="695"/>
      <c r="C274" s="695"/>
      <c r="D274" s="695"/>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c r="ET274" s="1"/>
      <c r="EU274" s="1"/>
      <c r="EV274" s="1"/>
      <c r="EW274" s="1"/>
      <c r="EX274" s="1"/>
      <c r="EY274" s="1"/>
      <c r="EZ274" s="1"/>
      <c r="FA274" s="1"/>
      <c r="FB274" s="1"/>
      <c r="FC274" s="1"/>
      <c r="FD274" s="1"/>
      <c r="FE274" s="1"/>
      <c r="FF274" s="1"/>
      <c r="FG274" s="1"/>
      <c r="FH274" s="1"/>
      <c r="FI274" s="1"/>
      <c r="FJ274" s="1"/>
      <c r="FK274" s="1"/>
      <c r="FL274" s="1"/>
      <c r="FM274" s="1"/>
      <c r="FN274" s="1"/>
      <c r="FO274" s="1"/>
      <c r="FP274" s="1"/>
      <c r="FQ274" s="1"/>
      <c r="FR274" s="1"/>
      <c r="FS274" s="1"/>
      <c r="FT274" s="1"/>
      <c r="FU274" s="1"/>
      <c r="FV274" s="1"/>
      <c r="FW274" s="1"/>
      <c r="FX274" s="1"/>
      <c r="FY274" s="1"/>
      <c r="FZ274" s="1"/>
      <c r="GA274" s="1"/>
      <c r="GB274" s="1"/>
      <c r="GC274" s="1"/>
      <c r="GD274" s="1"/>
      <c r="GE274" s="1"/>
      <c r="GF274" s="1"/>
      <c r="GG274" s="1"/>
      <c r="GH274" s="1"/>
      <c r="GI274" s="1"/>
      <c r="GJ274" s="1"/>
      <c r="GK274" s="1"/>
      <c r="GL274" s="1"/>
      <c r="GM274" s="1"/>
      <c r="GN274" s="1"/>
      <c r="GO274" s="1"/>
      <c r="GP274" s="1"/>
      <c r="GQ274" s="1"/>
      <c r="GR274" s="1"/>
      <c r="GS274" s="1"/>
      <c r="GT274" s="1"/>
      <c r="GU274" s="1"/>
      <c r="GV274" s="1"/>
      <c r="GW274" s="1"/>
      <c r="GX274" s="1"/>
      <c r="GY274" s="1"/>
      <c r="GZ274" s="1"/>
      <c r="HA274" s="1"/>
      <c r="HB274" s="1"/>
      <c r="HC274" s="1"/>
      <c r="HD274" s="1"/>
      <c r="HE274" s="1"/>
      <c r="HF274" s="1"/>
      <c r="HG274" s="1"/>
    </row>
    <row r="275" spans="1:215">
      <c r="A275" s="1"/>
      <c r="B275" s="695"/>
      <c r="C275" s="695"/>
      <c r="D275" s="695"/>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c r="EN275" s="1"/>
      <c r="EO275" s="1"/>
      <c r="EP275" s="1"/>
      <c r="EQ275" s="1"/>
      <c r="ER275" s="1"/>
      <c r="ES275" s="1"/>
      <c r="ET275" s="1"/>
      <c r="EU275" s="1"/>
      <c r="EV275" s="1"/>
      <c r="EW275" s="1"/>
      <c r="EX275" s="1"/>
      <c r="EY275" s="1"/>
      <c r="EZ275" s="1"/>
      <c r="FA275" s="1"/>
      <c r="FB275" s="1"/>
      <c r="FC275" s="1"/>
      <c r="FD275" s="1"/>
      <c r="FE275" s="1"/>
      <c r="FF275" s="1"/>
      <c r="FG275" s="1"/>
      <c r="FH275" s="1"/>
      <c r="FI275" s="1"/>
      <c r="FJ275" s="1"/>
      <c r="FK275" s="1"/>
      <c r="FL275" s="1"/>
      <c r="FM275" s="1"/>
      <c r="FN275" s="1"/>
      <c r="FO275" s="1"/>
      <c r="FP275" s="1"/>
      <c r="FQ275" s="1"/>
      <c r="FR275" s="1"/>
      <c r="FS275" s="1"/>
      <c r="FT275" s="1"/>
      <c r="FU275" s="1"/>
      <c r="FV275" s="1"/>
      <c r="FW275" s="1"/>
      <c r="FX275" s="1"/>
      <c r="FY275" s="1"/>
      <c r="FZ275" s="1"/>
      <c r="GA275" s="1"/>
      <c r="GB275" s="1"/>
      <c r="GC275" s="1"/>
      <c r="GD275" s="1"/>
      <c r="GE275" s="1"/>
      <c r="GF275" s="1"/>
      <c r="GG275" s="1"/>
      <c r="GH275" s="1"/>
      <c r="GI275" s="1"/>
      <c r="GJ275" s="1"/>
      <c r="GK275" s="1"/>
      <c r="GL275" s="1"/>
      <c r="GM275" s="1"/>
      <c r="GN275" s="1"/>
      <c r="GO275" s="1"/>
      <c r="GP275" s="1"/>
      <c r="GQ275" s="1"/>
      <c r="GR275" s="1"/>
      <c r="GS275" s="1"/>
      <c r="GT275" s="1"/>
      <c r="GU275" s="1"/>
      <c r="GV275" s="1"/>
      <c r="GW275" s="1"/>
      <c r="GX275" s="1"/>
      <c r="GY275" s="1"/>
      <c r="GZ275" s="1"/>
      <c r="HA275" s="1"/>
      <c r="HB275" s="1"/>
      <c r="HC275" s="1"/>
      <c r="HD275" s="1"/>
      <c r="HE275" s="1"/>
      <c r="HF275" s="1"/>
      <c r="HG275" s="1"/>
    </row>
    <row r="276" spans="1:215" ht="56.25" customHeight="1">
      <c r="A276" s="1"/>
      <c r="B276" s="695"/>
      <c r="C276" s="695"/>
      <c r="D276" s="695"/>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c r="EN276" s="1"/>
      <c r="EO276" s="1"/>
      <c r="EP276" s="1"/>
      <c r="EQ276" s="1"/>
      <c r="ER276" s="1"/>
      <c r="ES276" s="1"/>
      <c r="ET276" s="1"/>
      <c r="EU276" s="1"/>
      <c r="EV276" s="1"/>
      <c r="EW276" s="1"/>
      <c r="EX276" s="1"/>
      <c r="EY276" s="1"/>
      <c r="EZ276" s="1"/>
      <c r="FA276" s="1"/>
      <c r="FB276" s="1"/>
      <c r="FC276" s="1"/>
      <c r="FD276" s="1"/>
      <c r="FE276" s="1"/>
      <c r="FF276" s="1"/>
      <c r="FG276" s="1"/>
      <c r="FH276" s="1"/>
      <c r="FI276" s="1"/>
      <c r="FJ276" s="1"/>
      <c r="FK276" s="1"/>
      <c r="FL276" s="1"/>
      <c r="FM276" s="1"/>
      <c r="FN276" s="1"/>
      <c r="FO276" s="1"/>
      <c r="FP276" s="1"/>
      <c r="FQ276" s="1"/>
      <c r="FR276" s="1"/>
      <c r="FS276" s="1"/>
      <c r="FT276" s="1"/>
      <c r="FU276" s="1"/>
      <c r="FV276" s="1"/>
      <c r="FW276" s="1"/>
      <c r="FX276" s="1"/>
      <c r="FY276" s="1"/>
      <c r="FZ276" s="1"/>
      <c r="GA276" s="1"/>
      <c r="GB276" s="1"/>
      <c r="GC276" s="1"/>
      <c r="GD276" s="1"/>
      <c r="GE276" s="1"/>
      <c r="GF276" s="1"/>
      <c r="GG276" s="1"/>
      <c r="GH276" s="1"/>
      <c r="GI276" s="1"/>
      <c r="GJ276" s="1"/>
      <c r="GK276" s="1"/>
      <c r="GL276" s="1"/>
      <c r="GM276" s="1"/>
      <c r="GN276" s="1"/>
      <c r="GO276" s="1"/>
      <c r="GP276" s="1"/>
      <c r="GQ276" s="1"/>
      <c r="GR276" s="1"/>
      <c r="GS276" s="1"/>
      <c r="GT276" s="1"/>
      <c r="GU276" s="1"/>
      <c r="GV276" s="1"/>
      <c r="GW276" s="1"/>
      <c r="GX276" s="1"/>
      <c r="GY276" s="1"/>
      <c r="GZ276" s="1"/>
      <c r="HA276" s="1"/>
      <c r="HB276" s="1"/>
      <c r="HC276" s="1"/>
      <c r="HD276" s="1"/>
      <c r="HE276" s="1"/>
      <c r="HF276" s="1"/>
      <c r="HG276" s="1"/>
    </row>
    <row r="277" spans="1:215">
      <c r="A277" s="1"/>
      <c r="B277" s="695"/>
      <c r="C277" s="695"/>
      <c r="D277" s="695"/>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c r="EN277" s="1"/>
      <c r="EO277" s="1"/>
      <c r="EP277" s="1"/>
      <c r="EQ277" s="1"/>
      <c r="ER277" s="1"/>
      <c r="ES277" s="1"/>
      <c r="ET277" s="1"/>
      <c r="EU277" s="1"/>
      <c r="EV277" s="1"/>
      <c r="EW277" s="1"/>
      <c r="EX277" s="1"/>
      <c r="EY277" s="1"/>
      <c r="EZ277" s="1"/>
      <c r="FA277" s="1"/>
      <c r="FB277" s="1"/>
      <c r="FC277" s="1"/>
      <c r="FD277" s="1"/>
      <c r="FE277" s="1"/>
      <c r="FF277" s="1"/>
      <c r="FG277" s="1"/>
      <c r="FH277" s="1"/>
      <c r="FI277" s="1"/>
      <c r="FJ277" s="1"/>
      <c r="FK277" s="1"/>
      <c r="FL277" s="1"/>
      <c r="FM277" s="1"/>
      <c r="FN277" s="1"/>
      <c r="FO277" s="1"/>
      <c r="FP277" s="1"/>
      <c r="FQ277" s="1"/>
      <c r="FR277" s="1"/>
      <c r="FS277" s="1"/>
      <c r="FT277" s="1"/>
      <c r="FU277" s="1"/>
      <c r="FV277" s="1"/>
      <c r="FW277" s="1"/>
      <c r="FX277" s="1"/>
      <c r="FY277" s="1"/>
      <c r="FZ277" s="1"/>
      <c r="GA277" s="1"/>
      <c r="GB277" s="1"/>
      <c r="GC277" s="1"/>
      <c r="GD277" s="1"/>
      <c r="GE277" s="1"/>
      <c r="GF277" s="1"/>
      <c r="GG277" s="1"/>
      <c r="GH277" s="1"/>
      <c r="GI277" s="1"/>
      <c r="GJ277" s="1"/>
      <c r="GK277" s="1"/>
      <c r="GL277" s="1"/>
      <c r="GM277" s="1"/>
      <c r="GN277" s="1"/>
      <c r="GO277" s="1"/>
      <c r="GP277" s="1"/>
      <c r="GQ277" s="1"/>
      <c r="GR277" s="1"/>
      <c r="GS277" s="1"/>
      <c r="GT277" s="1"/>
      <c r="GU277" s="1"/>
      <c r="GV277" s="1"/>
      <c r="GW277" s="1"/>
      <c r="GX277" s="1"/>
      <c r="GY277" s="1"/>
      <c r="GZ277" s="1"/>
      <c r="HA277" s="1"/>
      <c r="HB277" s="1"/>
      <c r="HC277" s="1"/>
      <c r="HD277" s="1"/>
      <c r="HE277" s="1"/>
      <c r="HF277" s="1"/>
      <c r="HG277" s="1"/>
    </row>
    <row r="278" spans="1:215" ht="40.5" customHeight="1">
      <c r="A278" s="1"/>
      <c r="B278" s="695"/>
      <c r="C278" s="695"/>
      <c r="D278" s="695"/>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c r="EN278" s="1"/>
      <c r="EO278" s="1"/>
      <c r="EP278" s="1"/>
      <c r="EQ278" s="1"/>
      <c r="ER278" s="1"/>
      <c r="ES278" s="1"/>
      <c r="ET278" s="1"/>
      <c r="EU278" s="1"/>
      <c r="EV278" s="1"/>
      <c r="EW278" s="1"/>
      <c r="EX278" s="1"/>
      <c r="EY278" s="1"/>
      <c r="EZ278" s="1"/>
      <c r="FA278" s="1"/>
      <c r="FB278" s="1"/>
      <c r="FC278" s="1"/>
      <c r="FD278" s="1"/>
      <c r="FE278" s="1"/>
      <c r="FF278" s="1"/>
      <c r="FG278" s="1"/>
      <c r="FH278" s="1"/>
      <c r="FI278" s="1"/>
      <c r="FJ278" s="1"/>
      <c r="FK278" s="1"/>
      <c r="FL278" s="1"/>
      <c r="FM278" s="1"/>
      <c r="FN278" s="1"/>
      <c r="FO278" s="1"/>
      <c r="FP278" s="1"/>
      <c r="FQ278" s="1"/>
      <c r="FR278" s="1"/>
      <c r="FS278" s="1"/>
      <c r="FT278" s="1"/>
      <c r="FU278" s="1"/>
      <c r="FV278" s="1"/>
      <c r="FW278" s="1"/>
      <c r="FX278" s="1"/>
      <c r="FY278" s="1"/>
      <c r="FZ278" s="1"/>
      <c r="GA278" s="1"/>
      <c r="GB278" s="1"/>
      <c r="GC278" s="1"/>
      <c r="GD278" s="1"/>
      <c r="GE278" s="1"/>
      <c r="GF278" s="1"/>
      <c r="GG278" s="1"/>
      <c r="GH278" s="1"/>
      <c r="GI278" s="1"/>
      <c r="GJ278" s="1"/>
      <c r="GK278" s="1"/>
      <c r="GL278" s="1"/>
      <c r="GM278" s="1"/>
      <c r="GN278" s="1"/>
      <c r="GO278" s="1"/>
      <c r="GP278" s="1"/>
      <c r="GQ278" s="1"/>
      <c r="GR278" s="1"/>
      <c r="GS278" s="1"/>
      <c r="GT278" s="1"/>
      <c r="GU278" s="1"/>
      <c r="GV278" s="1"/>
      <c r="GW278" s="1"/>
      <c r="GX278" s="1"/>
      <c r="GY278" s="1"/>
      <c r="GZ278" s="1"/>
      <c r="HA278" s="1"/>
      <c r="HB278" s="1"/>
      <c r="HC278" s="1"/>
      <c r="HD278" s="1"/>
      <c r="HE278" s="1"/>
      <c r="HF278" s="1"/>
      <c r="HG278" s="1"/>
    </row>
    <row r="279" spans="1:2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c r="DZ279" s="1"/>
      <c r="EA279" s="1"/>
      <c r="EB279" s="1"/>
      <c r="EC279" s="1"/>
      <c r="ED279" s="1"/>
      <c r="EE279" s="1"/>
      <c r="EF279" s="1"/>
      <c r="EG279" s="1"/>
      <c r="EH279" s="1"/>
      <c r="EI279" s="1"/>
      <c r="EJ279" s="1"/>
      <c r="EK279" s="1"/>
      <c r="EL279" s="1"/>
      <c r="EM279" s="1"/>
      <c r="EN279" s="1"/>
      <c r="EO279" s="1"/>
      <c r="EP279" s="1"/>
      <c r="EQ279" s="1"/>
      <c r="ER279" s="1"/>
      <c r="ES279" s="1"/>
      <c r="ET279" s="1"/>
      <c r="EU279" s="1"/>
      <c r="EV279" s="1"/>
      <c r="EW279" s="1"/>
      <c r="EX279" s="1"/>
      <c r="EY279" s="1"/>
      <c r="EZ279" s="1"/>
      <c r="FA279" s="1"/>
      <c r="FB279" s="1"/>
      <c r="FC279" s="1"/>
      <c r="FD279" s="1"/>
      <c r="FE279" s="1"/>
      <c r="FF279" s="1"/>
      <c r="FG279" s="1"/>
      <c r="FH279" s="1"/>
      <c r="FI279" s="1"/>
      <c r="FJ279" s="1"/>
      <c r="FK279" s="1"/>
      <c r="FL279" s="1"/>
      <c r="FM279" s="1"/>
      <c r="FN279" s="1"/>
      <c r="FO279" s="1"/>
      <c r="FP279" s="1"/>
      <c r="FQ279" s="1"/>
      <c r="FR279" s="1"/>
      <c r="FS279" s="1"/>
      <c r="FT279" s="1"/>
      <c r="FU279" s="1"/>
      <c r="FV279" s="1"/>
      <c r="FW279" s="1"/>
      <c r="FX279" s="1"/>
      <c r="FY279" s="1"/>
      <c r="FZ279" s="1"/>
      <c r="GA279" s="1"/>
      <c r="GB279" s="1"/>
      <c r="GC279" s="1"/>
      <c r="GD279" s="1"/>
      <c r="GE279" s="1"/>
      <c r="GF279" s="1"/>
      <c r="GG279" s="1"/>
      <c r="GH279" s="1"/>
      <c r="GI279" s="1"/>
      <c r="GJ279" s="1"/>
      <c r="GK279" s="1"/>
      <c r="GL279" s="1"/>
      <c r="GM279" s="1"/>
      <c r="GN279" s="1"/>
      <c r="GO279" s="1"/>
      <c r="GP279" s="1"/>
      <c r="GQ279" s="1"/>
      <c r="GR279" s="1"/>
      <c r="GS279" s="1"/>
      <c r="GT279" s="1"/>
      <c r="GU279" s="1"/>
      <c r="GV279" s="1"/>
      <c r="GW279" s="1"/>
      <c r="GX279" s="1"/>
      <c r="GY279" s="1"/>
      <c r="GZ279" s="1"/>
      <c r="HA279" s="1"/>
      <c r="HB279" s="1"/>
      <c r="HC279" s="1"/>
      <c r="HD279" s="1"/>
      <c r="HE279" s="1"/>
      <c r="HF279" s="1"/>
      <c r="HG279" s="1"/>
    </row>
    <row r="280" spans="1:2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1"/>
      <c r="EA280" s="1"/>
      <c r="EB280" s="1"/>
      <c r="EC280" s="1"/>
      <c r="ED280" s="1"/>
      <c r="EE280" s="1"/>
      <c r="EF280" s="1"/>
      <c r="EG280" s="1"/>
      <c r="EH280" s="1"/>
      <c r="EI280" s="1"/>
      <c r="EJ280" s="1"/>
      <c r="EK280" s="1"/>
      <c r="EL280" s="1"/>
      <c r="EM280" s="1"/>
      <c r="EN280" s="1"/>
      <c r="EO280" s="1"/>
      <c r="EP280" s="1"/>
      <c r="EQ280" s="1"/>
      <c r="ER280" s="1"/>
      <c r="ES280" s="1"/>
      <c r="ET280" s="1"/>
      <c r="EU280" s="1"/>
      <c r="EV280" s="1"/>
      <c r="EW280" s="1"/>
      <c r="EX280" s="1"/>
      <c r="EY280" s="1"/>
      <c r="EZ280" s="1"/>
      <c r="FA280" s="1"/>
      <c r="FB280" s="1"/>
      <c r="FC280" s="1"/>
      <c r="FD280" s="1"/>
      <c r="FE280" s="1"/>
      <c r="FF280" s="1"/>
      <c r="FG280" s="1"/>
      <c r="FH280" s="1"/>
      <c r="FI280" s="1"/>
      <c r="FJ280" s="1"/>
      <c r="FK280" s="1"/>
      <c r="FL280" s="1"/>
      <c r="FM280" s="1"/>
      <c r="FN280" s="1"/>
      <c r="FO280" s="1"/>
      <c r="FP280" s="1"/>
      <c r="FQ280" s="1"/>
      <c r="FR280" s="1"/>
      <c r="FS280" s="1"/>
      <c r="FT280" s="1"/>
      <c r="FU280" s="1"/>
      <c r="FV280" s="1"/>
      <c r="FW280" s="1"/>
      <c r="FX280" s="1"/>
      <c r="FY280" s="1"/>
      <c r="FZ280" s="1"/>
      <c r="GA280" s="1"/>
      <c r="GB280" s="1"/>
      <c r="GC280" s="1"/>
      <c r="GD280" s="1"/>
      <c r="GE280" s="1"/>
      <c r="GF280" s="1"/>
      <c r="GG280" s="1"/>
      <c r="GH280" s="1"/>
      <c r="GI280" s="1"/>
      <c r="GJ280" s="1"/>
      <c r="GK280" s="1"/>
      <c r="GL280" s="1"/>
      <c r="GM280" s="1"/>
      <c r="GN280" s="1"/>
      <c r="GO280" s="1"/>
      <c r="GP280" s="1"/>
      <c r="GQ280" s="1"/>
      <c r="GR280" s="1"/>
      <c r="GS280" s="1"/>
      <c r="GT280" s="1"/>
      <c r="GU280" s="1"/>
      <c r="GV280" s="1"/>
      <c r="GW280" s="1"/>
      <c r="GX280" s="1"/>
      <c r="GY280" s="1"/>
      <c r="GZ280" s="1"/>
      <c r="HA280" s="1"/>
      <c r="HB280" s="1"/>
      <c r="HC280" s="1"/>
      <c r="HD280" s="1"/>
      <c r="HE280" s="1"/>
      <c r="HF280" s="1"/>
      <c r="HG280" s="1"/>
    </row>
    <row r="281" spans="1:2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DZ281" s="1"/>
      <c r="EA281" s="1"/>
      <c r="EB281" s="1"/>
      <c r="EC281" s="1"/>
      <c r="ED281" s="1"/>
      <c r="EE281" s="1"/>
      <c r="EF281" s="1"/>
      <c r="EG281" s="1"/>
      <c r="EH281" s="1"/>
      <c r="EI281" s="1"/>
      <c r="EJ281" s="1"/>
      <c r="EK281" s="1"/>
      <c r="EL281" s="1"/>
      <c r="EM281" s="1"/>
      <c r="EN281" s="1"/>
      <c r="EO281" s="1"/>
      <c r="EP281" s="1"/>
      <c r="EQ281" s="1"/>
      <c r="ER281" s="1"/>
      <c r="ES281" s="1"/>
      <c r="ET281" s="1"/>
      <c r="EU281" s="1"/>
      <c r="EV281" s="1"/>
      <c r="EW281" s="1"/>
      <c r="EX281" s="1"/>
      <c r="EY281" s="1"/>
      <c r="EZ281" s="1"/>
      <c r="FA281" s="1"/>
      <c r="FB281" s="1"/>
      <c r="FC281" s="1"/>
      <c r="FD281" s="1"/>
      <c r="FE281" s="1"/>
      <c r="FF281" s="1"/>
      <c r="FG281" s="1"/>
      <c r="FH281" s="1"/>
      <c r="FI281" s="1"/>
      <c r="FJ281" s="1"/>
      <c r="FK281" s="1"/>
      <c r="FL281" s="1"/>
      <c r="FM281" s="1"/>
      <c r="FN281" s="1"/>
      <c r="FO281" s="1"/>
      <c r="FP281" s="1"/>
      <c r="FQ281" s="1"/>
      <c r="FR281" s="1"/>
      <c r="FS281" s="1"/>
      <c r="FT281" s="1"/>
      <c r="FU281" s="1"/>
      <c r="FV281" s="1"/>
      <c r="FW281" s="1"/>
      <c r="FX281" s="1"/>
      <c r="FY281" s="1"/>
      <c r="FZ281" s="1"/>
      <c r="GA281" s="1"/>
      <c r="GB281" s="1"/>
      <c r="GC281" s="1"/>
      <c r="GD281" s="1"/>
      <c r="GE281" s="1"/>
      <c r="GF281" s="1"/>
      <c r="GG281" s="1"/>
      <c r="GH281" s="1"/>
      <c r="GI281" s="1"/>
      <c r="GJ281" s="1"/>
      <c r="GK281" s="1"/>
      <c r="GL281" s="1"/>
      <c r="GM281" s="1"/>
      <c r="GN281" s="1"/>
      <c r="GO281" s="1"/>
      <c r="GP281" s="1"/>
      <c r="GQ281" s="1"/>
      <c r="GR281" s="1"/>
      <c r="GS281" s="1"/>
      <c r="GT281" s="1"/>
      <c r="GU281" s="1"/>
      <c r="GV281" s="1"/>
      <c r="GW281" s="1"/>
      <c r="GX281" s="1"/>
      <c r="GY281" s="1"/>
      <c r="GZ281" s="1"/>
      <c r="HA281" s="1"/>
      <c r="HB281" s="1"/>
      <c r="HC281" s="1"/>
      <c r="HD281" s="1"/>
      <c r="HE281" s="1"/>
      <c r="HF281" s="1"/>
      <c r="HG281" s="1"/>
    </row>
    <row r="282" spans="1:2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c r="EN282" s="1"/>
      <c r="EO282" s="1"/>
      <c r="EP282" s="1"/>
      <c r="EQ282" s="1"/>
      <c r="ER282" s="1"/>
      <c r="ES282" s="1"/>
      <c r="ET282" s="1"/>
      <c r="EU282" s="1"/>
      <c r="EV282" s="1"/>
      <c r="EW282" s="1"/>
      <c r="EX282" s="1"/>
      <c r="EY282" s="1"/>
      <c r="EZ282" s="1"/>
      <c r="FA282" s="1"/>
      <c r="FB282" s="1"/>
      <c r="FC282" s="1"/>
      <c r="FD282" s="1"/>
      <c r="FE282" s="1"/>
      <c r="FF282" s="1"/>
      <c r="FG282" s="1"/>
      <c r="FH282" s="1"/>
      <c r="FI282" s="1"/>
      <c r="FJ282" s="1"/>
      <c r="FK282" s="1"/>
      <c r="FL282" s="1"/>
      <c r="FM282" s="1"/>
      <c r="FN282" s="1"/>
      <c r="FO282" s="1"/>
      <c r="FP282" s="1"/>
      <c r="FQ282" s="1"/>
      <c r="FR282" s="1"/>
      <c r="FS282" s="1"/>
      <c r="FT282" s="1"/>
      <c r="FU282" s="1"/>
      <c r="FV282" s="1"/>
      <c r="FW282" s="1"/>
      <c r="FX282" s="1"/>
      <c r="FY282" s="1"/>
      <c r="FZ282" s="1"/>
      <c r="GA282" s="1"/>
      <c r="GB282" s="1"/>
      <c r="GC282" s="1"/>
      <c r="GD282" s="1"/>
      <c r="GE282" s="1"/>
      <c r="GF282" s="1"/>
      <c r="GG282" s="1"/>
      <c r="GH282" s="1"/>
      <c r="GI282" s="1"/>
      <c r="GJ282" s="1"/>
      <c r="GK282" s="1"/>
      <c r="GL282" s="1"/>
      <c r="GM282" s="1"/>
      <c r="GN282" s="1"/>
      <c r="GO282" s="1"/>
      <c r="GP282" s="1"/>
      <c r="GQ282" s="1"/>
      <c r="GR282" s="1"/>
      <c r="GS282" s="1"/>
      <c r="GT282" s="1"/>
      <c r="GU282" s="1"/>
      <c r="GV282" s="1"/>
      <c r="GW282" s="1"/>
      <c r="GX282" s="1"/>
      <c r="GY282" s="1"/>
      <c r="GZ282" s="1"/>
      <c r="HA282" s="1"/>
      <c r="HB282" s="1"/>
      <c r="HC282" s="1"/>
      <c r="HD282" s="1"/>
      <c r="HE282" s="1"/>
      <c r="HF282" s="1"/>
      <c r="HG282" s="1"/>
    </row>
    <row r="283" spans="1:2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c r="EN283" s="1"/>
      <c r="EO283" s="1"/>
      <c r="EP283" s="1"/>
      <c r="EQ283" s="1"/>
      <c r="ER283" s="1"/>
      <c r="ES283" s="1"/>
      <c r="ET283" s="1"/>
      <c r="EU283" s="1"/>
      <c r="EV283" s="1"/>
      <c r="EW283" s="1"/>
      <c r="EX283" s="1"/>
      <c r="EY283" s="1"/>
      <c r="EZ283" s="1"/>
      <c r="FA283" s="1"/>
      <c r="FB283" s="1"/>
      <c r="FC283" s="1"/>
      <c r="FD283" s="1"/>
      <c r="FE283" s="1"/>
      <c r="FF283" s="1"/>
      <c r="FG283" s="1"/>
      <c r="FH283" s="1"/>
      <c r="FI283" s="1"/>
      <c r="FJ283" s="1"/>
      <c r="FK283" s="1"/>
      <c r="FL283" s="1"/>
      <c r="FM283" s="1"/>
      <c r="FN283" s="1"/>
      <c r="FO283" s="1"/>
      <c r="FP283" s="1"/>
      <c r="FQ283" s="1"/>
      <c r="FR283" s="1"/>
      <c r="FS283" s="1"/>
      <c r="FT283" s="1"/>
      <c r="FU283" s="1"/>
      <c r="FV283" s="1"/>
      <c r="FW283" s="1"/>
      <c r="FX283" s="1"/>
      <c r="FY283" s="1"/>
      <c r="FZ283" s="1"/>
      <c r="GA283" s="1"/>
      <c r="GB283" s="1"/>
      <c r="GC283" s="1"/>
      <c r="GD283" s="1"/>
      <c r="GE283" s="1"/>
      <c r="GF283" s="1"/>
      <c r="GG283" s="1"/>
      <c r="GH283" s="1"/>
      <c r="GI283" s="1"/>
      <c r="GJ283" s="1"/>
      <c r="GK283" s="1"/>
      <c r="GL283" s="1"/>
      <c r="GM283" s="1"/>
      <c r="GN283" s="1"/>
      <c r="GO283" s="1"/>
      <c r="GP283" s="1"/>
      <c r="GQ283" s="1"/>
      <c r="GR283" s="1"/>
      <c r="GS283" s="1"/>
      <c r="GT283" s="1"/>
      <c r="GU283" s="1"/>
      <c r="GV283" s="1"/>
      <c r="GW283" s="1"/>
      <c r="GX283" s="1"/>
      <c r="GY283" s="1"/>
      <c r="GZ283" s="1"/>
      <c r="HA283" s="1"/>
      <c r="HB283" s="1"/>
      <c r="HC283" s="1"/>
      <c r="HD283" s="1"/>
      <c r="HE283" s="1"/>
      <c r="HF283" s="1"/>
      <c r="HG283" s="1"/>
    </row>
    <row r="284" spans="1:2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c r="EN284" s="1"/>
      <c r="EO284" s="1"/>
      <c r="EP284" s="1"/>
      <c r="EQ284" s="1"/>
      <c r="ER284" s="1"/>
      <c r="ES284" s="1"/>
      <c r="ET284" s="1"/>
      <c r="EU284" s="1"/>
      <c r="EV284" s="1"/>
      <c r="EW284" s="1"/>
      <c r="EX284" s="1"/>
      <c r="EY284" s="1"/>
      <c r="EZ284" s="1"/>
      <c r="FA284" s="1"/>
      <c r="FB284" s="1"/>
      <c r="FC284" s="1"/>
      <c r="FD284" s="1"/>
      <c r="FE284" s="1"/>
      <c r="FF284" s="1"/>
      <c r="FG284" s="1"/>
      <c r="FH284" s="1"/>
      <c r="FI284" s="1"/>
      <c r="FJ284" s="1"/>
      <c r="FK284" s="1"/>
      <c r="FL284" s="1"/>
      <c r="FM284" s="1"/>
      <c r="FN284" s="1"/>
      <c r="FO284" s="1"/>
      <c r="FP284" s="1"/>
      <c r="FQ284" s="1"/>
      <c r="FR284" s="1"/>
      <c r="FS284" s="1"/>
      <c r="FT284" s="1"/>
      <c r="FU284" s="1"/>
      <c r="FV284" s="1"/>
      <c r="FW284" s="1"/>
      <c r="FX284" s="1"/>
      <c r="FY284" s="1"/>
      <c r="FZ284" s="1"/>
      <c r="GA284" s="1"/>
      <c r="GB284" s="1"/>
      <c r="GC284" s="1"/>
      <c r="GD284" s="1"/>
      <c r="GE284" s="1"/>
      <c r="GF284" s="1"/>
      <c r="GG284" s="1"/>
      <c r="GH284" s="1"/>
      <c r="GI284" s="1"/>
      <c r="GJ284" s="1"/>
      <c r="GK284" s="1"/>
      <c r="GL284" s="1"/>
      <c r="GM284" s="1"/>
      <c r="GN284" s="1"/>
      <c r="GO284" s="1"/>
      <c r="GP284" s="1"/>
      <c r="GQ284" s="1"/>
      <c r="GR284" s="1"/>
      <c r="GS284" s="1"/>
      <c r="GT284" s="1"/>
      <c r="GU284" s="1"/>
      <c r="GV284" s="1"/>
      <c r="GW284" s="1"/>
      <c r="GX284" s="1"/>
      <c r="GY284" s="1"/>
      <c r="GZ284" s="1"/>
      <c r="HA284" s="1"/>
      <c r="HB284" s="1"/>
      <c r="HC284" s="1"/>
      <c r="HD284" s="1"/>
      <c r="HE284" s="1"/>
      <c r="HF284" s="1"/>
      <c r="HG284" s="1"/>
    </row>
    <row r="285" spans="1:2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c r="EN285" s="1"/>
      <c r="EO285" s="1"/>
      <c r="EP285" s="1"/>
      <c r="EQ285" s="1"/>
      <c r="ER285" s="1"/>
      <c r="ES285" s="1"/>
      <c r="ET285" s="1"/>
      <c r="EU285" s="1"/>
      <c r="EV285" s="1"/>
      <c r="EW285" s="1"/>
      <c r="EX285" s="1"/>
      <c r="EY285" s="1"/>
      <c r="EZ285" s="1"/>
      <c r="FA285" s="1"/>
      <c r="FB285" s="1"/>
      <c r="FC285" s="1"/>
      <c r="FD285" s="1"/>
      <c r="FE285" s="1"/>
      <c r="FF285" s="1"/>
      <c r="FG285" s="1"/>
      <c r="FH285" s="1"/>
      <c r="FI285" s="1"/>
      <c r="FJ285" s="1"/>
      <c r="FK285" s="1"/>
      <c r="FL285" s="1"/>
      <c r="FM285" s="1"/>
      <c r="FN285" s="1"/>
      <c r="FO285" s="1"/>
      <c r="FP285" s="1"/>
      <c r="FQ285" s="1"/>
      <c r="FR285" s="1"/>
      <c r="FS285" s="1"/>
      <c r="FT285" s="1"/>
      <c r="FU285" s="1"/>
      <c r="FV285" s="1"/>
      <c r="FW285" s="1"/>
      <c r="FX285" s="1"/>
      <c r="FY285" s="1"/>
      <c r="FZ285" s="1"/>
      <c r="GA285" s="1"/>
      <c r="GB285" s="1"/>
      <c r="GC285" s="1"/>
      <c r="GD285" s="1"/>
      <c r="GE285" s="1"/>
      <c r="GF285" s="1"/>
      <c r="GG285" s="1"/>
      <c r="GH285" s="1"/>
      <c r="GI285" s="1"/>
      <c r="GJ285" s="1"/>
      <c r="GK285" s="1"/>
      <c r="GL285" s="1"/>
      <c r="GM285" s="1"/>
      <c r="GN285" s="1"/>
      <c r="GO285" s="1"/>
      <c r="GP285" s="1"/>
      <c r="GQ285" s="1"/>
      <c r="GR285" s="1"/>
      <c r="GS285" s="1"/>
      <c r="GT285" s="1"/>
      <c r="GU285" s="1"/>
      <c r="GV285" s="1"/>
      <c r="GW285" s="1"/>
      <c r="GX285" s="1"/>
      <c r="GY285" s="1"/>
      <c r="GZ285" s="1"/>
      <c r="HA285" s="1"/>
      <c r="HB285" s="1"/>
      <c r="HC285" s="1"/>
      <c r="HD285" s="1"/>
      <c r="HE285" s="1"/>
      <c r="HF285" s="1"/>
      <c r="HG285" s="1"/>
    </row>
    <row r="286" spans="1:2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c r="EV286" s="1"/>
      <c r="EW286" s="1"/>
      <c r="EX286" s="1"/>
      <c r="EY286" s="1"/>
      <c r="EZ286" s="1"/>
      <c r="FA286" s="1"/>
      <c r="FB286" s="1"/>
      <c r="FC286" s="1"/>
      <c r="FD286" s="1"/>
      <c r="FE286" s="1"/>
      <c r="FF286" s="1"/>
      <c r="FG286" s="1"/>
      <c r="FH286" s="1"/>
      <c r="FI286" s="1"/>
      <c r="FJ286" s="1"/>
      <c r="FK286" s="1"/>
      <c r="FL286" s="1"/>
      <c r="FM286" s="1"/>
      <c r="FN286" s="1"/>
      <c r="FO286" s="1"/>
      <c r="FP286" s="1"/>
      <c r="FQ286" s="1"/>
      <c r="FR286" s="1"/>
      <c r="FS286" s="1"/>
      <c r="FT286" s="1"/>
      <c r="FU286" s="1"/>
      <c r="FV286" s="1"/>
      <c r="FW286" s="1"/>
      <c r="FX286" s="1"/>
      <c r="FY286" s="1"/>
      <c r="FZ286" s="1"/>
      <c r="GA286" s="1"/>
      <c r="GB286" s="1"/>
      <c r="GC286" s="1"/>
      <c r="GD286" s="1"/>
      <c r="GE286" s="1"/>
      <c r="GF286" s="1"/>
      <c r="GG286" s="1"/>
      <c r="GH286" s="1"/>
      <c r="GI286" s="1"/>
      <c r="GJ286" s="1"/>
      <c r="GK286" s="1"/>
      <c r="GL286" s="1"/>
      <c r="GM286" s="1"/>
      <c r="GN286" s="1"/>
      <c r="GO286" s="1"/>
      <c r="GP286" s="1"/>
      <c r="GQ286" s="1"/>
      <c r="GR286" s="1"/>
      <c r="GS286" s="1"/>
      <c r="GT286" s="1"/>
      <c r="GU286" s="1"/>
      <c r="GV286" s="1"/>
      <c r="GW286" s="1"/>
      <c r="GX286" s="1"/>
      <c r="GY286" s="1"/>
      <c r="GZ286" s="1"/>
      <c r="HA286" s="1"/>
      <c r="HB286" s="1"/>
      <c r="HC286" s="1"/>
      <c r="HD286" s="1"/>
      <c r="HE286" s="1"/>
      <c r="HF286" s="1"/>
      <c r="HG286" s="1"/>
    </row>
    <row r="287" spans="1:2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c r="EX287" s="1"/>
      <c r="EY287" s="1"/>
      <c r="EZ287" s="1"/>
      <c r="FA287" s="1"/>
      <c r="FB287" s="1"/>
      <c r="FC287" s="1"/>
      <c r="FD287" s="1"/>
      <c r="FE287" s="1"/>
      <c r="FF287" s="1"/>
      <c r="FG287" s="1"/>
      <c r="FH287" s="1"/>
      <c r="FI287" s="1"/>
      <c r="FJ287" s="1"/>
      <c r="FK287" s="1"/>
      <c r="FL287" s="1"/>
      <c r="FM287" s="1"/>
      <c r="FN287" s="1"/>
      <c r="FO287" s="1"/>
      <c r="FP287" s="1"/>
      <c r="FQ287" s="1"/>
      <c r="FR287" s="1"/>
      <c r="FS287" s="1"/>
      <c r="FT287" s="1"/>
      <c r="FU287" s="1"/>
      <c r="FV287" s="1"/>
      <c r="FW287" s="1"/>
      <c r="FX287" s="1"/>
      <c r="FY287" s="1"/>
      <c r="FZ287" s="1"/>
      <c r="GA287" s="1"/>
      <c r="GB287" s="1"/>
      <c r="GC287" s="1"/>
      <c r="GD287" s="1"/>
      <c r="GE287" s="1"/>
      <c r="GF287" s="1"/>
      <c r="GG287" s="1"/>
      <c r="GH287" s="1"/>
      <c r="GI287" s="1"/>
      <c r="GJ287" s="1"/>
      <c r="GK287" s="1"/>
      <c r="GL287" s="1"/>
      <c r="GM287" s="1"/>
      <c r="GN287" s="1"/>
      <c r="GO287" s="1"/>
      <c r="GP287" s="1"/>
      <c r="GQ287" s="1"/>
      <c r="GR287" s="1"/>
      <c r="GS287" s="1"/>
      <c r="GT287" s="1"/>
      <c r="GU287" s="1"/>
      <c r="GV287" s="1"/>
      <c r="GW287" s="1"/>
      <c r="GX287" s="1"/>
      <c r="GY287" s="1"/>
      <c r="GZ287" s="1"/>
      <c r="HA287" s="1"/>
      <c r="HB287" s="1"/>
      <c r="HC287" s="1"/>
      <c r="HD287" s="1"/>
      <c r="HE287" s="1"/>
      <c r="HF287" s="1"/>
      <c r="HG287" s="1"/>
    </row>
    <row r="288" spans="1:2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c r="EV288" s="1"/>
      <c r="EW288" s="1"/>
      <c r="EX288" s="1"/>
      <c r="EY288" s="1"/>
      <c r="EZ288" s="1"/>
      <c r="FA288" s="1"/>
      <c r="FB288" s="1"/>
      <c r="FC288" s="1"/>
      <c r="FD288" s="1"/>
      <c r="FE288" s="1"/>
      <c r="FF288" s="1"/>
      <c r="FG288" s="1"/>
      <c r="FH288" s="1"/>
      <c r="FI288" s="1"/>
      <c r="FJ288" s="1"/>
      <c r="FK288" s="1"/>
      <c r="FL288" s="1"/>
      <c r="FM288" s="1"/>
      <c r="FN288" s="1"/>
      <c r="FO288" s="1"/>
      <c r="FP288" s="1"/>
      <c r="FQ288" s="1"/>
      <c r="FR288" s="1"/>
      <c r="FS288" s="1"/>
      <c r="FT288" s="1"/>
      <c r="FU288" s="1"/>
      <c r="FV288" s="1"/>
      <c r="FW288" s="1"/>
      <c r="FX288" s="1"/>
      <c r="FY288" s="1"/>
      <c r="FZ288" s="1"/>
      <c r="GA288" s="1"/>
      <c r="GB288" s="1"/>
      <c r="GC288" s="1"/>
      <c r="GD288" s="1"/>
      <c r="GE288" s="1"/>
      <c r="GF288" s="1"/>
      <c r="GG288" s="1"/>
      <c r="GH288" s="1"/>
      <c r="GI288" s="1"/>
      <c r="GJ288" s="1"/>
      <c r="GK288" s="1"/>
      <c r="GL288" s="1"/>
      <c r="GM288" s="1"/>
      <c r="GN288" s="1"/>
      <c r="GO288" s="1"/>
      <c r="GP288" s="1"/>
      <c r="GQ288" s="1"/>
      <c r="GR288" s="1"/>
      <c r="GS288" s="1"/>
      <c r="GT288" s="1"/>
      <c r="GU288" s="1"/>
      <c r="GV288" s="1"/>
      <c r="GW288" s="1"/>
      <c r="GX288" s="1"/>
      <c r="GY288" s="1"/>
      <c r="GZ288" s="1"/>
      <c r="HA288" s="1"/>
      <c r="HB288" s="1"/>
      <c r="HC288" s="1"/>
      <c r="HD288" s="1"/>
      <c r="HE288" s="1"/>
      <c r="HF288" s="1"/>
      <c r="HG288" s="1"/>
    </row>
    <row r="289" spans="1:2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c r="EX289" s="1"/>
      <c r="EY289" s="1"/>
      <c r="EZ289" s="1"/>
      <c r="FA289" s="1"/>
      <c r="FB289" s="1"/>
      <c r="FC289" s="1"/>
      <c r="FD289" s="1"/>
      <c r="FE289" s="1"/>
      <c r="FF289" s="1"/>
      <c r="FG289" s="1"/>
      <c r="FH289" s="1"/>
      <c r="FI289" s="1"/>
      <c r="FJ289" s="1"/>
      <c r="FK289" s="1"/>
      <c r="FL289" s="1"/>
      <c r="FM289" s="1"/>
      <c r="FN289" s="1"/>
      <c r="FO289" s="1"/>
      <c r="FP289" s="1"/>
      <c r="FQ289" s="1"/>
      <c r="FR289" s="1"/>
      <c r="FS289" s="1"/>
      <c r="FT289" s="1"/>
      <c r="FU289" s="1"/>
      <c r="FV289" s="1"/>
      <c r="FW289" s="1"/>
      <c r="FX289" s="1"/>
      <c r="FY289" s="1"/>
      <c r="FZ289" s="1"/>
      <c r="GA289" s="1"/>
      <c r="GB289" s="1"/>
      <c r="GC289" s="1"/>
      <c r="GD289" s="1"/>
      <c r="GE289" s="1"/>
      <c r="GF289" s="1"/>
      <c r="GG289" s="1"/>
      <c r="GH289" s="1"/>
      <c r="GI289" s="1"/>
      <c r="GJ289" s="1"/>
      <c r="GK289" s="1"/>
      <c r="GL289" s="1"/>
      <c r="GM289" s="1"/>
      <c r="GN289" s="1"/>
      <c r="GO289" s="1"/>
      <c r="GP289" s="1"/>
      <c r="GQ289" s="1"/>
      <c r="GR289" s="1"/>
      <c r="GS289" s="1"/>
      <c r="GT289" s="1"/>
      <c r="GU289" s="1"/>
      <c r="GV289" s="1"/>
      <c r="GW289" s="1"/>
      <c r="GX289" s="1"/>
      <c r="GY289" s="1"/>
      <c r="GZ289" s="1"/>
      <c r="HA289" s="1"/>
      <c r="HB289" s="1"/>
      <c r="HC289" s="1"/>
      <c r="HD289" s="1"/>
      <c r="HE289" s="1"/>
      <c r="HF289" s="1"/>
      <c r="HG289" s="1"/>
    </row>
  </sheetData>
  <mergeCells count="20">
    <mergeCell ref="A234:A235"/>
    <mergeCell ref="A117:A120"/>
    <mergeCell ref="B2:D34"/>
    <mergeCell ref="B36:D37"/>
    <mergeCell ref="B45:D46"/>
    <mergeCell ref="B61:D62"/>
    <mergeCell ref="B77:D77"/>
    <mergeCell ref="B79:D80"/>
    <mergeCell ref="B113:D114"/>
    <mergeCell ref="B124:D125"/>
    <mergeCell ref="B143:D144"/>
    <mergeCell ref="B158:D159"/>
    <mergeCell ref="B174:D175"/>
    <mergeCell ref="B207:D208"/>
    <mergeCell ref="B272:D278"/>
    <mergeCell ref="B216:D217"/>
    <mergeCell ref="B229:D230"/>
    <mergeCell ref="B240:D241"/>
    <mergeCell ref="B243:D244"/>
    <mergeCell ref="B245:D254"/>
  </mergeCells>
  <pageMargins left="0.31527777777777799" right="0.15763888888888899" top="0.196527777777778" bottom="0.23611111111111099" header="0.51180555555555496" footer="0.51180555555555496"/>
  <pageSetup paperSize="9" scale="65" firstPageNumber="0" orientation="portrait" r:id="rId1"/>
  <rowBreaks count="1" manualBreakCount="1">
    <brk id="12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74"/>
  <sheetViews>
    <sheetView showGridLines="0" topLeftCell="A19" zoomScaleNormal="100" workbookViewId="0">
      <selection activeCell="D37" sqref="D37"/>
    </sheetView>
  </sheetViews>
  <sheetFormatPr baseColWidth="10" defaultColWidth="11.5703125" defaultRowHeight="11.25"/>
  <cols>
    <col min="1" max="1" width="2.5703125" style="29" customWidth="1"/>
    <col min="2" max="2" width="32.42578125" style="29" customWidth="1"/>
    <col min="3" max="3" width="15.42578125" style="29" customWidth="1"/>
    <col min="4" max="5" width="16.85546875" style="29" customWidth="1"/>
    <col min="6" max="6" width="69.5703125" style="29" hidden="1" customWidth="1"/>
    <col min="7" max="7" width="13.42578125" style="29" bestFit="1" customWidth="1"/>
    <col min="8" max="8" width="11.5703125" style="29"/>
    <col min="9" max="9" width="16.5703125" style="29" bestFit="1" customWidth="1"/>
    <col min="10" max="16384" width="11.5703125" style="29"/>
  </cols>
  <sheetData>
    <row r="1" spans="1:9" s="122" customFormat="1" ht="15.75">
      <c r="A1" s="690" t="s">
        <v>574</v>
      </c>
      <c r="B1" s="690"/>
      <c r="C1" s="690"/>
      <c r="D1" s="690"/>
      <c r="E1" s="690"/>
    </row>
    <row r="2" spans="1:9" customFormat="1" ht="15">
      <c r="A2" s="81"/>
      <c r="B2" s="690" t="s">
        <v>233</v>
      </c>
      <c r="C2" s="690"/>
      <c r="D2" s="690"/>
      <c r="E2" s="690"/>
    </row>
    <row r="3" spans="1:9" customFormat="1" ht="15">
      <c r="A3" s="81"/>
      <c r="B3" s="690" t="s">
        <v>588</v>
      </c>
      <c r="C3" s="690"/>
      <c r="D3" s="690"/>
      <c r="E3" s="690"/>
    </row>
    <row r="4" spans="1:9" customFormat="1" ht="15">
      <c r="B4" s="702" t="s">
        <v>1</v>
      </c>
      <c r="C4" s="702"/>
      <c r="D4" s="702"/>
      <c r="E4" s="702"/>
    </row>
    <row r="5" spans="1:9" customFormat="1" ht="15"/>
    <row r="6" spans="1:9" ht="15">
      <c r="B6" s="82"/>
      <c r="C6" s="82"/>
      <c r="D6" s="82"/>
      <c r="E6" s="82"/>
    </row>
    <row r="7" spans="1:9" ht="12" thickBot="1"/>
    <row r="8" spans="1:9" ht="12.75" thickBot="1">
      <c r="B8" s="123" t="s">
        <v>158</v>
      </c>
      <c r="C8" s="124"/>
      <c r="D8" s="125">
        <v>43830</v>
      </c>
      <c r="E8" s="126">
        <v>43465</v>
      </c>
      <c r="F8" s="174" t="s">
        <v>193</v>
      </c>
    </row>
    <row r="9" spans="1:9">
      <c r="B9" s="127"/>
      <c r="C9" s="128"/>
      <c r="D9" s="129"/>
      <c r="E9" s="130"/>
      <c r="F9" s="175"/>
    </row>
    <row r="10" spans="1:9">
      <c r="B10" s="131" t="s">
        <v>159</v>
      </c>
      <c r="C10" s="132"/>
      <c r="D10" s="133"/>
      <c r="E10" s="134"/>
      <c r="F10" s="175"/>
    </row>
    <row r="11" spans="1:9">
      <c r="B11" s="135" t="s">
        <v>160</v>
      </c>
      <c r="C11" s="136"/>
      <c r="D11" s="137">
        <v>153815623597</v>
      </c>
      <c r="E11" s="138">
        <v>168651988296</v>
      </c>
      <c r="F11" s="175" t="s">
        <v>203</v>
      </c>
    </row>
    <row r="12" spans="1:9">
      <c r="B12" s="139"/>
      <c r="C12" s="128"/>
      <c r="D12" s="137"/>
      <c r="E12" s="138"/>
      <c r="F12" s="175"/>
    </row>
    <row r="13" spans="1:9">
      <c r="B13" s="140" t="s">
        <v>161</v>
      </c>
      <c r="C13" s="141"/>
      <c r="D13" s="137"/>
      <c r="E13" s="138"/>
      <c r="F13" s="175"/>
    </row>
    <row r="14" spans="1:9">
      <c r="B14" s="139" t="s">
        <v>162</v>
      </c>
      <c r="C14" s="128"/>
      <c r="D14" s="142">
        <v>-73607394923</v>
      </c>
      <c r="E14" s="143">
        <v>-78987858661</v>
      </c>
      <c r="F14" s="175" t="s">
        <v>204</v>
      </c>
      <c r="G14" s="655"/>
      <c r="I14" s="84"/>
    </row>
    <row r="15" spans="1:9">
      <c r="B15" s="144" t="s">
        <v>163</v>
      </c>
      <c r="C15" s="145"/>
      <c r="D15" s="146">
        <f>+D11+D14</f>
        <v>80208228674</v>
      </c>
      <c r="E15" s="147">
        <f>+E11+E14</f>
        <v>89664129635</v>
      </c>
      <c r="F15" s="175"/>
    </row>
    <row r="16" spans="1:9">
      <c r="B16" s="139"/>
      <c r="C16" s="128"/>
      <c r="D16" s="167"/>
      <c r="E16" s="171"/>
      <c r="F16" s="175"/>
    </row>
    <row r="17" spans="2:8">
      <c r="B17" s="140" t="s">
        <v>164</v>
      </c>
      <c r="C17" s="141"/>
      <c r="D17" s="142"/>
      <c r="E17" s="172"/>
      <c r="F17" s="175"/>
    </row>
    <row r="18" spans="2:8">
      <c r="B18" s="148" t="s">
        <v>165</v>
      </c>
      <c r="C18" s="149"/>
      <c r="D18" s="150">
        <f>+D19</f>
        <v>16912134623</v>
      </c>
      <c r="E18" s="151">
        <f>+E19</f>
        <v>9497792930</v>
      </c>
      <c r="F18" s="175"/>
    </row>
    <row r="19" spans="2:8">
      <c r="B19" s="139" t="s">
        <v>188</v>
      </c>
      <c r="C19" s="128"/>
      <c r="D19" s="142">
        <v>16912134623</v>
      </c>
      <c r="E19" s="143">
        <v>9497792930</v>
      </c>
      <c r="F19" s="175" t="s">
        <v>211</v>
      </c>
    </row>
    <row r="20" spans="2:8">
      <c r="B20" s="139"/>
      <c r="C20" s="128"/>
      <c r="D20" s="142"/>
      <c r="E20" s="143"/>
      <c r="F20" s="175"/>
    </row>
    <row r="21" spans="2:8">
      <c r="B21" s="140" t="s">
        <v>161</v>
      </c>
      <c r="C21" s="141"/>
      <c r="D21" s="139"/>
      <c r="E21" s="152"/>
      <c r="F21" s="175"/>
    </row>
    <row r="22" spans="2:8">
      <c r="B22" s="148" t="s">
        <v>166</v>
      </c>
      <c r="C22" s="149"/>
      <c r="D22" s="153">
        <f>SUM(D23:D25)</f>
        <v>-77265549097</v>
      </c>
      <c r="E22" s="154">
        <f>SUM(E23:E25)</f>
        <v>-68109609527</v>
      </c>
      <c r="F22" s="175"/>
      <c r="G22" s="84"/>
      <c r="H22" s="655"/>
    </row>
    <row r="23" spans="2:8">
      <c r="B23" s="139" t="s">
        <v>167</v>
      </c>
      <c r="C23" s="128"/>
      <c r="D23" s="142">
        <v>-36298355581</v>
      </c>
      <c r="E23" s="155">
        <v>-35358023904</v>
      </c>
      <c r="F23" s="175" t="s">
        <v>205</v>
      </c>
    </row>
    <row r="24" spans="2:8" ht="10.5" customHeight="1">
      <c r="B24" s="139" t="s">
        <v>189</v>
      </c>
      <c r="C24" s="128"/>
      <c r="D24" s="156">
        <v>-21684539511</v>
      </c>
      <c r="E24" s="155">
        <v>-19118081591</v>
      </c>
      <c r="F24" s="176" t="s">
        <v>206</v>
      </c>
    </row>
    <row r="25" spans="2:8">
      <c r="B25" s="139" t="s">
        <v>168</v>
      </c>
      <c r="C25" s="128"/>
      <c r="D25" s="142">
        <v>-19282654005</v>
      </c>
      <c r="E25" s="143">
        <v>-13633504032</v>
      </c>
      <c r="F25" s="176" t="s">
        <v>207</v>
      </c>
      <c r="G25" s="654"/>
      <c r="H25" s="654"/>
    </row>
    <row r="26" spans="2:8">
      <c r="B26" s="144" t="s">
        <v>169</v>
      </c>
      <c r="C26" s="145"/>
      <c r="D26" s="146">
        <f>+D15+D18+D22</f>
        <v>19854814200</v>
      </c>
      <c r="E26" s="147">
        <f>+E15+E18+E22</f>
        <v>31052313038</v>
      </c>
      <c r="F26" s="175"/>
    </row>
    <row r="27" spans="2:8" s="202" customFormat="1">
      <c r="B27" s="198"/>
      <c r="C27" s="199"/>
      <c r="D27" s="200">
        <f>(D23+D24)/D11</f>
        <v>-0.37696362525510635</v>
      </c>
      <c r="E27" s="200">
        <f>(E23+E24)/E11</f>
        <v>-0.32300897276935359</v>
      </c>
      <c r="F27" s="201"/>
    </row>
    <row r="28" spans="2:8">
      <c r="B28" s="140" t="s">
        <v>164</v>
      </c>
      <c r="C28" s="141"/>
      <c r="D28" s="142"/>
      <c r="E28" s="143"/>
      <c r="F28" s="175"/>
    </row>
    <row r="29" spans="2:8">
      <c r="B29" s="148" t="s">
        <v>170</v>
      </c>
      <c r="C29" s="149"/>
      <c r="D29" s="146">
        <f>+D30</f>
        <v>1727665124</v>
      </c>
      <c r="E29" s="147">
        <f>+E30</f>
        <v>1088331182</v>
      </c>
      <c r="F29" s="175"/>
    </row>
    <row r="30" spans="2:8">
      <c r="B30" s="139" t="s">
        <v>154</v>
      </c>
      <c r="C30" s="128"/>
      <c r="D30" s="157">
        <f>1727665117+7</f>
        <v>1727665124</v>
      </c>
      <c r="E30" s="158">
        <v>1088331182</v>
      </c>
      <c r="F30" s="175" t="s">
        <v>208</v>
      </c>
    </row>
    <row r="31" spans="2:8">
      <c r="B31" s="139"/>
      <c r="C31" s="128"/>
      <c r="D31" s="142"/>
      <c r="E31" s="143"/>
      <c r="F31" s="175"/>
    </row>
    <row r="32" spans="2:8">
      <c r="B32" s="148" t="s">
        <v>171</v>
      </c>
      <c r="C32" s="149"/>
      <c r="D32" s="146">
        <f>+D33+D34</f>
        <v>-9724274881</v>
      </c>
      <c r="E32" s="147">
        <f>+E33+E34</f>
        <v>-19805566072</v>
      </c>
      <c r="F32" s="175"/>
    </row>
    <row r="33" spans="2:9">
      <c r="B33" s="159" t="s">
        <v>172</v>
      </c>
      <c r="C33" s="160"/>
      <c r="D33" s="142">
        <v>-7979948002</v>
      </c>
      <c r="E33" s="143">
        <v>-18377260362</v>
      </c>
      <c r="F33" s="175" t="s">
        <v>209</v>
      </c>
    </row>
    <row r="34" spans="2:9" s="43" customFormat="1">
      <c r="B34" s="139" t="s">
        <v>173</v>
      </c>
      <c r="C34" s="128"/>
      <c r="D34" s="142">
        <v>-1744326879</v>
      </c>
      <c r="E34" s="143">
        <v>-1428305710</v>
      </c>
      <c r="F34" s="175" t="s">
        <v>210</v>
      </c>
      <c r="I34" s="208"/>
    </row>
    <row r="35" spans="2:9">
      <c r="B35" s="139"/>
      <c r="C35" s="128"/>
      <c r="D35" s="137"/>
      <c r="E35" s="138"/>
      <c r="F35" s="175"/>
    </row>
    <row r="36" spans="2:9">
      <c r="B36" s="139"/>
      <c r="C36" s="128"/>
      <c r="D36" s="139"/>
      <c r="E36" s="152"/>
      <c r="F36" s="175"/>
    </row>
    <row r="37" spans="2:9">
      <c r="B37" s="161" t="s">
        <v>174</v>
      </c>
      <c r="C37" s="162"/>
      <c r="D37" s="146">
        <f>+D26+D29+D32+21</f>
        <v>11858204464</v>
      </c>
      <c r="E37" s="147">
        <f>+E26+E29+E32-1</f>
        <v>12335078147</v>
      </c>
      <c r="F37" s="175"/>
    </row>
    <row r="38" spans="2:9" s="83" customFormat="1">
      <c r="B38" s="140"/>
      <c r="C38" s="141"/>
      <c r="D38" s="142"/>
      <c r="E38" s="143"/>
      <c r="F38" s="177"/>
    </row>
    <row r="39" spans="2:9">
      <c r="B39" s="140" t="s">
        <v>161</v>
      </c>
      <c r="C39" s="141"/>
      <c r="D39" s="142"/>
      <c r="E39" s="143"/>
      <c r="F39" s="175"/>
    </row>
    <row r="40" spans="2:9">
      <c r="B40" s="148" t="s">
        <v>175</v>
      </c>
      <c r="C40" s="149"/>
      <c r="D40" s="142">
        <v>-1266022502</v>
      </c>
      <c r="E40" s="143">
        <v>-1105739827</v>
      </c>
      <c r="F40" s="175"/>
      <c r="H40" s="84"/>
    </row>
    <row r="41" spans="2:9">
      <c r="B41" s="139"/>
      <c r="C41" s="128"/>
      <c r="D41" s="142"/>
      <c r="E41" s="143"/>
      <c r="F41" s="175"/>
    </row>
    <row r="42" spans="2:9" ht="13.5" thickBot="1">
      <c r="B42" s="163" t="s">
        <v>176</v>
      </c>
      <c r="C42" s="164"/>
      <c r="D42" s="165">
        <f>+D37+D40</f>
        <v>10592181962</v>
      </c>
      <c r="E42" s="166">
        <f>+E37+E40</f>
        <v>11229338320</v>
      </c>
      <c r="F42" s="178"/>
      <c r="G42" s="84"/>
      <c r="H42" s="213"/>
      <c r="I42" s="79"/>
    </row>
    <row r="43" spans="2:9">
      <c r="D43" s="84"/>
      <c r="E43" s="41"/>
      <c r="I43" s="84"/>
    </row>
    <row r="44" spans="2:9">
      <c r="E44" s="41"/>
    </row>
    <row r="45" spans="2:9">
      <c r="D45" s="84"/>
      <c r="E45" s="41"/>
    </row>
    <row r="46" spans="2:9">
      <c r="C46" s="703"/>
      <c r="D46" s="703"/>
      <c r="E46" s="85"/>
    </row>
    <row r="47" spans="2:9">
      <c r="C47" s="704"/>
      <c r="D47" s="704"/>
      <c r="E47" s="41"/>
    </row>
    <row r="48" spans="2:9">
      <c r="C48" s="701"/>
      <c r="D48" s="701"/>
      <c r="E48" s="86"/>
    </row>
    <row r="49" spans="5:5">
      <c r="E49" s="41"/>
    </row>
    <row r="50" spans="5:5">
      <c r="E50" s="41"/>
    </row>
    <row r="51" spans="5:5">
      <c r="E51" s="41"/>
    </row>
    <row r="52" spans="5:5">
      <c r="E52" s="41"/>
    </row>
    <row r="53" spans="5:5">
      <c r="E53" s="41"/>
    </row>
    <row r="54" spans="5:5">
      <c r="E54" s="41"/>
    </row>
    <row r="55" spans="5:5">
      <c r="E55" s="41"/>
    </row>
    <row r="56" spans="5:5">
      <c r="E56" s="41"/>
    </row>
    <row r="57" spans="5:5">
      <c r="E57" s="41"/>
    </row>
    <row r="58" spans="5:5">
      <c r="E58" s="41"/>
    </row>
    <row r="59" spans="5:5">
      <c r="E59" s="41"/>
    </row>
    <row r="61" spans="5:5">
      <c r="E61" s="41"/>
    </row>
    <row r="62" spans="5:5">
      <c r="E62" s="41"/>
    </row>
    <row r="63" spans="5:5">
      <c r="E63" s="41"/>
    </row>
    <row r="64" spans="5:5">
      <c r="E64" s="41"/>
    </row>
    <row r="65" spans="5:5">
      <c r="E65" s="41"/>
    </row>
    <row r="66" spans="5:5">
      <c r="E66" s="41"/>
    </row>
    <row r="68" spans="5:5">
      <c r="E68" s="41"/>
    </row>
    <row r="69" spans="5:5">
      <c r="E69" s="41"/>
    </row>
    <row r="70" spans="5:5">
      <c r="E70" s="41"/>
    </row>
    <row r="71" spans="5:5">
      <c r="E71" s="41"/>
    </row>
    <row r="72" spans="5:5">
      <c r="E72" s="41"/>
    </row>
    <row r="73" spans="5:5">
      <c r="E73" s="41"/>
    </row>
    <row r="74" spans="5:5">
      <c r="E74" s="41"/>
    </row>
  </sheetData>
  <mergeCells count="7">
    <mergeCell ref="C48:D48"/>
    <mergeCell ref="A1:E1"/>
    <mergeCell ref="B2:E2"/>
    <mergeCell ref="B3:E3"/>
    <mergeCell ref="B4:E4"/>
    <mergeCell ref="C46:D46"/>
    <mergeCell ref="C47:D47"/>
  </mergeCells>
  <pageMargins left="0.70866141732283472" right="0.70866141732283472" top="1.574803149606299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55"/>
  <sheetViews>
    <sheetView showGridLines="0" topLeftCell="A23" zoomScale="80" zoomScaleNormal="80" workbookViewId="0">
      <selection activeCell="L24" sqref="L24"/>
    </sheetView>
  </sheetViews>
  <sheetFormatPr baseColWidth="10" defaultColWidth="11.5703125" defaultRowHeight="11.25" customHeight="1"/>
  <cols>
    <col min="1" max="1" width="37.42578125" style="222" customWidth="1"/>
    <col min="2" max="2" width="15.5703125" style="222" customWidth="1"/>
    <col min="3" max="3" width="12.85546875" style="222" bestFit="1" customWidth="1"/>
    <col min="4" max="4" width="12" style="222" hidden="1" customWidth="1"/>
    <col min="5" max="6" width="0" style="222" hidden="1" customWidth="1"/>
    <col min="7" max="7" width="15.5703125" style="222" customWidth="1"/>
    <col min="8" max="8" width="14.7109375" style="222" customWidth="1"/>
    <col min="9" max="9" width="15.140625" style="222" bestFit="1" customWidth="1"/>
    <col min="10" max="10" width="16.7109375" style="222" customWidth="1"/>
    <col min="11" max="11" width="16" style="222" customWidth="1"/>
    <col min="12" max="12" width="16.28515625" style="222" bestFit="1" customWidth="1"/>
    <col min="13" max="13" width="15.5703125" style="222" customWidth="1"/>
    <col min="14" max="14" width="16.42578125" style="222" customWidth="1"/>
    <col min="15" max="15" width="11.5703125" style="222"/>
    <col min="16" max="16" width="15.7109375" style="222" bestFit="1" customWidth="1"/>
    <col min="17" max="256" width="11.5703125" style="222"/>
    <col min="257" max="257" width="38.42578125" style="222" customWidth="1"/>
    <col min="258" max="258" width="15.5703125" style="222" customWidth="1"/>
    <col min="259" max="259" width="11.140625" style="222" customWidth="1"/>
    <col min="260" max="260" width="12" style="222" customWidth="1"/>
    <col min="261" max="262" width="0" style="222" hidden="1" customWidth="1"/>
    <col min="263" max="263" width="15.5703125" style="222" customWidth="1"/>
    <col min="264" max="264" width="14.7109375" style="222" customWidth="1"/>
    <col min="265" max="265" width="14.5703125" style="222" customWidth="1"/>
    <col min="266" max="266" width="16.7109375" style="222" customWidth="1"/>
    <col min="267" max="267" width="14.7109375" style="222" customWidth="1"/>
    <col min="268" max="268" width="15.28515625" style="222" customWidth="1"/>
    <col min="269" max="269" width="15.5703125" style="222" customWidth="1"/>
    <col min="270" max="270" width="16.42578125" style="222" customWidth="1"/>
    <col min="271" max="512" width="11.5703125" style="222"/>
    <col min="513" max="513" width="38.42578125" style="222" customWidth="1"/>
    <col min="514" max="514" width="15.5703125" style="222" customWidth="1"/>
    <col min="515" max="515" width="11.140625" style="222" customWidth="1"/>
    <col min="516" max="516" width="12" style="222" customWidth="1"/>
    <col min="517" max="518" width="0" style="222" hidden="1" customWidth="1"/>
    <col min="519" max="519" width="15.5703125" style="222" customWidth="1"/>
    <col min="520" max="520" width="14.7109375" style="222" customWidth="1"/>
    <col min="521" max="521" width="14.5703125" style="222" customWidth="1"/>
    <col min="522" max="522" width="16.7109375" style="222" customWidth="1"/>
    <col min="523" max="523" width="14.7109375" style="222" customWidth="1"/>
    <col min="524" max="524" width="15.28515625" style="222" customWidth="1"/>
    <col min="525" max="525" width="15.5703125" style="222" customWidth="1"/>
    <col min="526" max="526" width="16.42578125" style="222" customWidth="1"/>
    <col min="527" max="768" width="11.5703125" style="222"/>
    <col min="769" max="769" width="38.42578125" style="222" customWidth="1"/>
    <col min="770" max="770" width="15.5703125" style="222" customWidth="1"/>
    <col min="771" max="771" width="11.140625" style="222" customWidth="1"/>
    <col min="772" max="772" width="12" style="222" customWidth="1"/>
    <col min="773" max="774" width="0" style="222" hidden="1" customWidth="1"/>
    <col min="775" max="775" width="15.5703125" style="222" customWidth="1"/>
    <col min="776" max="776" width="14.7109375" style="222" customWidth="1"/>
    <col min="777" max="777" width="14.5703125" style="222" customWidth="1"/>
    <col min="778" max="778" width="16.7109375" style="222" customWidth="1"/>
    <col min="779" max="779" width="14.7109375" style="222" customWidth="1"/>
    <col min="780" max="780" width="15.28515625" style="222" customWidth="1"/>
    <col min="781" max="781" width="15.5703125" style="222" customWidth="1"/>
    <col min="782" max="782" width="16.42578125" style="222" customWidth="1"/>
    <col min="783" max="1024" width="11.5703125" style="222"/>
    <col min="1025" max="1025" width="38.42578125" style="222" customWidth="1"/>
    <col min="1026" max="1026" width="15.5703125" style="222" customWidth="1"/>
    <col min="1027" max="1027" width="11.140625" style="222" customWidth="1"/>
    <col min="1028" max="1028" width="12" style="222" customWidth="1"/>
    <col min="1029" max="1030" width="0" style="222" hidden="1" customWidth="1"/>
    <col min="1031" max="1031" width="15.5703125" style="222" customWidth="1"/>
    <col min="1032" max="1032" width="14.7109375" style="222" customWidth="1"/>
    <col min="1033" max="1033" width="14.5703125" style="222" customWidth="1"/>
    <col min="1034" max="1034" width="16.7109375" style="222" customWidth="1"/>
    <col min="1035" max="1035" width="14.7109375" style="222" customWidth="1"/>
    <col min="1036" max="1036" width="15.28515625" style="222" customWidth="1"/>
    <col min="1037" max="1037" width="15.5703125" style="222" customWidth="1"/>
    <col min="1038" max="1038" width="16.42578125" style="222" customWidth="1"/>
    <col min="1039" max="1280" width="11.5703125" style="222"/>
    <col min="1281" max="1281" width="38.42578125" style="222" customWidth="1"/>
    <col min="1282" max="1282" width="15.5703125" style="222" customWidth="1"/>
    <col min="1283" max="1283" width="11.140625" style="222" customWidth="1"/>
    <col min="1284" max="1284" width="12" style="222" customWidth="1"/>
    <col min="1285" max="1286" width="0" style="222" hidden="1" customWidth="1"/>
    <col min="1287" max="1287" width="15.5703125" style="222" customWidth="1"/>
    <col min="1288" max="1288" width="14.7109375" style="222" customWidth="1"/>
    <col min="1289" max="1289" width="14.5703125" style="222" customWidth="1"/>
    <col min="1290" max="1290" width="16.7109375" style="222" customWidth="1"/>
    <col min="1291" max="1291" width="14.7109375" style="222" customWidth="1"/>
    <col min="1292" max="1292" width="15.28515625" style="222" customWidth="1"/>
    <col min="1293" max="1293" width="15.5703125" style="222" customWidth="1"/>
    <col min="1294" max="1294" width="16.42578125" style="222" customWidth="1"/>
    <col min="1295" max="1536" width="11.5703125" style="222"/>
    <col min="1537" max="1537" width="38.42578125" style="222" customWidth="1"/>
    <col min="1538" max="1538" width="15.5703125" style="222" customWidth="1"/>
    <col min="1539" max="1539" width="11.140625" style="222" customWidth="1"/>
    <col min="1540" max="1540" width="12" style="222" customWidth="1"/>
    <col min="1541" max="1542" width="0" style="222" hidden="1" customWidth="1"/>
    <col min="1543" max="1543" width="15.5703125" style="222" customWidth="1"/>
    <col min="1544" max="1544" width="14.7109375" style="222" customWidth="1"/>
    <col min="1545" max="1545" width="14.5703125" style="222" customWidth="1"/>
    <col min="1546" max="1546" width="16.7109375" style="222" customWidth="1"/>
    <col min="1547" max="1547" width="14.7109375" style="222" customWidth="1"/>
    <col min="1548" max="1548" width="15.28515625" style="222" customWidth="1"/>
    <col min="1549" max="1549" width="15.5703125" style="222" customWidth="1"/>
    <col min="1550" max="1550" width="16.42578125" style="222" customWidth="1"/>
    <col min="1551" max="1792" width="11.5703125" style="222"/>
    <col min="1793" max="1793" width="38.42578125" style="222" customWidth="1"/>
    <col min="1794" max="1794" width="15.5703125" style="222" customWidth="1"/>
    <col min="1795" max="1795" width="11.140625" style="222" customWidth="1"/>
    <col min="1796" max="1796" width="12" style="222" customWidth="1"/>
    <col min="1797" max="1798" width="0" style="222" hidden="1" customWidth="1"/>
    <col min="1799" max="1799" width="15.5703125" style="222" customWidth="1"/>
    <col min="1800" max="1800" width="14.7109375" style="222" customWidth="1"/>
    <col min="1801" max="1801" width="14.5703125" style="222" customWidth="1"/>
    <col min="1802" max="1802" width="16.7109375" style="222" customWidth="1"/>
    <col min="1803" max="1803" width="14.7109375" style="222" customWidth="1"/>
    <col min="1804" max="1804" width="15.28515625" style="222" customWidth="1"/>
    <col min="1805" max="1805" width="15.5703125" style="222" customWidth="1"/>
    <col min="1806" max="1806" width="16.42578125" style="222" customWidth="1"/>
    <col min="1807" max="2048" width="11.5703125" style="222"/>
    <col min="2049" max="2049" width="38.42578125" style="222" customWidth="1"/>
    <col min="2050" max="2050" width="15.5703125" style="222" customWidth="1"/>
    <col min="2051" max="2051" width="11.140625" style="222" customWidth="1"/>
    <col min="2052" max="2052" width="12" style="222" customWidth="1"/>
    <col min="2053" max="2054" width="0" style="222" hidden="1" customWidth="1"/>
    <col min="2055" max="2055" width="15.5703125" style="222" customWidth="1"/>
    <col min="2056" max="2056" width="14.7109375" style="222" customWidth="1"/>
    <col min="2057" max="2057" width="14.5703125" style="222" customWidth="1"/>
    <col min="2058" max="2058" width="16.7109375" style="222" customWidth="1"/>
    <col min="2059" max="2059" width="14.7109375" style="222" customWidth="1"/>
    <col min="2060" max="2060" width="15.28515625" style="222" customWidth="1"/>
    <col min="2061" max="2061" width="15.5703125" style="222" customWidth="1"/>
    <col min="2062" max="2062" width="16.42578125" style="222" customWidth="1"/>
    <col min="2063" max="2304" width="11.5703125" style="222"/>
    <col min="2305" max="2305" width="38.42578125" style="222" customWidth="1"/>
    <col min="2306" max="2306" width="15.5703125" style="222" customWidth="1"/>
    <col min="2307" max="2307" width="11.140625" style="222" customWidth="1"/>
    <col min="2308" max="2308" width="12" style="222" customWidth="1"/>
    <col min="2309" max="2310" width="0" style="222" hidden="1" customWidth="1"/>
    <col min="2311" max="2311" width="15.5703125" style="222" customWidth="1"/>
    <col min="2312" max="2312" width="14.7109375" style="222" customWidth="1"/>
    <col min="2313" max="2313" width="14.5703125" style="222" customWidth="1"/>
    <col min="2314" max="2314" width="16.7109375" style="222" customWidth="1"/>
    <col min="2315" max="2315" width="14.7109375" style="222" customWidth="1"/>
    <col min="2316" max="2316" width="15.28515625" style="222" customWidth="1"/>
    <col min="2317" max="2317" width="15.5703125" style="222" customWidth="1"/>
    <col min="2318" max="2318" width="16.42578125" style="222" customWidth="1"/>
    <col min="2319" max="2560" width="11.5703125" style="222"/>
    <col min="2561" max="2561" width="38.42578125" style="222" customWidth="1"/>
    <col min="2562" max="2562" width="15.5703125" style="222" customWidth="1"/>
    <col min="2563" max="2563" width="11.140625" style="222" customWidth="1"/>
    <col min="2564" max="2564" width="12" style="222" customWidth="1"/>
    <col min="2565" max="2566" width="0" style="222" hidden="1" customWidth="1"/>
    <col min="2567" max="2567" width="15.5703125" style="222" customWidth="1"/>
    <col min="2568" max="2568" width="14.7109375" style="222" customWidth="1"/>
    <col min="2569" max="2569" width="14.5703125" style="222" customWidth="1"/>
    <col min="2570" max="2570" width="16.7109375" style="222" customWidth="1"/>
    <col min="2571" max="2571" width="14.7109375" style="222" customWidth="1"/>
    <col min="2572" max="2572" width="15.28515625" style="222" customWidth="1"/>
    <col min="2573" max="2573" width="15.5703125" style="222" customWidth="1"/>
    <col min="2574" max="2574" width="16.42578125" style="222" customWidth="1"/>
    <col min="2575" max="2816" width="11.5703125" style="222"/>
    <col min="2817" max="2817" width="38.42578125" style="222" customWidth="1"/>
    <col min="2818" max="2818" width="15.5703125" style="222" customWidth="1"/>
    <col min="2819" max="2819" width="11.140625" style="222" customWidth="1"/>
    <col min="2820" max="2820" width="12" style="222" customWidth="1"/>
    <col min="2821" max="2822" width="0" style="222" hidden="1" customWidth="1"/>
    <col min="2823" max="2823" width="15.5703125" style="222" customWidth="1"/>
    <col min="2824" max="2824" width="14.7109375" style="222" customWidth="1"/>
    <col min="2825" max="2825" width="14.5703125" style="222" customWidth="1"/>
    <col min="2826" max="2826" width="16.7109375" style="222" customWidth="1"/>
    <col min="2827" max="2827" width="14.7109375" style="222" customWidth="1"/>
    <col min="2828" max="2828" width="15.28515625" style="222" customWidth="1"/>
    <col min="2829" max="2829" width="15.5703125" style="222" customWidth="1"/>
    <col min="2830" max="2830" width="16.42578125" style="222" customWidth="1"/>
    <col min="2831" max="3072" width="11.5703125" style="222"/>
    <col min="3073" max="3073" width="38.42578125" style="222" customWidth="1"/>
    <col min="3074" max="3074" width="15.5703125" style="222" customWidth="1"/>
    <col min="3075" max="3075" width="11.140625" style="222" customWidth="1"/>
    <col min="3076" max="3076" width="12" style="222" customWidth="1"/>
    <col min="3077" max="3078" width="0" style="222" hidden="1" customWidth="1"/>
    <col min="3079" max="3079" width="15.5703125" style="222" customWidth="1"/>
    <col min="3080" max="3080" width="14.7109375" style="222" customWidth="1"/>
    <col min="3081" max="3081" width="14.5703125" style="222" customWidth="1"/>
    <col min="3082" max="3082" width="16.7109375" style="222" customWidth="1"/>
    <col min="3083" max="3083" width="14.7109375" style="222" customWidth="1"/>
    <col min="3084" max="3084" width="15.28515625" style="222" customWidth="1"/>
    <col min="3085" max="3085" width="15.5703125" style="222" customWidth="1"/>
    <col min="3086" max="3086" width="16.42578125" style="222" customWidth="1"/>
    <col min="3087" max="3328" width="11.5703125" style="222"/>
    <col min="3329" max="3329" width="38.42578125" style="222" customWidth="1"/>
    <col min="3330" max="3330" width="15.5703125" style="222" customWidth="1"/>
    <col min="3331" max="3331" width="11.140625" style="222" customWidth="1"/>
    <col min="3332" max="3332" width="12" style="222" customWidth="1"/>
    <col min="3333" max="3334" width="0" style="222" hidden="1" customWidth="1"/>
    <col min="3335" max="3335" width="15.5703125" style="222" customWidth="1"/>
    <col min="3336" max="3336" width="14.7109375" style="222" customWidth="1"/>
    <col min="3337" max="3337" width="14.5703125" style="222" customWidth="1"/>
    <col min="3338" max="3338" width="16.7109375" style="222" customWidth="1"/>
    <col min="3339" max="3339" width="14.7109375" style="222" customWidth="1"/>
    <col min="3340" max="3340" width="15.28515625" style="222" customWidth="1"/>
    <col min="3341" max="3341" width="15.5703125" style="222" customWidth="1"/>
    <col min="3342" max="3342" width="16.42578125" style="222" customWidth="1"/>
    <col min="3343" max="3584" width="11.5703125" style="222"/>
    <col min="3585" max="3585" width="38.42578125" style="222" customWidth="1"/>
    <col min="3586" max="3586" width="15.5703125" style="222" customWidth="1"/>
    <col min="3587" max="3587" width="11.140625" style="222" customWidth="1"/>
    <col min="3588" max="3588" width="12" style="222" customWidth="1"/>
    <col min="3589" max="3590" width="0" style="222" hidden="1" customWidth="1"/>
    <col min="3591" max="3591" width="15.5703125" style="222" customWidth="1"/>
    <col min="3592" max="3592" width="14.7109375" style="222" customWidth="1"/>
    <col min="3593" max="3593" width="14.5703125" style="222" customWidth="1"/>
    <col min="3594" max="3594" width="16.7109375" style="222" customWidth="1"/>
    <col min="3595" max="3595" width="14.7109375" style="222" customWidth="1"/>
    <col min="3596" max="3596" width="15.28515625" style="222" customWidth="1"/>
    <col min="3597" max="3597" width="15.5703125" style="222" customWidth="1"/>
    <col min="3598" max="3598" width="16.42578125" style="222" customWidth="1"/>
    <col min="3599" max="3840" width="11.5703125" style="222"/>
    <col min="3841" max="3841" width="38.42578125" style="222" customWidth="1"/>
    <col min="3842" max="3842" width="15.5703125" style="222" customWidth="1"/>
    <col min="3843" max="3843" width="11.140625" style="222" customWidth="1"/>
    <col min="3844" max="3844" width="12" style="222" customWidth="1"/>
    <col min="3845" max="3846" width="0" style="222" hidden="1" customWidth="1"/>
    <col min="3847" max="3847" width="15.5703125" style="222" customWidth="1"/>
    <col min="3848" max="3848" width="14.7109375" style="222" customWidth="1"/>
    <col min="3849" max="3849" width="14.5703125" style="222" customWidth="1"/>
    <col min="3850" max="3850" width="16.7109375" style="222" customWidth="1"/>
    <col min="3851" max="3851" width="14.7109375" style="222" customWidth="1"/>
    <col min="3852" max="3852" width="15.28515625" style="222" customWidth="1"/>
    <col min="3853" max="3853" width="15.5703125" style="222" customWidth="1"/>
    <col min="3854" max="3854" width="16.42578125" style="222" customWidth="1"/>
    <col min="3855" max="4096" width="11.5703125" style="222"/>
    <col min="4097" max="4097" width="38.42578125" style="222" customWidth="1"/>
    <col min="4098" max="4098" width="15.5703125" style="222" customWidth="1"/>
    <col min="4099" max="4099" width="11.140625" style="222" customWidth="1"/>
    <col min="4100" max="4100" width="12" style="222" customWidth="1"/>
    <col min="4101" max="4102" width="0" style="222" hidden="1" customWidth="1"/>
    <col min="4103" max="4103" width="15.5703125" style="222" customWidth="1"/>
    <col min="4104" max="4104" width="14.7109375" style="222" customWidth="1"/>
    <col min="4105" max="4105" width="14.5703125" style="222" customWidth="1"/>
    <col min="4106" max="4106" width="16.7109375" style="222" customWidth="1"/>
    <col min="4107" max="4107" width="14.7109375" style="222" customWidth="1"/>
    <col min="4108" max="4108" width="15.28515625" style="222" customWidth="1"/>
    <col min="4109" max="4109" width="15.5703125" style="222" customWidth="1"/>
    <col min="4110" max="4110" width="16.42578125" style="222" customWidth="1"/>
    <col min="4111" max="4352" width="11.5703125" style="222"/>
    <col min="4353" max="4353" width="38.42578125" style="222" customWidth="1"/>
    <col min="4354" max="4354" width="15.5703125" style="222" customWidth="1"/>
    <col min="4355" max="4355" width="11.140625" style="222" customWidth="1"/>
    <col min="4356" max="4356" width="12" style="222" customWidth="1"/>
    <col min="4357" max="4358" width="0" style="222" hidden="1" customWidth="1"/>
    <col min="4359" max="4359" width="15.5703125" style="222" customWidth="1"/>
    <col min="4360" max="4360" width="14.7109375" style="222" customWidth="1"/>
    <col min="4361" max="4361" width="14.5703125" style="222" customWidth="1"/>
    <col min="4362" max="4362" width="16.7109375" style="222" customWidth="1"/>
    <col min="4363" max="4363" width="14.7109375" style="222" customWidth="1"/>
    <col min="4364" max="4364" width="15.28515625" style="222" customWidth="1"/>
    <col min="4365" max="4365" width="15.5703125" style="222" customWidth="1"/>
    <col min="4366" max="4366" width="16.42578125" style="222" customWidth="1"/>
    <col min="4367" max="4608" width="11.5703125" style="222"/>
    <col min="4609" max="4609" width="38.42578125" style="222" customWidth="1"/>
    <col min="4610" max="4610" width="15.5703125" style="222" customWidth="1"/>
    <col min="4611" max="4611" width="11.140625" style="222" customWidth="1"/>
    <col min="4612" max="4612" width="12" style="222" customWidth="1"/>
    <col min="4613" max="4614" width="0" style="222" hidden="1" customWidth="1"/>
    <col min="4615" max="4615" width="15.5703125" style="222" customWidth="1"/>
    <col min="4616" max="4616" width="14.7109375" style="222" customWidth="1"/>
    <col min="4617" max="4617" width="14.5703125" style="222" customWidth="1"/>
    <col min="4618" max="4618" width="16.7109375" style="222" customWidth="1"/>
    <col min="4619" max="4619" width="14.7109375" style="222" customWidth="1"/>
    <col min="4620" max="4620" width="15.28515625" style="222" customWidth="1"/>
    <col min="4621" max="4621" width="15.5703125" style="222" customWidth="1"/>
    <col min="4622" max="4622" width="16.42578125" style="222" customWidth="1"/>
    <col min="4623" max="4864" width="11.5703125" style="222"/>
    <col min="4865" max="4865" width="38.42578125" style="222" customWidth="1"/>
    <col min="4866" max="4866" width="15.5703125" style="222" customWidth="1"/>
    <col min="4867" max="4867" width="11.140625" style="222" customWidth="1"/>
    <col min="4868" max="4868" width="12" style="222" customWidth="1"/>
    <col min="4869" max="4870" width="0" style="222" hidden="1" customWidth="1"/>
    <col min="4871" max="4871" width="15.5703125" style="222" customWidth="1"/>
    <col min="4872" max="4872" width="14.7109375" style="222" customWidth="1"/>
    <col min="4873" max="4873" width="14.5703125" style="222" customWidth="1"/>
    <col min="4874" max="4874" width="16.7109375" style="222" customWidth="1"/>
    <col min="4875" max="4875" width="14.7109375" style="222" customWidth="1"/>
    <col min="4876" max="4876" width="15.28515625" style="222" customWidth="1"/>
    <col min="4877" max="4877" width="15.5703125" style="222" customWidth="1"/>
    <col min="4878" max="4878" width="16.42578125" style="222" customWidth="1"/>
    <col min="4879" max="5120" width="11.5703125" style="222"/>
    <col min="5121" max="5121" width="38.42578125" style="222" customWidth="1"/>
    <col min="5122" max="5122" width="15.5703125" style="222" customWidth="1"/>
    <col min="5123" max="5123" width="11.140625" style="222" customWidth="1"/>
    <col min="5124" max="5124" width="12" style="222" customWidth="1"/>
    <col min="5125" max="5126" width="0" style="222" hidden="1" customWidth="1"/>
    <col min="5127" max="5127" width="15.5703125" style="222" customWidth="1"/>
    <col min="5128" max="5128" width="14.7109375" style="222" customWidth="1"/>
    <col min="5129" max="5129" width="14.5703125" style="222" customWidth="1"/>
    <col min="5130" max="5130" width="16.7109375" style="222" customWidth="1"/>
    <col min="5131" max="5131" width="14.7109375" style="222" customWidth="1"/>
    <col min="5132" max="5132" width="15.28515625" style="222" customWidth="1"/>
    <col min="5133" max="5133" width="15.5703125" style="222" customWidth="1"/>
    <col min="5134" max="5134" width="16.42578125" style="222" customWidth="1"/>
    <col min="5135" max="5376" width="11.5703125" style="222"/>
    <col min="5377" max="5377" width="38.42578125" style="222" customWidth="1"/>
    <col min="5378" max="5378" width="15.5703125" style="222" customWidth="1"/>
    <col min="5379" max="5379" width="11.140625" style="222" customWidth="1"/>
    <col min="5380" max="5380" width="12" style="222" customWidth="1"/>
    <col min="5381" max="5382" width="0" style="222" hidden="1" customWidth="1"/>
    <col min="5383" max="5383" width="15.5703125" style="222" customWidth="1"/>
    <col min="5384" max="5384" width="14.7109375" style="222" customWidth="1"/>
    <col min="5385" max="5385" width="14.5703125" style="222" customWidth="1"/>
    <col min="5386" max="5386" width="16.7109375" style="222" customWidth="1"/>
    <col min="5387" max="5387" width="14.7109375" style="222" customWidth="1"/>
    <col min="5388" max="5388" width="15.28515625" style="222" customWidth="1"/>
    <col min="5389" max="5389" width="15.5703125" style="222" customWidth="1"/>
    <col min="5390" max="5390" width="16.42578125" style="222" customWidth="1"/>
    <col min="5391" max="5632" width="11.5703125" style="222"/>
    <col min="5633" max="5633" width="38.42578125" style="222" customWidth="1"/>
    <col min="5634" max="5634" width="15.5703125" style="222" customWidth="1"/>
    <col min="5635" max="5635" width="11.140625" style="222" customWidth="1"/>
    <col min="5636" max="5636" width="12" style="222" customWidth="1"/>
    <col min="5637" max="5638" width="0" style="222" hidden="1" customWidth="1"/>
    <col min="5639" max="5639" width="15.5703125" style="222" customWidth="1"/>
    <col min="5640" max="5640" width="14.7109375" style="222" customWidth="1"/>
    <col min="5641" max="5641" width="14.5703125" style="222" customWidth="1"/>
    <col min="5642" max="5642" width="16.7109375" style="222" customWidth="1"/>
    <col min="5643" max="5643" width="14.7109375" style="222" customWidth="1"/>
    <col min="5644" max="5644" width="15.28515625" style="222" customWidth="1"/>
    <col min="5645" max="5645" width="15.5703125" style="222" customWidth="1"/>
    <col min="5646" max="5646" width="16.42578125" style="222" customWidth="1"/>
    <col min="5647" max="5888" width="11.5703125" style="222"/>
    <col min="5889" max="5889" width="38.42578125" style="222" customWidth="1"/>
    <col min="5890" max="5890" width="15.5703125" style="222" customWidth="1"/>
    <col min="5891" max="5891" width="11.140625" style="222" customWidth="1"/>
    <col min="5892" max="5892" width="12" style="222" customWidth="1"/>
    <col min="5893" max="5894" width="0" style="222" hidden="1" customWidth="1"/>
    <col min="5895" max="5895" width="15.5703125" style="222" customWidth="1"/>
    <col min="5896" max="5896" width="14.7109375" style="222" customWidth="1"/>
    <col min="5897" max="5897" width="14.5703125" style="222" customWidth="1"/>
    <col min="5898" max="5898" width="16.7109375" style="222" customWidth="1"/>
    <col min="5899" max="5899" width="14.7109375" style="222" customWidth="1"/>
    <col min="5900" max="5900" width="15.28515625" style="222" customWidth="1"/>
    <col min="5901" max="5901" width="15.5703125" style="222" customWidth="1"/>
    <col min="5902" max="5902" width="16.42578125" style="222" customWidth="1"/>
    <col min="5903" max="6144" width="11.5703125" style="222"/>
    <col min="6145" max="6145" width="38.42578125" style="222" customWidth="1"/>
    <col min="6146" max="6146" width="15.5703125" style="222" customWidth="1"/>
    <col min="6147" max="6147" width="11.140625" style="222" customWidth="1"/>
    <col min="6148" max="6148" width="12" style="222" customWidth="1"/>
    <col min="6149" max="6150" width="0" style="222" hidden="1" customWidth="1"/>
    <col min="6151" max="6151" width="15.5703125" style="222" customWidth="1"/>
    <col min="6152" max="6152" width="14.7109375" style="222" customWidth="1"/>
    <col min="6153" max="6153" width="14.5703125" style="222" customWidth="1"/>
    <col min="6154" max="6154" width="16.7109375" style="222" customWidth="1"/>
    <col min="6155" max="6155" width="14.7109375" style="222" customWidth="1"/>
    <col min="6156" max="6156" width="15.28515625" style="222" customWidth="1"/>
    <col min="6157" max="6157" width="15.5703125" style="222" customWidth="1"/>
    <col min="6158" max="6158" width="16.42578125" style="222" customWidth="1"/>
    <col min="6159" max="6400" width="11.5703125" style="222"/>
    <col min="6401" max="6401" width="38.42578125" style="222" customWidth="1"/>
    <col min="6402" max="6402" width="15.5703125" style="222" customWidth="1"/>
    <col min="6403" max="6403" width="11.140625" style="222" customWidth="1"/>
    <col min="6404" max="6404" width="12" style="222" customWidth="1"/>
    <col min="6405" max="6406" width="0" style="222" hidden="1" customWidth="1"/>
    <col min="6407" max="6407" width="15.5703125" style="222" customWidth="1"/>
    <col min="6408" max="6408" width="14.7109375" style="222" customWidth="1"/>
    <col min="6409" max="6409" width="14.5703125" style="222" customWidth="1"/>
    <col min="6410" max="6410" width="16.7109375" style="222" customWidth="1"/>
    <col min="6411" max="6411" width="14.7109375" style="222" customWidth="1"/>
    <col min="6412" max="6412" width="15.28515625" style="222" customWidth="1"/>
    <col min="6413" max="6413" width="15.5703125" style="222" customWidth="1"/>
    <col min="6414" max="6414" width="16.42578125" style="222" customWidth="1"/>
    <col min="6415" max="6656" width="11.5703125" style="222"/>
    <col min="6657" max="6657" width="38.42578125" style="222" customWidth="1"/>
    <col min="6658" max="6658" width="15.5703125" style="222" customWidth="1"/>
    <col min="6659" max="6659" width="11.140625" style="222" customWidth="1"/>
    <col min="6660" max="6660" width="12" style="222" customWidth="1"/>
    <col min="6661" max="6662" width="0" style="222" hidden="1" customWidth="1"/>
    <col min="6663" max="6663" width="15.5703125" style="222" customWidth="1"/>
    <col min="6664" max="6664" width="14.7109375" style="222" customWidth="1"/>
    <col min="6665" max="6665" width="14.5703125" style="222" customWidth="1"/>
    <col min="6666" max="6666" width="16.7109375" style="222" customWidth="1"/>
    <col min="6667" max="6667" width="14.7109375" style="222" customWidth="1"/>
    <col min="6668" max="6668" width="15.28515625" style="222" customWidth="1"/>
    <col min="6669" max="6669" width="15.5703125" style="222" customWidth="1"/>
    <col min="6670" max="6670" width="16.42578125" style="222" customWidth="1"/>
    <col min="6671" max="6912" width="11.5703125" style="222"/>
    <col min="6913" max="6913" width="38.42578125" style="222" customWidth="1"/>
    <col min="6914" max="6914" width="15.5703125" style="222" customWidth="1"/>
    <col min="6915" max="6915" width="11.140625" style="222" customWidth="1"/>
    <col min="6916" max="6916" width="12" style="222" customWidth="1"/>
    <col min="6917" max="6918" width="0" style="222" hidden="1" customWidth="1"/>
    <col min="6919" max="6919" width="15.5703125" style="222" customWidth="1"/>
    <col min="6920" max="6920" width="14.7109375" style="222" customWidth="1"/>
    <col min="6921" max="6921" width="14.5703125" style="222" customWidth="1"/>
    <col min="6922" max="6922" width="16.7109375" style="222" customWidth="1"/>
    <col min="6923" max="6923" width="14.7109375" style="222" customWidth="1"/>
    <col min="6924" max="6924" width="15.28515625" style="222" customWidth="1"/>
    <col min="6925" max="6925" width="15.5703125" style="222" customWidth="1"/>
    <col min="6926" max="6926" width="16.42578125" style="222" customWidth="1"/>
    <col min="6927" max="7168" width="11.5703125" style="222"/>
    <col min="7169" max="7169" width="38.42578125" style="222" customWidth="1"/>
    <col min="7170" max="7170" width="15.5703125" style="222" customWidth="1"/>
    <col min="7171" max="7171" width="11.140625" style="222" customWidth="1"/>
    <col min="7172" max="7172" width="12" style="222" customWidth="1"/>
    <col min="7173" max="7174" width="0" style="222" hidden="1" customWidth="1"/>
    <col min="7175" max="7175" width="15.5703125" style="222" customWidth="1"/>
    <col min="7176" max="7176" width="14.7109375" style="222" customWidth="1"/>
    <col min="7177" max="7177" width="14.5703125" style="222" customWidth="1"/>
    <col min="7178" max="7178" width="16.7109375" style="222" customWidth="1"/>
    <col min="7179" max="7179" width="14.7109375" style="222" customWidth="1"/>
    <col min="7180" max="7180" width="15.28515625" style="222" customWidth="1"/>
    <col min="7181" max="7181" width="15.5703125" style="222" customWidth="1"/>
    <col min="7182" max="7182" width="16.42578125" style="222" customWidth="1"/>
    <col min="7183" max="7424" width="11.5703125" style="222"/>
    <col min="7425" max="7425" width="38.42578125" style="222" customWidth="1"/>
    <col min="7426" max="7426" width="15.5703125" style="222" customWidth="1"/>
    <col min="7427" max="7427" width="11.140625" style="222" customWidth="1"/>
    <col min="7428" max="7428" width="12" style="222" customWidth="1"/>
    <col min="7429" max="7430" width="0" style="222" hidden="1" customWidth="1"/>
    <col min="7431" max="7431" width="15.5703125" style="222" customWidth="1"/>
    <col min="7432" max="7432" width="14.7109375" style="222" customWidth="1"/>
    <col min="7433" max="7433" width="14.5703125" style="222" customWidth="1"/>
    <col min="7434" max="7434" width="16.7109375" style="222" customWidth="1"/>
    <col min="7435" max="7435" width="14.7109375" style="222" customWidth="1"/>
    <col min="7436" max="7436" width="15.28515625" style="222" customWidth="1"/>
    <col min="7437" max="7437" width="15.5703125" style="222" customWidth="1"/>
    <col min="7438" max="7438" width="16.42578125" style="222" customWidth="1"/>
    <col min="7439" max="7680" width="11.5703125" style="222"/>
    <col min="7681" max="7681" width="38.42578125" style="222" customWidth="1"/>
    <col min="7682" max="7682" width="15.5703125" style="222" customWidth="1"/>
    <col min="7683" max="7683" width="11.140625" style="222" customWidth="1"/>
    <col min="7684" max="7684" width="12" style="222" customWidth="1"/>
    <col min="7685" max="7686" width="0" style="222" hidden="1" customWidth="1"/>
    <col min="7687" max="7687" width="15.5703125" style="222" customWidth="1"/>
    <col min="7688" max="7688" width="14.7109375" style="222" customWidth="1"/>
    <col min="7689" max="7689" width="14.5703125" style="222" customWidth="1"/>
    <col min="7690" max="7690" width="16.7109375" style="222" customWidth="1"/>
    <col min="7691" max="7691" width="14.7109375" style="222" customWidth="1"/>
    <col min="7692" max="7692" width="15.28515625" style="222" customWidth="1"/>
    <col min="7693" max="7693" width="15.5703125" style="222" customWidth="1"/>
    <col min="7694" max="7694" width="16.42578125" style="222" customWidth="1"/>
    <col min="7695" max="7936" width="11.5703125" style="222"/>
    <col min="7937" max="7937" width="38.42578125" style="222" customWidth="1"/>
    <col min="7938" max="7938" width="15.5703125" style="222" customWidth="1"/>
    <col min="7939" max="7939" width="11.140625" style="222" customWidth="1"/>
    <col min="7940" max="7940" width="12" style="222" customWidth="1"/>
    <col min="7941" max="7942" width="0" style="222" hidden="1" customWidth="1"/>
    <col min="7943" max="7943" width="15.5703125" style="222" customWidth="1"/>
    <col min="7944" max="7944" width="14.7109375" style="222" customWidth="1"/>
    <col min="7945" max="7945" width="14.5703125" style="222" customWidth="1"/>
    <col min="7946" max="7946" width="16.7109375" style="222" customWidth="1"/>
    <col min="7947" max="7947" width="14.7109375" style="222" customWidth="1"/>
    <col min="7948" max="7948" width="15.28515625" style="222" customWidth="1"/>
    <col min="7949" max="7949" width="15.5703125" style="222" customWidth="1"/>
    <col min="7950" max="7950" width="16.42578125" style="222" customWidth="1"/>
    <col min="7951" max="8192" width="11.5703125" style="222"/>
    <col min="8193" max="8193" width="38.42578125" style="222" customWidth="1"/>
    <col min="8194" max="8194" width="15.5703125" style="222" customWidth="1"/>
    <col min="8195" max="8195" width="11.140625" style="222" customWidth="1"/>
    <col min="8196" max="8196" width="12" style="222" customWidth="1"/>
    <col min="8197" max="8198" width="0" style="222" hidden="1" customWidth="1"/>
    <col min="8199" max="8199" width="15.5703125" style="222" customWidth="1"/>
    <col min="8200" max="8200" width="14.7109375" style="222" customWidth="1"/>
    <col min="8201" max="8201" width="14.5703125" style="222" customWidth="1"/>
    <col min="8202" max="8202" width="16.7109375" style="222" customWidth="1"/>
    <col min="8203" max="8203" width="14.7109375" style="222" customWidth="1"/>
    <col min="8204" max="8204" width="15.28515625" style="222" customWidth="1"/>
    <col min="8205" max="8205" width="15.5703125" style="222" customWidth="1"/>
    <col min="8206" max="8206" width="16.42578125" style="222" customWidth="1"/>
    <col min="8207" max="8448" width="11.5703125" style="222"/>
    <col min="8449" max="8449" width="38.42578125" style="222" customWidth="1"/>
    <col min="8450" max="8450" width="15.5703125" style="222" customWidth="1"/>
    <col min="8451" max="8451" width="11.140625" style="222" customWidth="1"/>
    <col min="8452" max="8452" width="12" style="222" customWidth="1"/>
    <col min="8453" max="8454" width="0" style="222" hidden="1" customWidth="1"/>
    <col min="8455" max="8455" width="15.5703125" style="222" customWidth="1"/>
    <col min="8456" max="8456" width="14.7109375" style="222" customWidth="1"/>
    <col min="8457" max="8457" width="14.5703125" style="222" customWidth="1"/>
    <col min="8458" max="8458" width="16.7109375" style="222" customWidth="1"/>
    <col min="8459" max="8459" width="14.7109375" style="222" customWidth="1"/>
    <col min="8460" max="8460" width="15.28515625" style="222" customWidth="1"/>
    <col min="8461" max="8461" width="15.5703125" style="222" customWidth="1"/>
    <col min="8462" max="8462" width="16.42578125" style="222" customWidth="1"/>
    <col min="8463" max="8704" width="11.5703125" style="222"/>
    <col min="8705" max="8705" width="38.42578125" style="222" customWidth="1"/>
    <col min="8706" max="8706" width="15.5703125" style="222" customWidth="1"/>
    <col min="8707" max="8707" width="11.140625" style="222" customWidth="1"/>
    <col min="8708" max="8708" width="12" style="222" customWidth="1"/>
    <col min="8709" max="8710" width="0" style="222" hidden="1" customWidth="1"/>
    <col min="8711" max="8711" width="15.5703125" style="222" customWidth="1"/>
    <col min="8712" max="8712" width="14.7109375" style="222" customWidth="1"/>
    <col min="8713" max="8713" width="14.5703125" style="222" customWidth="1"/>
    <col min="8714" max="8714" width="16.7109375" style="222" customWidth="1"/>
    <col min="8715" max="8715" width="14.7109375" style="222" customWidth="1"/>
    <col min="8716" max="8716" width="15.28515625" style="222" customWidth="1"/>
    <col min="8717" max="8717" width="15.5703125" style="222" customWidth="1"/>
    <col min="8718" max="8718" width="16.42578125" style="222" customWidth="1"/>
    <col min="8719" max="8960" width="11.5703125" style="222"/>
    <col min="8961" max="8961" width="38.42578125" style="222" customWidth="1"/>
    <col min="8962" max="8962" width="15.5703125" style="222" customWidth="1"/>
    <col min="8963" max="8963" width="11.140625" style="222" customWidth="1"/>
    <col min="8964" max="8964" width="12" style="222" customWidth="1"/>
    <col min="8965" max="8966" width="0" style="222" hidden="1" customWidth="1"/>
    <col min="8967" max="8967" width="15.5703125" style="222" customWidth="1"/>
    <col min="8968" max="8968" width="14.7109375" style="222" customWidth="1"/>
    <col min="8969" max="8969" width="14.5703125" style="222" customWidth="1"/>
    <col min="8970" max="8970" width="16.7109375" style="222" customWidth="1"/>
    <col min="8971" max="8971" width="14.7109375" style="222" customWidth="1"/>
    <col min="8972" max="8972" width="15.28515625" style="222" customWidth="1"/>
    <col min="8973" max="8973" width="15.5703125" style="222" customWidth="1"/>
    <col min="8974" max="8974" width="16.42578125" style="222" customWidth="1"/>
    <col min="8975" max="9216" width="11.5703125" style="222"/>
    <col min="9217" max="9217" width="38.42578125" style="222" customWidth="1"/>
    <col min="9218" max="9218" width="15.5703125" style="222" customWidth="1"/>
    <col min="9219" max="9219" width="11.140625" style="222" customWidth="1"/>
    <col min="9220" max="9220" width="12" style="222" customWidth="1"/>
    <col min="9221" max="9222" width="0" style="222" hidden="1" customWidth="1"/>
    <col min="9223" max="9223" width="15.5703125" style="222" customWidth="1"/>
    <col min="9224" max="9224" width="14.7109375" style="222" customWidth="1"/>
    <col min="9225" max="9225" width="14.5703125" style="222" customWidth="1"/>
    <col min="9226" max="9226" width="16.7109375" style="222" customWidth="1"/>
    <col min="9227" max="9227" width="14.7109375" style="222" customWidth="1"/>
    <col min="9228" max="9228" width="15.28515625" style="222" customWidth="1"/>
    <col min="9229" max="9229" width="15.5703125" style="222" customWidth="1"/>
    <col min="9230" max="9230" width="16.42578125" style="222" customWidth="1"/>
    <col min="9231" max="9472" width="11.5703125" style="222"/>
    <col min="9473" max="9473" width="38.42578125" style="222" customWidth="1"/>
    <col min="9474" max="9474" width="15.5703125" style="222" customWidth="1"/>
    <col min="9475" max="9475" width="11.140625" style="222" customWidth="1"/>
    <col min="9476" max="9476" width="12" style="222" customWidth="1"/>
    <col min="9477" max="9478" width="0" style="222" hidden="1" customWidth="1"/>
    <col min="9479" max="9479" width="15.5703125" style="222" customWidth="1"/>
    <col min="9480" max="9480" width="14.7109375" style="222" customWidth="1"/>
    <col min="9481" max="9481" width="14.5703125" style="222" customWidth="1"/>
    <col min="9482" max="9482" width="16.7109375" style="222" customWidth="1"/>
    <col min="9483" max="9483" width="14.7109375" style="222" customWidth="1"/>
    <col min="9484" max="9484" width="15.28515625" style="222" customWidth="1"/>
    <col min="9485" max="9485" width="15.5703125" style="222" customWidth="1"/>
    <col min="9486" max="9486" width="16.42578125" style="222" customWidth="1"/>
    <col min="9487" max="9728" width="11.5703125" style="222"/>
    <col min="9729" max="9729" width="38.42578125" style="222" customWidth="1"/>
    <col min="9730" max="9730" width="15.5703125" style="222" customWidth="1"/>
    <col min="9731" max="9731" width="11.140625" style="222" customWidth="1"/>
    <col min="9732" max="9732" width="12" style="222" customWidth="1"/>
    <col min="9733" max="9734" width="0" style="222" hidden="1" customWidth="1"/>
    <col min="9735" max="9735" width="15.5703125" style="222" customWidth="1"/>
    <col min="9736" max="9736" width="14.7109375" style="222" customWidth="1"/>
    <col min="9737" max="9737" width="14.5703125" style="222" customWidth="1"/>
    <col min="9738" max="9738" width="16.7109375" style="222" customWidth="1"/>
    <col min="9739" max="9739" width="14.7109375" style="222" customWidth="1"/>
    <col min="9740" max="9740" width="15.28515625" style="222" customWidth="1"/>
    <col min="9741" max="9741" width="15.5703125" style="222" customWidth="1"/>
    <col min="9742" max="9742" width="16.42578125" style="222" customWidth="1"/>
    <col min="9743" max="9984" width="11.5703125" style="222"/>
    <col min="9985" max="9985" width="38.42578125" style="222" customWidth="1"/>
    <col min="9986" max="9986" width="15.5703125" style="222" customWidth="1"/>
    <col min="9987" max="9987" width="11.140625" style="222" customWidth="1"/>
    <col min="9988" max="9988" width="12" style="222" customWidth="1"/>
    <col min="9989" max="9990" width="0" style="222" hidden="1" customWidth="1"/>
    <col min="9991" max="9991" width="15.5703125" style="222" customWidth="1"/>
    <col min="9992" max="9992" width="14.7109375" style="222" customWidth="1"/>
    <col min="9993" max="9993" width="14.5703125" style="222" customWidth="1"/>
    <col min="9994" max="9994" width="16.7109375" style="222" customWidth="1"/>
    <col min="9995" max="9995" width="14.7109375" style="222" customWidth="1"/>
    <col min="9996" max="9996" width="15.28515625" style="222" customWidth="1"/>
    <col min="9997" max="9997" width="15.5703125" style="222" customWidth="1"/>
    <col min="9998" max="9998" width="16.42578125" style="222" customWidth="1"/>
    <col min="9999" max="10240" width="11.5703125" style="222"/>
    <col min="10241" max="10241" width="38.42578125" style="222" customWidth="1"/>
    <col min="10242" max="10242" width="15.5703125" style="222" customWidth="1"/>
    <col min="10243" max="10243" width="11.140625" style="222" customWidth="1"/>
    <col min="10244" max="10244" width="12" style="222" customWidth="1"/>
    <col min="10245" max="10246" width="0" style="222" hidden="1" customWidth="1"/>
    <col min="10247" max="10247" width="15.5703125" style="222" customWidth="1"/>
    <col min="10248" max="10248" width="14.7109375" style="222" customWidth="1"/>
    <col min="10249" max="10249" width="14.5703125" style="222" customWidth="1"/>
    <col min="10250" max="10250" width="16.7109375" style="222" customWidth="1"/>
    <col min="10251" max="10251" width="14.7109375" style="222" customWidth="1"/>
    <col min="10252" max="10252" width="15.28515625" style="222" customWidth="1"/>
    <col min="10253" max="10253" width="15.5703125" style="222" customWidth="1"/>
    <col min="10254" max="10254" width="16.42578125" style="222" customWidth="1"/>
    <col min="10255" max="10496" width="11.5703125" style="222"/>
    <col min="10497" max="10497" width="38.42578125" style="222" customWidth="1"/>
    <col min="10498" max="10498" width="15.5703125" style="222" customWidth="1"/>
    <col min="10499" max="10499" width="11.140625" style="222" customWidth="1"/>
    <col min="10500" max="10500" width="12" style="222" customWidth="1"/>
    <col min="10501" max="10502" width="0" style="222" hidden="1" customWidth="1"/>
    <col min="10503" max="10503" width="15.5703125" style="222" customWidth="1"/>
    <col min="10504" max="10504" width="14.7109375" style="222" customWidth="1"/>
    <col min="10505" max="10505" width="14.5703125" style="222" customWidth="1"/>
    <col min="10506" max="10506" width="16.7109375" style="222" customWidth="1"/>
    <col min="10507" max="10507" width="14.7109375" style="222" customWidth="1"/>
    <col min="10508" max="10508" width="15.28515625" style="222" customWidth="1"/>
    <col min="10509" max="10509" width="15.5703125" style="222" customWidth="1"/>
    <col min="10510" max="10510" width="16.42578125" style="222" customWidth="1"/>
    <col min="10511" max="10752" width="11.5703125" style="222"/>
    <col min="10753" max="10753" width="38.42578125" style="222" customWidth="1"/>
    <col min="10754" max="10754" width="15.5703125" style="222" customWidth="1"/>
    <col min="10755" max="10755" width="11.140625" style="222" customWidth="1"/>
    <col min="10756" max="10756" width="12" style="222" customWidth="1"/>
    <col min="10757" max="10758" width="0" style="222" hidden="1" customWidth="1"/>
    <col min="10759" max="10759" width="15.5703125" style="222" customWidth="1"/>
    <col min="10760" max="10760" width="14.7109375" style="222" customWidth="1"/>
    <col min="10761" max="10761" width="14.5703125" style="222" customWidth="1"/>
    <col min="10762" max="10762" width="16.7109375" style="222" customWidth="1"/>
    <col min="10763" max="10763" width="14.7109375" style="222" customWidth="1"/>
    <col min="10764" max="10764" width="15.28515625" style="222" customWidth="1"/>
    <col min="10765" max="10765" width="15.5703125" style="222" customWidth="1"/>
    <col min="10766" max="10766" width="16.42578125" style="222" customWidth="1"/>
    <col min="10767" max="11008" width="11.5703125" style="222"/>
    <col min="11009" max="11009" width="38.42578125" style="222" customWidth="1"/>
    <col min="11010" max="11010" width="15.5703125" style="222" customWidth="1"/>
    <col min="11011" max="11011" width="11.140625" style="222" customWidth="1"/>
    <col min="11012" max="11012" width="12" style="222" customWidth="1"/>
    <col min="11013" max="11014" width="0" style="222" hidden="1" customWidth="1"/>
    <col min="11015" max="11015" width="15.5703125" style="222" customWidth="1"/>
    <col min="11016" max="11016" width="14.7109375" style="222" customWidth="1"/>
    <col min="11017" max="11017" width="14.5703125" style="222" customWidth="1"/>
    <col min="11018" max="11018" width="16.7109375" style="222" customWidth="1"/>
    <col min="11019" max="11019" width="14.7109375" style="222" customWidth="1"/>
    <col min="11020" max="11020" width="15.28515625" style="222" customWidth="1"/>
    <col min="11021" max="11021" width="15.5703125" style="222" customWidth="1"/>
    <col min="11022" max="11022" width="16.42578125" style="222" customWidth="1"/>
    <col min="11023" max="11264" width="11.5703125" style="222"/>
    <col min="11265" max="11265" width="38.42578125" style="222" customWidth="1"/>
    <col min="11266" max="11266" width="15.5703125" style="222" customWidth="1"/>
    <col min="11267" max="11267" width="11.140625" style="222" customWidth="1"/>
    <col min="11268" max="11268" width="12" style="222" customWidth="1"/>
    <col min="11269" max="11270" width="0" style="222" hidden="1" customWidth="1"/>
    <col min="11271" max="11271" width="15.5703125" style="222" customWidth="1"/>
    <col min="11272" max="11272" width="14.7109375" style="222" customWidth="1"/>
    <col min="11273" max="11273" width="14.5703125" style="222" customWidth="1"/>
    <col min="11274" max="11274" width="16.7109375" style="222" customWidth="1"/>
    <col min="11275" max="11275" width="14.7109375" style="222" customWidth="1"/>
    <col min="11276" max="11276" width="15.28515625" style="222" customWidth="1"/>
    <col min="11277" max="11277" width="15.5703125" style="222" customWidth="1"/>
    <col min="11278" max="11278" width="16.42578125" style="222" customWidth="1"/>
    <col min="11279" max="11520" width="11.5703125" style="222"/>
    <col min="11521" max="11521" width="38.42578125" style="222" customWidth="1"/>
    <col min="11522" max="11522" width="15.5703125" style="222" customWidth="1"/>
    <col min="11523" max="11523" width="11.140625" style="222" customWidth="1"/>
    <col min="11524" max="11524" width="12" style="222" customWidth="1"/>
    <col min="11525" max="11526" width="0" style="222" hidden="1" customWidth="1"/>
    <col min="11527" max="11527" width="15.5703125" style="222" customWidth="1"/>
    <col min="11528" max="11528" width="14.7109375" style="222" customWidth="1"/>
    <col min="11529" max="11529" width="14.5703125" style="222" customWidth="1"/>
    <col min="11530" max="11530" width="16.7109375" style="222" customWidth="1"/>
    <col min="11531" max="11531" width="14.7109375" style="222" customWidth="1"/>
    <col min="11532" max="11532" width="15.28515625" style="222" customWidth="1"/>
    <col min="11533" max="11533" width="15.5703125" style="222" customWidth="1"/>
    <col min="11534" max="11534" width="16.42578125" style="222" customWidth="1"/>
    <col min="11535" max="11776" width="11.5703125" style="222"/>
    <col min="11777" max="11777" width="38.42578125" style="222" customWidth="1"/>
    <col min="11778" max="11778" width="15.5703125" style="222" customWidth="1"/>
    <col min="11779" max="11779" width="11.140625" style="222" customWidth="1"/>
    <col min="11780" max="11780" width="12" style="222" customWidth="1"/>
    <col min="11781" max="11782" width="0" style="222" hidden="1" customWidth="1"/>
    <col min="11783" max="11783" width="15.5703125" style="222" customWidth="1"/>
    <col min="11784" max="11784" width="14.7109375" style="222" customWidth="1"/>
    <col min="11785" max="11785" width="14.5703125" style="222" customWidth="1"/>
    <col min="11786" max="11786" width="16.7109375" style="222" customWidth="1"/>
    <col min="11787" max="11787" width="14.7109375" style="222" customWidth="1"/>
    <col min="11788" max="11788" width="15.28515625" style="222" customWidth="1"/>
    <col min="11789" max="11789" width="15.5703125" style="222" customWidth="1"/>
    <col min="11790" max="11790" width="16.42578125" style="222" customWidth="1"/>
    <col min="11791" max="12032" width="11.5703125" style="222"/>
    <col min="12033" max="12033" width="38.42578125" style="222" customWidth="1"/>
    <col min="12034" max="12034" width="15.5703125" style="222" customWidth="1"/>
    <col min="12035" max="12035" width="11.140625" style="222" customWidth="1"/>
    <col min="12036" max="12036" width="12" style="222" customWidth="1"/>
    <col min="12037" max="12038" width="0" style="222" hidden="1" customWidth="1"/>
    <col min="12039" max="12039" width="15.5703125" style="222" customWidth="1"/>
    <col min="12040" max="12040" width="14.7109375" style="222" customWidth="1"/>
    <col min="12041" max="12041" width="14.5703125" style="222" customWidth="1"/>
    <col min="12042" max="12042" width="16.7109375" style="222" customWidth="1"/>
    <col min="12043" max="12043" width="14.7109375" style="222" customWidth="1"/>
    <col min="12044" max="12044" width="15.28515625" style="222" customWidth="1"/>
    <col min="12045" max="12045" width="15.5703125" style="222" customWidth="1"/>
    <col min="12046" max="12046" width="16.42578125" style="222" customWidth="1"/>
    <col min="12047" max="12288" width="11.5703125" style="222"/>
    <col min="12289" max="12289" width="38.42578125" style="222" customWidth="1"/>
    <col min="12290" max="12290" width="15.5703125" style="222" customWidth="1"/>
    <col min="12291" max="12291" width="11.140625" style="222" customWidth="1"/>
    <col min="12292" max="12292" width="12" style="222" customWidth="1"/>
    <col min="12293" max="12294" width="0" style="222" hidden="1" customWidth="1"/>
    <col min="12295" max="12295" width="15.5703125" style="222" customWidth="1"/>
    <col min="12296" max="12296" width="14.7109375" style="222" customWidth="1"/>
    <col min="12297" max="12297" width="14.5703125" style="222" customWidth="1"/>
    <col min="12298" max="12298" width="16.7109375" style="222" customWidth="1"/>
    <col min="12299" max="12299" width="14.7109375" style="222" customWidth="1"/>
    <col min="12300" max="12300" width="15.28515625" style="222" customWidth="1"/>
    <col min="12301" max="12301" width="15.5703125" style="222" customWidth="1"/>
    <col min="12302" max="12302" width="16.42578125" style="222" customWidth="1"/>
    <col min="12303" max="12544" width="11.5703125" style="222"/>
    <col min="12545" max="12545" width="38.42578125" style="222" customWidth="1"/>
    <col min="12546" max="12546" width="15.5703125" style="222" customWidth="1"/>
    <col min="12547" max="12547" width="11.140625" style="222" customWidth="1"/>
    <col min="12548" max="12548" width="12" style="222" customWidth="1"/>
    <col min="12549" max="12550" width="0" style="222" hidden="1" customWidth="1"/>
    <col min="12551" max="12551" width="15.5703125" style="222" customWidth="1"/>
    <col min="12552" max="12552" width="14.7109375" style="222" customWidth="1"/>
    <col min="12553" max="12553" width="14.5703125" style="222" customWidth="1"/>
    <col min="12554" max="12554" width="16.7109375" style="222" customWidth="1"/>
    <col min="12555" max="12555" width="14.7109375" style="222" customWidth="1"/>
    <col min="12556" max="12556" width="15.28515625" style="222" customWidth="1"/>
    <col min="12557" max="12557" width="15.5703125" style="222" customWidth="1"/>
    <col min="12558" max="12558" width="16.42578125" style="222" customWidth="1"/>
    <col min="12559" max="12800" width="11.5703125" style="222"/>
    <col min="12801" max="12801" width="38.42578125" style="222" customWidth="1"/>
    <col min="12802" max="12802" width="15.5703125" style="222" customWidth="1"/>
    <col min="12803" max="12803" width="11.140625" style="222" customWidth="1"/>
    <col min="12804" max="12804" width="12" style="222" customWidth="1"/>
    <col min="12805" max="12806" width="0" style="222" hidden="1" customWidth="1"/>
    <col min="12807" max="12807" width="15.5703125" style="222" customWidth="1"/>
    <col min="12808" max="12808" width="14.7109375" style="222" customWidth="1"/>
    <col min="12809" max="12809" width="14.5703125" style="222" customWidth="1"/>
    <col min="12810" max="12810" width="16.7109375" style="222" customWidth="1"/>
    <col min="12811" max="12811" width="14.7109375" style="222" customWidth="1"/>
    <col min="12812" max="12812" width="15.28515625" style="222" customWidth="1"/>
    <col min="12813" max="12813" width="15.5703125" style="222" customWidth="1"/>
    <col min="12814" max="12814" width="16.42578125" style="222" customWidth="1"/>
    <col min="12815" max="13056" width="11.5703125" style="222"/>
    <col min="13057" max="13057" width="38.42578125" style="222" customWidth="1"/>
    <col min="13058" max="13058" width="15.5703125" style="222" customWidth="1"/>
    <col min="13059" max="13059" width="11.140625" style="222" customWidth="1"/>
    <col min="13060" max="13060" width="12" style="222" customWidth="1"/>
    <col min="13061" max="13062" width="0" style="222" hidden="1" customWidth="1"/>
    <col min="13063" max="13063" width="15.5703125" style="222" customWidth="1"/>
    <col min="13064" max="13064" width="14.7109375" style="222" customWidth="1"/>
    <col min="13065" max="13065" width="14.5703125" style="222" customWidth="1"/>
    <col min="13066" max="13066" width="16.7109375" style="222" customWidth="1"/>
    <col min="13067" max="13067" width="14.7109375" style="222" customWidth="1"/>
    <col min="13068" max="13068" width="15.28515625" style="222" customWidth="1"/>
    <col min="13069" max="13069" width="15.5703125" style="222" customWidth="1"/>
    <col min="13070" max="13070" width="16.42578125" style="222" customWidth="1"/>
    <col min="13071" max="13312" width="11.5703125" style="222"/>
    <col min="13313" max="13313" width="38.42578125" style="222" customWidth="1"/>
    <col min="13314" max="13314" width="15.5703125" style="222" customWidth="1"/>
    <col min="13315" max="13315" width="11.140625" style="222" customWidth="1"/>
    <col min="13316" max="13316" width="12" style="222" customWidth="1"/>
    <col min="13317" max="13318" width="0" style="222" hidden="1" customWidth="1"/>
    <col min="13319" max="13319" width="15.5703125" style="222" customWidth="1"/>
    <col min="13320" max="13320" width="14.7109375" style="222" customWidth="1"/>
    <col min="13321" max="13321" width="14.5703125" style="222" customWidth="1"/>
    <col min="13322" max="13322" width="16.7109375" style="222" customWidth="1"/>
    <col min="13323" max="13323" width="14.7109375" style="222" customWidth="1"/>
    <col min="13324" max="13324" width="15.28515625" style="222" customWidth="1"/>
    <col min="13325" max="13325" width="15.5703125" style="222" customWidth="1"/>
    <col min="13326" max="13326" width="16.42578125" style="222" customWidth="1"/>
    <col min="13327" max="13568" width="11.5703125" style="222"/>
    <col min="13569" max="13569" width="38.42578125" style="222" customWidth="1"/>
    <col min="13570" max="13570" width="15.5703125" style="222" customWidth="1"/>
    <col min="13571" max="13571" width="11.140625" style="222" customWidth="1"/>
    <col min="13572" max="13572" width="12" style="222" customWidth="1"/>
    <col min="13573" max="13574" width="0" style="222" hidden="1" customWidth="1"/>
    <col min="13575" max="13575" width="15.5703125" style="222" customWidth="1"/>
    <col min="13576" max="13576" width="14.7109375" style="222" customWidth="1"/>
    <col min="13577" max="13577" width="14.5703125" style="222" customWidth="1"/>
    <col min="13578" max="13578" width="16.7109375" style="222" customWidth="1"/>
    <col min="13579" max="13579" width="14.7109375" style="222" customWidth="1"/>
    <col min="13580" max="13580" width="15.28515625" style="222" customWidth="1"/>
    <col min="13581" max="13581" width="15.5703125" style="222" customWidth="1"/>
    <col min="13582" max="13582" width="16.42578125" style="222" customWidth="1"/>
    <col min="13583" max="13824" width="11.5703125" style="222"/>
    <col min="13825" max="13825" width="38.42578125" style="222" customWidth="1"/>
    <col min="13826" max="13826" width="15.5703125" style="222" customWidth="1"/>
    <col min="13827" max="13827" width="11.140625" style="222" customWidth="1"/>
    <col min="13828" max="13828" width="12" style="222" customWidth="1"/>
    <col min="13829" max="13830" width="0" style="222" hidden="1" customWidth="1"/>
    <col min="13831" max="13831" width="15.5703125" style="222" customWidth="1"/>
    <col min="13832" max="13832" width="14.7109375" style="222" customWidth="1"/>
    <col min="13833" max="13833" width="14.5703125" style="222" customWidth="1"/>
    <col min="13834" max="13834" width="16.7109375" style="222" customWidth="1"/>
    <col min="13835" max="13835" width="14.7109375" style="222" customWidth="1"/>
    <col min="13836" max="13836" width="15.28515625" style="222" customWidth="1"/>
    <col min="13837" max="13837" width="15.5703125" style="222" customWidth="1"/>
    <col min="13838" max="13838" width="16.42578125" style="222" customWidth="1"/>
    <col min="13839" max="14080" width="11.5703125" style="222"/>
    <col min="14081" max="14081" width="38.42578125" style="222" customWidth="1"/>
    <col min="14082" max="14082" width="15.5703125" style="222" customWidth="1"/>
    <col min="14083" max="14083" width="11.140625" style="222" customWidth="1"/>
    <col min="14084" max="14084" width="12" style="222" customWidth="1"/>
    <col min="14085" max="14086" width="0" style="222" hidden="1" customWidth="1"/>
    <col min="14087" max="14087" width="15.5703125" style="222" customWidth="1"/>
    <col min="14088" max="14088" width="14.7109375" style="222" customWidth="1"/>
    <col min="14089" max="14089" width="14.5703125" style="222" customWidth="1"/>
    <col min="14090" max="14090" width="16.7109375" style="222" customWidth="1"/>
    <col min="14091" max="14091" width="14.7109375" style="222" customWidth="1"/>
    <col min="14092" max="14092" width="15.28515625" style="222" customWidth="1"/>
    <col min="14093" max="14093" width="15.5703125" style="222" customWidth="1"/>
    <col min="14094" max="14094" width="16.42578125" style="222" customWidth="1"/>
    <col min="14095" max="14336" width="11.5703125" style="222"/>
    <col min="14337" max="14337" width="38.42578125" style="222" customWidth="1"/>
    <col min="14338" max="14338" width="15.5703125" style="222" customWidth="1"/>
    <col min="14339" max="14339" width="11.140625" style="222" customWidth="1"/>
    <col min="14340" max="14340" width="12" style="222" customWidth="1"/>
    <col min="14341" max="14342" width="0" style="222" hidden="1" customWidth="1"/>
    <col min="14343" max="14343" width="15.5703125" style="222" customWidth="1"/>
    <col min="14344" max="14344" width="14.7109375" style="222" customWidth="1"/>
    <col min="14345" max="14345" width="14.5703125" style="222" customWidth="1"/>
    <col min="14346" max="14346" width="16.7109375" style="222" customWidth="1"/>
    <col min="14347" max="14347" width="14.7109375" style="222" customWidth="1"/>
    <col min="14348" max="14348" width="15.28515625" style="222" customWidth="1"/>
    <col min="14349" max="14349" width="15.5703125" style="222" customWidth="1"/>
    <col min="14350" max="14350" width="16.42578125" style="222" customWidth="1"/>
    <col min="14351" max="14592" width="11.5703125" style="222"/>
    <col min="14593" max="14593" width="38.42578125" style="222" customWidth="1"/>
    <col min="14594" max="14594" width="15.5703125" style="222" customWidth="1"/>
    <col min="14595" max="14595" width="11.140625" style="222" customWidth="1"/>
    <col min="14596" max="14596" width="12" style="222" customWidth="1"/>
    <col min="14597" max="14598" width="0" style="222" hidden="1" customWidth="1"/>
    <col min="14599" max="14599" width="15.5703125" style="222" customWidth="1"/>
    <col min="14600" max="14600" width="14.7109375" style="222" customWidth="1"/>
    <col min="14601" max="14601" width="14.5703125" style="222" customWidth="1"/>
    <col min="14602" max="14602" width="16.7109375" style="222" customWidth="1"/>
    <col min="14603" max="14603" width="14.7109375" style="222" customWidth="1"/>
    <col min="14604" max="14604" width="15.28515625" style="222" customWidth="1"/>
    <col min="14605" max="14605" width="15.5703125" style="222" customWidth="1"/>
    <col min="14606" max="14606" width="16.42578125" style="222" customWidth="1"/>
    <col min="14607" max="14848" width="11.5703125" style="222"/>
    <col min="14849" max="14849" width="38.42578125" style="222" customWidth="1"/>
    <col min="14850" max="14850" width="15.5703125" style="222" customWidth="1"/>
    <col min="14851" max="14851" width="11.140625" style="222" customWidth="1"/>
    <col min="14852" max="14852" width="12" style="222" customWidth="1"/>
    <col min="14853" max="14854" width="0" style="222" hidden="1" customWidth="1"/>
    <col min="14855" max="14855" width="15.5703125" style="222" customWidth="1"/>
    <col min="14856" max="14856" width="14.7109375" style="222" customWidth="1"/>
    <col min="14857" max="14857" width="14.5703125" style="222" customWidth="1"/>
    <col min="14858" max="14858" width="16.7109375" style="222" customWidth="1"/>
    <col min="14859" max="14859" width="14.7109375" style="222" customWidth="1"/>
    <col min="14860" max="14860" width="15.28515625" style="222" customWidth="1"/>
    <col min="14861" max="14861" width="15.5703125" style="222" customWidth="1"/>
    <col min="14862" max="14862" width="16.42578125" style="222" customWidth="1"/>
    <col min="14863" max="15104" width="11.5703125" style="222"/>
    <col min="15105" max="15105" width="38.42578125" style="222" customWidth="1"/>
    <col min="15106" max="15106" width="15.5703125" style="222" customWidth="1"/>
    <col min="15107" max="15107" width="11.140625" style="222" customWidth="1"/>
    <col min="15108" max="15108" width="12" style="222" customWidth="1"/>
    <col min="15109" max="15110" width="0" style="222" hidden="1" customWidth="1"/>
    <col min="15111" max="15111" width="15.5703125" style="222" customWidth="1"/>
    <col min="15112" max="15112" width="14.7109375" style="222" customWidth="1"/>
    <col min="15113" max="15113" width="14.5703125" style="222" customWidth="1"/>
    <col min="15114" max="15114" width="16.7109375" style="222" customWidth="1"/>
    <col min="15115" max="15115" width="14.7109375" style="222" customWidth="1"/>
    <col min="15116" max="15116" width="15.28515625" style="222" customWidth="1"/>
    <col min="15117" max="15117" width="15.5703125" style="222" customWidth="1"/>
    <col min="15118" max="15118" width="16.42578125" style="222" customWidth="1"/>
    <col min="15119" max="15360" width="11.5703125" style="222"/>
    <col min="15361" max="15361" width="38.42578125" style="222" customWidth="1"/>
    <col min="15362" max="15362" width="15.5703125" style="222" customWidth="1"/>
    <col min="15363" max="15363" width="11.140625" style="222" customWidth="1"/>
    <col min="15364" max="15364" width="12" style="222" customWidth="1"/>
    <col min="15365" max="15366" width="0" style="222" hidden="1" customWidth="1"/>
    <col min="15367" max="15367" width="15.5703125" style="222" customWidth="1"/>
    <col min="15368" max="15368" width="14.7109375" style="222" customWidth="1"/>
    <col min="15369" max="15369" width="14.5703125" style="222" customWidth="1"/>
    <col min="15370" max="15370" width="16.7109375" style="222" customWidth="1"/>
    <col min="15371" max="15371" width="14.7109375" style="222" customWidth="1"/>
    <col min="15372" max="15372" width="15.28515625" style="222" customWidth="1"/>
    <col min="15373" max="15373" width="15.5703125" style="222" customWidth="1"/>
    <col min="15374" max="15374" width="16.42578125" style="222" customWidth="1"/>
    <col min="15375" max="15616" width="11.5703125" style="222"/>
    <col min="15617" max="15617" width="38.42578125" style="222" customWidth="1"/>
    <col min="15618" max="15618" width="15.5703125" style="222" customWidth="1"/>
    <col min="15619" max="15619" width="11.140625" style="222" customWidth="1"/>
    <col min="15620" max="15620" width="12" style="222" customWidth="1"/>
    <col min="15621" max="15622" width="0" style="222" hidden="1" customWidth="1"/>
    <col min="15623" max="15623" width="15.5703125" style="222" customWidth="1"/>
    <col min="15624" max="15624" width="14.7109375" style="222" customWidth="1"/>
    <col min="15625" max="15625" width="14.5703125" style="222" customWidth="1"/>
    <col min="15626" max="15626" width="16.7109375" style="222" customWidth="1"/>
    <col min="15627" max="15627" width="14.7109375" style="222" customWidth="1"/>
    <col min="15628" max="15628" width="15.28515625" style="222" customWidth="1"/>
    <col min="15629" max="15629" width="15.5703125" style="222" customWidth="1"/>
    <col min="15630" max="15630" width="16.42578125" style="222" customWidth="1"/>
    <col min="15631" max="15872" width="11.5703125" style="222"/>
    <col min="15873" max="15873" width="38.42578125" style="222" customWidth="1"/>
    <col min="15874" max="15874" width="15.5703125" style="222" customWidth="1"/>
    <col min="15875" max="15875" width="11.140625" style="222" customWidth="1"/>
    <col min="15876" max="15876" width="12" style="222" customWidth="1"/>
    <col min="15877" max="15878" width="0" style="222" hidden="1" customWidth="1"/>
    <col min="15879" max="15879" width="15.5703125" style="222" customWidth="1"/>
    <col min="15880" max="15880" width="14.7109375" style="222" customWidth="1"/>
    <col min="15881" max="15881" width="14.5703125" style="222" customWidth="1"/>
    <col min="15882" max="15882" width="16.7109375" style="222" customWidth="1"/>
    <col min="15883" max="15883" width="14.7109375" style="222" customWidth="1"/>
    <col min="15884" max="15884" width="15.28515625" style="222" customWidth="1"/>
    <col min="15885" max="15885" width="15.5703125" style="222" customWidth="1"/>
    <col min="15886" max="15886" width="16.42578125" style="222" customWidth="1"/>
    <col min="15887" max="16128" width="11.5703125" style="222"/>
    <col min="16129" max="16129" width="38.42578125" style="222" customWidth="1"/>
    <col min="16130" max="16130" width="15.5703125" style="222" customWidth="1"/>
    <col min="16131" max="16131" width="11.140625" style="222" customWidth="1"/>
    <col min="16132" max="16132" width="12" style="222" customWidth="1"/>
    <col min="16133" max="16134" width="0" style="222" hidden="1" customWidth="1"/>
    <col min="16135" max="16135" width="15.5703125" style="222" customWidth="1"/>
    <col min="16136" max="16136" width="14.7109375" style="222" customWidth="1"/>
    <col min="16137" max="16137" width="14.5703125" style="222" customWidth="1"/>
    <col min="16138" max="16138" width="16.7109375" style="222" customWidth="1"/>
    <col min="16139" max="16139" width="14.7109375" style="222" customWidth="1"/>
    <col min="16140" max="16140" width="15.28515625" style="222" customWidth="1"/>
    <col min="16141" max="16141" width="15.5703125" style="222" customWidth="1"/>
    <col min="16142" max="16142" width="16.42578125" style="222" customWidth="1"/>
    <col min="16143" max="16384" width="11.5703125" style="222"/>
  </cols>
  <sheetData>
    <row r="1" spans="1:17" ht="12.75" customHeight="1">
      <c r="A1" s="705" t="s">
        <v>234</v>
      </c>
      <c r="B1" s="705"/>
      <c r="C1" s="705"/>
      <c r="D1" s="705"/>
      <c r="E1" s="705"/>
      <c r="F1" s="705"/>
      <c r="G1" s="705"/>
      <c r="H1" s="705"/>
      <c r="I1" s="705"/>
      <c r="J1" s="705"/>
      <c r="K1" s="705"/>
      <c r="L1" s="705"/>
      <c r="M1" s="705"/>
    </row>
    <row r="2" spans="1:17" ht="12.75" customHeight="1">
      <c r="A2" s="705" t="s">
        <v>589</v>
      </c>
      <c r="B2" s="705"/>
      <c r="C2" s="705"/>
      <c r="D2" s="705"/>
      <c r="E2" s="705"/>
      <c r="F2" s="705"/>
      <c r="G2" s="705"/>
      <c r="H2" s="705"/>
      <c r="I2" s="705"/>
      <c r="J2" s="705"/>
      <c r="K2" s="705"/>
      <c r="L2" s="705"/>
      <c r="M2" s="705"/>
    </row>
    <row r="3" spans="1:17" ht="12.75" customHeight="1">
      <c r="A3" s="706" t="s">
        <v>1</v>
      </c>
      <c r="B3" s="706"/>
      <c r="C3" s="706"/>
      <c r="D3" s="706"/>
      <c r="E3" s="706"/>
      <c r="F3" s="706"/>
      <c r="G3" s="706"/>
      <c r="H3" s="706"/>
      <c r="I3" s="706"/>
      <c r="J3" s="706"/>
      <c r="K3" s="706"/>
      <c r="L3" s="706"/>
      <c r="M3" s="706"/>
    </row>
    <row r="4" spans="1:17" ht="6.75" customHeight="1">
      <c r="A4" s="223"/>
    </row>
    <row r="5" spans="1:17" ht="6.75" customHeight="1" thickBot="1">
      <c r="A5" s="223"/>
    </row>
    <row r="6" spans="1:17" s="230" customFormat="1" ht="15" customHeight="1">
      <c r="A6" s="224"/>
      <c r="B6" s="225"/>
      <c r="C6" s="226"/>
      <c r="D6" s="226"/>
      <c r="E6" s="226"/>
      <c r="F6" s="226"/>
      <c r="G6" s="226"/>
      <c r="H6" s="226"/>
      <c r="I6" s="226"/>
      <c r="J6" s="227" t="s">
        <v>235</v>
      </c>
      <c r="K6" s="226"/>
      <c r="L6" s="228">
        <v>43830</v>
      </c>
      <c r="M6" s="229">
        <v>43465</v>
      </c>
    </row>
    <row r="7" spans="1:17" s="230" customFormat="1" ht="11.25" customHeight="1">
      <c r="A7" s="231"/>
      <c r="B7" s="707" t="s">
        <v>236</v>
      </c>
      <c r="C7" s="707"/>
      <c r="D7" s="707"/>
      <c r="E7" s="707"/>
      <c r="F7" s="707"/>
      <c r="G7" s="232"/>
      <c r="H7" s="707" t="s">
        <v>237</v>
      </c>
      <c r="I7" s="707"/>
      <c r="J7" s="232"/>
      <c r="K7" s="680" t="s">
        <v>238</v>
      </c>
      <c r="L7" s="680" t="s">
        <v>239</v>
      </c>
      <c r="M7" s="233" t="s">
        <v>239</v>
      </c>
    </row>
    <row r="8" spans="1:17" s="230" customFormat="1" ht="11.25" customHeight="1">
      <c r="A8" s="231" t="s">
        <v>240</v>
      </c>
      <c r="B8" s="680" t="s">
        <v>241</v>
      </c>
      <c r="C8" s="680" t="s">
        <v>242</v>
      </c>
      <c r="D8" s="680" t="s">
        <v>243</v>
      </c>
      <c r="E8" s="680" t="s">
        <v>244</v>
      </c>
      <c r="F8" s="680" t="s">
        <v>245</v>
      </c>
      <c r="G8" s="234" t="s">
        <v>148</v>
      </c>
      <c r="H8" s="680" t="s">
        <v>246</v>
      </c>
      <c r="I8" s="680" t="s">
        <v>247</v>
      </c>
      <c r="J8" s="234" t="s">
        <v>148</v>
      </c>
      <c r="K8" s="234" t="s">
        <v>248</v>
      </c>
      <c r="L8" s="234" t="s">
        <v>249</v>
      </c>
      <c r="M8" s="235" t="s">
        <v>249</v>
      </c>
    </row>
    <row r="9" spans="1:17" s="230" customFormat="1" ht="11.25" customHeight="1">
      <c r="A9" s="236" t="s">
        <v>250</v>
      </c>
      <c r="B9" s="237" t="s">
        <v>251</v>
      </c>
      <c r="C9" s="237" t="s">
        <v>243</v>
      </c>
      <c r="D9" s="237" t="s">
        <v>252</v>
      </c>
      <c r="E9" s="237" t="s">
        <v>253</v>
      </c>
      <c r="F9" s="237" t="s">
        <v>254</v>
      </c>
      <c r="G9" s="238"/>
      <c r="H9" s="237" t="s">
        <v>255</v>
      </c>
      <c r="I9" s="237" t="s">
        <v>256</v>
      </c>
      <c r="J9" s="238"/>
      <c r="K9" s="237"/>
      <c r="L9" s="237" t="s">
        <v>257</v>
      </c>
      <c r="M9" s="239" t="s">
        <v>257</v>
      </c>
    </row>
    <row r="10" spans="1:17" ht="11.25" hidden="1" customHeight="1">
      <c r="A10" s="240"/>
      <c r="B10" s="241"/>
      <c r="C10" s="241"/>
      <c r="D10" s="241"/>
      <c r="E10" s="241"/>
      <c r="F10" s="241"/>
      <c r="G10" s="241"/>
      <c r="H10" s="241"/>
      <c r="I10" s="241"/>
      <c r="J10" s="241"/>
      <c r="K10" s="241"/>
      <c r="L10" s="242"/>
      <c r="M10" s="243"/>
    </row>
    <row r="11" spans="1:17" ht="11.25" hidden="1" customHeight="1">
      <c r="A11" s="244" t="s">
        <v>258</v>
      </c>
      <c r="B11" s="245"/>
      <c r="C11" s="245"/>
      <c r="D11" s="245"/>
      <c r="E11" s="245"/>
      <c r="F11" s="245"/>
      <c r="G11" s="245"/>
      <c r="H11" s="245"/>
      <c r="I11" s="245"/>
      <c r="J11" s="245"/>
      <c r="K11" s="245"/>
      <c r="L11" s="246"/>
      <c r="M11" s="247"/>
    </row>
    <row r="12" spans="1:17" s="230" customFormat="1" ht="18" hidden="1" customHeight="1">
      <c r="A12" s="248" t="s">
        <v>259</v>
      </c>
      <c r="B12" s="249">
        <v>9214500000</v>
      </c>
      <c r="C12" s="249">
        <v>0</v>
      </c>
      <c r="D12" s="249">
        <v>0</v>
      </c>
      <c r="E12" s="249"/>
      <c r="F12" s="249"/>
      <c r="G12" s="249">
        <v>9214500000</v>
      </c>
      <c r="H12" s="249">
        <v>300633880</v>
      </c>
      <c r="I12" s="249">
        <v>82630477</v>
      </c>
      <c r="J12" s="249">
        <v>383264357</v>
      </c>
      <c r="K12" s="249">
        <v>5667216279</v>
      </c>
      <c r="L12" s="250">
        <v>15264980636</v>
      </c>
      <c r="M12" s="251">
        <v>15264980636</v>
      </c>
      <c r="N12" s="252"/>
    </row>
    <row r="13" spans="1:17" ht="11.25" hidden="1" customHeight="1">
      <c r="A13" s="253"/>
      <c r="B13" s="245"/>
      <c r="C13" s="245"/>
      <c r="D13" s="245"/>
      <c r="E13" s="245"/>
      <c r="F13" s="245"/>
      <c r="G13" s="245"/>
      <c r="H13" s="245"/>
      <c r="I13" s="245"/>
      <c r="J13" s="245"/>
      <c r="K13" s="245"/>
      <c r="L13" s="246"/>
      <c r="M13" s="247"/>
    </row>
    <row r="14" spans="1:17" ht="11.25" customHeight="1">
      <c r="A14" s="253"/>
      <c r="B14" s="245"/>
      <c r="C14" s="245"/>
      <c r="D14" s="245"/>
      <c r="E14" s="245"/>
      <c r="F14" s="245"/>
      <c r="G14" s="245"/>
      <c r="H14" s="245"/>
      <c r="I14" s="245"/>
      <c r="J14" s="245"/>
      <c r="K14" s="245"/>
      <c r="L14" s="245"/>
      <c r="M14" s="254"/>
    </row>
    <row r="15" spans="1:17" s="230" customFormat="1" ht="11.25" customHeight="1">
      <c r="A15" s="244" t="s">
        <v>258</v>
      </c>
      <c r="B15" s="255">
        <v>45504500000</v>
      </c>
      <c r="C15" s="255">
        <v>300000000</v>
      </c>
      <c r="D15" s="255">
        <v>0</v>
      </c>
      <c r="E15" s="255">
        <v>0</v>
      </c>
      <c r="F15" s="255">
        <v>0</v>
      </c>
      <c r="G15" s="255">
        <v>45804500000</v>
      </c>
      <c r="H15" s="255">
        <v>4139188983</v>
      </c>
      <c r="I15" s="255">
        <v>26012586015</v>
      </c>
      <c r="J15" s="255">
        <v>30151774998</v>
      </c>
      <c r="K15" s="255">
        <v>12179215065</v>
      </c>
      <c r="L15" s="255">
        <v>88135490063</v>
      </c>
      <c r="M15" s="256">
        <v>77846407135</v>
      </c>
    </row>
    <row r="16" spans="1:17" ht="13.5" hidden="1" customHeight="1">
      <c r="A16" s="253"/>
      <c r="B16" s="245"/>
      <c r="C16" s="245"/>
      <c r="D16" s="245"/>
      <c r="E16" s="245"/>
      <c r="F16" s="245"/>
      <c r="G16" s="241"/>
      <c r="H16" s="245"/>
      <c r="I16" s="245"/>
      <c r="J16" s="245"/>
      <c r="K16" s="245"/>
      <c r="L16" s="241"/>
      <c r="M16" s="254"/>
      <c r="Q16" s="230"/>
    </row>
    <row r="17" spans="1:16" ht="15.75" hidden="1" customHeight="1">
      <c r="A17" s="253" t="s">
        <v>260</v>
      </c>
      <c r="B17" s="245"/>
      <c r="C17" s="245"/>
      <c r="D17" s="245"/>
      <c r="E17" s="245"/>
      <c r="F17" s="245"/>
      <c r="G17" s="241"/>
      <c r="H17" s="245"/>
      <c r="I17" s="245"/>
      <c r="J17" s="245"/>
      <c r="K17" s="245"/>
      <c r="L17" s="241"/>
      <c r="M17" s="254"/>
    </row>
    <row r="18" spans="1:16" ht="17.25" hidden="1" customHeight="1">
      <c r="A18" s="253" t="s">
        <v>261</v>
      </c>
      <c r="B18" s="245"/>
      <c r="C18" s="245"/>
      <c r="D18" s="245"/>
      <c r="E18" s="245"/>
      <c r="F18" s="245"/>
      <c r="G18" s="241">
        <v>0</v>
      </c>
      <c r="H18" s="245"/>
      <c r="I18" s="245"/>
      <c r="J18" s="245"/>
      <c r="K18" s="245"/>
      <c r="L18" s="241">
        <v>0</v>
      </c>
      <c r="M18" s="254">
        <v>0</v>
      </c>
    </row>
    <row r="19" spans="1:16" ht="15.75" hidden="1" customHeight="1">
      <c r="A19" s="253" t="s">
        <v>262</v>
      </c>
      <c r="B19" s="245"/>
      <c r="C19" s="245"/>
      <c r="D19" s="245"/>
      <c r="E19" s="245"/>
      <c r="F19" s="245"/>
      <c r="G19" s="241"/>
      <c r="H19" s="245"/>
      <c r="I19" s="245"/>
      <c r="J19" s="245"/>
      <c r="K19" s="245"/>
      <c r="L19" s="241"/>
      <c r="M19" s="254"/>
    </row>
    <row r="20" spans="1:16" ht="15" hidden="1" customHeight="1">
      <c r="A20" s="253" t="s">
        <v>263</v>
      </c>
      <c r="B20" s="245"/>
      <c r="C20" s="245"/>
      <c r="D20" s="245"/>
      <c r="E20" s="245"/>
      <c r="F20" s="245"/>
      <c r="G20" s="241">
        <v>0</v>
      </c>
      <c r="H20" s="245"/>
      <c r="I20" s="245"/>
      <c r="J20" s="245"/>
      <c r="K20" s="245"/>
      <c r="L20" s="241">
        <v>0</v>
      </c>
      <c r="M20" s="254">
        <v>0</v>
      </c>
    </row>
    <row r="21" spans="1:16" ht="13.5" hidden="1" customHeight="1">
      <c r="A21" s="253" t="s">
        <v>264</v>
      </c>
      <c r="B21" s="245"/>
      <c r="C21" s="245"/>
      <c r="D21" s="245"/>
      <c r="E21" s="245"/>
      <c r="F21" s="245"/>
      <c r="G21" s="241"/>
      <c r="H21" s="245"/>
      <c r="I21" s="245"/>
      <c r="J21" s="245"/>
      <c r="K21" s="245"/>
      <c r="L21" s="241"/>
      <c r="M21" s="254"/>
    </row>
    <row r="22" spans="1:16" ht="16.5" hidden="1" customHeight="1">
      <c r="A22" s="253" t="s">
        <v>265</v>
      </c>
      <c r="B22" s="245"/>
      <c r="C22" s="245"/>
      <c r="D22" s="245"/>
      <c r="E22" s="245"/>
      <c r="F22" s="245"/>
      <c r="G22" s="241"/>
      <c r="H22" s="245"/>
      <c r="I22" s="245"/>
      <c r="J22" s="245"/>
      <c r="K22" s="245"/>
      <c r="L22" s="241"/>
      <c r="M22" s="254"/>
    </row>
    <row r="23" spans="1:16" s="230" customFormat="1" ht="15" customHeight="1">
      <c r="A23" s="257" t="s">
        <v>266</v>
      </c>
      <c r="B23" s="258"/>
      <c r="C23" s="258"/>
      <c r="D23" s="258"/>
      <c r="E23" s="258"/>
      <c r="F23" s="258"/>
      <c r="G23" s="259"/>
      <c r="H23" s="682"/>
      <c r="I23" s="682"/>
      <c r="J23" s="682"/>
      <c r="K23" s="682"/>
      <c r="L23" s="259">
        <f>+K23+J23+G23</f>
        <v>0</v>
      </c>
      <c r="M23" s="260">
        <v>0</v>
      </c>
      <c r="N23" s="252"/>
    </row>
    <row r="24" spans="1:16" s="230" customFormat="1" ht="18" customHeight="1">
      <c r="A24" s="261" t="s">
        <v>267</v>
      </c>
      <c r="B24" s="262"/>
      <c r="C24" s="262"/>
      <c r="D24" s="262"/>
      <c r="E24" s="262"/>
      <c r="F24" s="262"/>
      <c r="G24" s="263"/>
      <c r="H24" s="683">
        <v>561466916</v>
      </c>
      <c r="I24" s="683"/>
      <c r="J24" s="684">
        <f>+H24</f>
        <v>561466916</v>
      </c>
      <c r="K24" s="683">
        <v>-561466916</v>
      </c>
      <c r="L24" s="263">
        <f>+J24+K24</f>
        <v>0</v>
      </c>
      <c r="M24" s="264">
        <v>0</v>
      </c>
      <c r="N24" s="252"/>
    </row>
    <row r="25" spans="1:16" s="230" customFormat="1" ht="18" customHeight="1">
      <c r="A25" s="261" t="s">
        <v>268</v>
      </c>
      <c r="B25" s="262"/>
      <c r="C25" s="262"/>
      <c r="D25" s="262"/>
      <c r="E25" s="262"/>
      <c r="F25" s="262"/>
      <c r="G25" s="263">
        <f>+B25</f>
        <v>0</v>
      </c>
      <c r="H25" s="684"/>
      <c r="I25" s="683">
        <v>10080475448</v>
      </c>
      <c r="J25" s="684">
        <f>+I25</f>
        <v>10080475448</v>
      </c>
      <c r="K25" s="683">
        <v>-6667189808</v>
      </c>
      <c r="L25" s="263">
        <f>+G25+J25+K25</f>
        <v>3413285640</v>
      </c>
      <c r="M25" s="264">
        <v>518167268</v>
      </c>
      <c r="N25" s="252"/>
    </row>
    <row r="26" spans="1:16" s="230" customFormat="1" ht="17.25" customHeight="1">
      <c r="A26" s="261" t="s">
        <v>269</v>
      </c>
      <c r="B26" s="262"/>
      <c r="C26" s="262"/>
      <c r="D26" s="262"/>
      <c r="E26" s="262"/>
      <c r="F26" s="262"/>
      <c r="G26" s="263"/>
      <c r="H26" s="684"/>
      <c r="I26" s="683">
        <v>5000000000</v>
      </c>
      <c r="J26" s="684">
        <f>+I26</f>
        <v>5000000000</v>
      </c>
      <c r="K26" s="683">
        <v>0</v>
      </c>
      <c r="L26" s="263">
        <f>+J26+K26</f>
        <v>5000000000</v>
      </c>
      <c r="M26" s="264">
        <v>0</v>
      </c>
      <c r="N26" s="252"/>
    </row>
    <row r="27" spans="1:16" s="230" customFormat="1" ht="18" customHeight="1">
      <c r="A27" s="261" t="s">
        <v>270</v>
      </c>
      <c r="B27" s="262"/>
      <c r="C27" s="262"/>
      <c r="D27" s="262"/>
      <c r="E27" s="262"/>
      <c r="F27" s="262"/>
      <c r="G27" s="263"/>
      <c r="H27" s="684"/>
      <c r="I27" s="683">
        <v>500000000</v>
      </c>
      <c r="J27" s="684">
        <f>+I27</f>
        <v>500000000</v>
      </c>
      <c r="K27" s="683">
        <v>-500000000</v>
      </c>
      <c r="L27" s="263">
        <f>+J27+K27</f>
        <v>0</v>
      </c>
      <c r="M27" s="264">
        <v>0</v>
      </c>
      <c r="N27" s="252"/>
    </row>
    <row r="28" spans="1:16" s="230" customFormat="1" ht="18" hidden="1" customHeight="1">
      <c r="A28" s="261" t="s">
        <v>271</v>
      </c>
      <c r="B28" s="262"/>
      <c r="C28" s="262"/>
      <c r="D28" s="262"/>
      <c r="E28" s="262"/>
      <c r="F28" s="262"/>
      <c r="G28" s="263"/>
      <c r="H28" s="683"/>
      <c r="I28" s="683"/>
      <c r="J28" s="684"/>
      <c r="K28" s="683">
        <v>0</v>
      </c>
      <c r="L28" s="263">
        <v>0</v>
      </c>
      <c r="M28" s="264">
        <v>0</v>
      </c>
      <c r="N28" s="252"/>
    </row>
    <row r="29" spans="1:16" s="230" customFormat="1" ht="18" customHeight="1">
      <c r="A29" s="261" t="s">
        <v>272</v>
      </c>
      <c r="B29" s="262"/>
      <c r="C29" s="262"/>
      <c r="D29" s="262"/>
      <c r="E29" s="262"/>
      <c r="F29" s="262"/>
      <c r="G29" s="263"/>
      <c r="H29" s="683"/>
      <c r="I29" s="683">
        <v>-4121625000</v>
      </c>
      <c r="J29" s="684">
        <f>+I29</f>
        <v>-4121625000</v>
      </c>
      <c r="K29" s="683">
        <v>-4450558342</v>
      </c>
      <c r="L29" s="263">
        <f>+K29+J29</f>
        <v>-8572183342</v>
      </c>
      <c r="M29" s="264">
        <v>-1711018461</v>
      </c>
      <c r="N29" s="252"/>
      <c r="P29" s="252"/>
    </row>
    <row r="30" spans="1:16" s="230" customFormat="1" ht="18" hidden="1" customHeight="1">
      <c r="A30" s="261"/>
      <c r="B30" s="262"/>
      <c r="C30" s="262"/>
      <c r="D30" s="262"/>
      <c r="E30" s="262"/>
      <c r="F30" s="262"/>
      <c r="G30" s="263"/>
      <c r="H30" s="683"/>
      <c r="I30" s="683"/>
      <c r="J30" s="684"/>
      <c r="K30" s="683"/>
      <c r="L30" s="263"/>
      <c r="M30" s="264"/>
      <c r="N30" s="252"/>
    </row>
    <row r="31" spans="1:16" s="230" customFormat="1" ht="11.25" hidden="1" customHeight="1">
      <c r="A31" s="261"/>
      <c r="B31" s="262"/>
      <c r="C31" s="262"/>
      <c r="D31" s="262"/>
      <c r="E31" s="262"/>
      <c r="F31" s="262"/>
      <c r="G31" s="263"/>
      <c r="H31" s="683"/>
      <c r="I31" s="683"/>
      <c r="J31" s="684"/>
      <c r="K31" s="683"/>
      <c r="L31" s="263"/>
      <c r="M31" s="264"/>
      <c r="N31" s="252"/>
    </row>
    <row r="32" spans="1:16" s="230" customFormat="1" ht="18" hidden="1" customHeight="1">
      <c r="A32" s="261"/>
      <c r="B32" s="262"/>
      <c r="C32" s="262"/>
      <c r="D32" s="262"/>
      <c r="E32" s="262"/>
      <c r="F32" s="262"/>
      <c r="G32" s="263"/>
      <c r="H32" s="683"/>
      <c r="I32" s="683"/>
      <c r="J32" s="684"/>
      <c r="K32" s="683"/>
      <c r="L32" s="263"/>
      <c r="M32" s="264"/>
      <c r="N32" s="252"/>
    </row>
    <row r="33" spans="1:16" s="230" customFormat="1" ht="15" customHeight="1">
      <c r="A33" s="261" t="s">
        <v>273</v>
      </c>
      <c r="B33" s="262">
        <f>4665000000+11890000000+300000000</f>
        <v>16855000000</v>
      </c>
      <c r="C33" s="262">
        <v>-300000000</v>
      </c>
      <c r="D33" s="262"/>
      <c r="E33" s="262"/>
      <c r="F33" s="262"/>
      <c r="G33" s="263">
        <f>+B33+C33</f>
        <v>16555000000</v>
      </c>
      <c r="H33" s="683"/>
      <c r="I33" s="683"/>
      <c r="J33" s="684"/>
      <c r="K33" s="683">
        <v>0</v>
      </c>
      <c r="L33" s="263">
        <f>+G33+J33+K33</f>
        <v>16555000000</v>
      </c>
      <c r="M33" s="264">
        <v>0</v>
      </c>
      <c r="N33" s="252"/>
    </row>
    <row r="34" spans="1:16" s="230" customFormat="1" ht="15" hidden="1" customHeight="1">
      <c r="A34" s="261" t="s">
        <v>274</v>
      </c>
      <c r="B34" s="262"/>
      <c r="C34" s="262"/>
      <c r="D34" s="262"/>
      <c r="E34" s="262"/>
      <c r="F34" s="262"/>
      <c r="G34" s="263"/>
      <c r="H34" s="683"/>
      <c r="I34" s="683"/>
      <c r="J34" s="684"/>
      <c r="K34" s="683">
        <v>0</v>
      </c>
      <c r="L34" s="259">
        <f>+D34</f>
        <v>0</v>
      </c>
      <c r="M34" s="260">
        <v>0</v>
      </c>
      <c r="N34" s="252"/>
    </row>
    <row r="35" spans="1:16" s="230" customFormat="1" ht="15" customHeight="1">
      <c r="A35" s="261" t="s">
        <v>275</v>
      </c>
      <c r="B35" s="262"/>
      <c r="C35" s="262"/>
      <c r="D35" s="262"/>
      <c r="E35" s="262"/>
      <c r="F35" s="262"/>
      <c r="G35" s="263">
        <f>+C35</f>
        <v>0</v>
      </c>
      <c r="H35" s="683"/>
      <c r="I35" s="683"/>
      <c r="J35" s="684"/>
      <c r="K35" s="683">
        <v>0</v>
      </c>
      <c r="L35" s="263">
        <f>+G35</f>
        <v>0</v>
      </c>
      <c r="M35" s="264">
        <v>300000000</v>
      </c>
      <c r="N35" s="252"/>
    </row>
    <row r="36" spans="1:16" s="230" customFormat="1" ht="15" customHeight="1">
      <c r="A36" s="261" t="s">
        <v>276</v>
      </c>
      <c r="B36" s="262"/>
      <c r="C36" s="262"/>
      <c r="D36" s="262"/>
      <c r="E36" s="262"/>
      <c r="F36" s="262"/>
      <c r="G36" s="263"/>
      <c r="H36" s="262"/>
      <c r="I36" s="262"/>
      <c r="J36" s="263"/>
      <c r="K36" s="262">
        <v>0</v>
      </c>
      <c r="L36" s="259">
        <f>+K36+J36+G36</f>
        <v>0</v>
      </c>
      <c r="M36" s="260">
        <v>0</v>
      </c>
      <c r="N36" s="252"/>
    </row>
    <row r="37" spans="1:16" s="230" customFormat="1" ht="18.75" customHeight="1">
      <c r="A37" s="261" t="s">
        <v>277</v>
      </c>
      <c r="B37" s="262"/>
      <c r="C37" s="262"/>
      <c r="D37" s="262"/>
      <c r="E37" s="262"/>
      <c r="F37" s="262"/>
      <c r="G37" s="263"/>
      <c r="H37" s="262"/>
      <c r="I37" s="262">
        <v>-3037551306</v>
      </c>
      <c r="J37" s="263">
        <f>+I37</f>
        <v>-3037551306</v>
      </c>
      <c r="K37" s="262">
        <v>0</v>
      </c>
      <c r="L37" s="263">
        <f>+J37</f>
        <v>-3037551306</v>
      </c>
      <c r="M37" s="264">
        <v>185893523</v>
      </c>
      <c r="N37" s="252"/>
    </row>
    <row r="38" spans="1:16" ht="15" customHeight="1">
      <c r="A38" s="261" t="s">
        <v>278</v>
      </c>
      <c r="B38" s="262"/>
      <c r="C38" s="262"/>
      <c r="D38" s="262"/>
      <c r="E38" s="262"/>
      <c r="F38" s="262"/>
      <c r="G38" s="263"/>
      <c r="H38" s="262"/>
      <c r="I38" s="262">
        <v>-9102095433</v>
      </c>
      <c r="J38" s="263">
        <f>+I38</f>
        <v>-9102095433</v>
      </c>
      <c r="K38" s="262"/>
      <c r="L38" s="263">
        <f>+J38+K38</f>
        <v>-9102095433</v>
      </c>
      <c r="M38" s="264">
        <v>-233207370</v>
      </c>
    </row>
    <row r="39" spans="1:16" ht="15" customHeight="1">
      <c r="A39" s="265" t="s">
        <v>279</v>
      </c>
      <c r="B39" s="266"/>
      <c r="C39" s="266"/>
      <c r="D39" s="266"/>
      <c r="E39" s="266"/>
      <c r="F39" s="266"/>
      <c r="G39" s="267">
        <f>+B39</f>
        <v>0</v>
      </c>
      <c r="H39" s="266"/>
      <c r="I39" s="266">
        <v>10040</v>
      </c>
      <c r="J39" s="263">
        <f>+I39</f>
        <v>10040</v>
      </c>
      <c r="K39" s="266"/>
      <c r="L39" s="263">
        <f>+J39+K39</f>
        <v>10040</v>
      </c>
      <c r="M39" s="268">
        <v>-90352</v>
      </c>
    </row>
    <row r="40" spans="1:16" ht="15" customHeight="1">
      <c r="A40" s="253" t="s">
        <v>280</v>
      </c>
      <c r="B40" s="245"/>
      <c r="C40" s="245"/>
      <c r="D40" s="245"/>
      <c r="E40" s="245"/>
      <c r="F40" s="245"/>
      <c r="G40" s="241"/>
      <c r="H40" s="245"/>
      <c r="I40" s="245"/>
      <c r="J40" s="245"/>
      <c r="K40" s="245">
        <v>10592181962</v>
      </c>
      <c r="L40" s="263">
        <f>+G40+J40+K40</f>
        <v>10592181962</v>
      </c>
      <c r="M40" s="264">
        <v>11229338320</v>
      </c>
      <c r="N40" s="269"/>
    </row>
    <row r="41" spans="1:16" ht="15" customHeight="1" thickBot="1">
      <c r="A41" s="270" t="s">
        <v>281</v>
      </c>
      <c r="B41" s="271">
        <f>SUM(B14:B40)</f>
        <v>62359500000</v>
      </c>
      <c r="C41" s="271">
        <f>SUM(C14:C40)</f>
        <v>0</v>
      </c>
      <c r="D41" s="271">
        <f>SUM(D15:D40)</f>
        <v>0</v>
      </c>
      <c r="E41" s="271">
        <v>0</v>
      </c>
      <c r="F41" s="271">
        <v>0</v>
      </c>
      <c r="G41" s="271">
        <f>SUM(G14:G40)</f>
        <v>62359500000</v>
      </c>
      <c r="H41" s="271">
        <f>SUM(H14:H40)</f>
        <v>4700655899</v>
      </c>
      <c r="I41" s="271">
        <f>SUM(I14:I40)</f>
        <v>25331799764</v>
      </c>
      <c r="J41" s="271">
        <f>SUM(J14:J40)</f>
        <v>30032455663</v>
      </c>
      <c r="K41" s="271">
        <f>SUM(K14:K40)+1</f>
        <v>10592181962</v>
      </c>
      <c r="L41" s="271">
        <f>J41+G41+K41</f>
        <v>102984137625</v>
      </c>
      <c r="M41" s="272"/>
      <c r="P41" s="269"/>
    </row>
    <row r="42" spans="1:16" s="230" customFormat="1" ht="15" customHeight="1">
      <c r="A42" s="222"/>
      <c r="B42" s="269"/>
      <c r="C42" s="269"/>
      <c r="D42" s="269"/>
      <c r="E42" s="269"/>
      <c r="F42" s="269"/>
      <c r="G42" s="269"/>
      <c r="H42" s="269"/>
      <c r="I42" s="269"/>
      <c r="J42" s="269"/>
      <c r="K42" s="269"/>
      <c r="L42" s="252"/>
      <c r="M42" s="252"/>
      <c r="N42" s="79"/>
    </row>
    <row r="43" spans="1:16" ht="15" customHeight="1" thickBot="1">
      <c r="A43" s="273" t="s">
        <v>282</v>
      </c>
      <c r="B43" s="271">
        <v>45504500000</v>
      </c>
      <c r="C43" s="271">
        <v>300000000</v>
      </c>
      <c r="D43" s="271">
        <v>0</v>
      </c>
      <c r="E43" s="271">
        <v>0</v>
      </c>
      <c r="F43" s="271">
        <v>0</v>
      </c>
      <c r="G43" s="271">
        <f>+B43+C43</f>
        <v>45804500000</v>
      </c>
      <c r="H43" s="271">
        <v>4139188983</v>
      </c>
      <c r="I43" s="271">
        <v>26012586015</v>
      </c>
      <c r="J43" s="271">
        <f>+H43+I43</f>
        <v>30151774998</v>
      </c>
      <c r="K43" s="271">
        <v>12179215065</v>
      </c>
      <c r="L43" s="271">
        <v>0</v>
      </c>
      <c r="M43" s="271">
        <f>+G43+J43+K43</f>
        <v>88135490063</v>
      </c>
      <c r="N43" s="269"/>
    </row>
    <row r="44" spans="1:16" ht="11.25" customHeight="1">
      <c r="B44" s="274"/>
      <c r="C44" s="274"/>
      <c r="D44" s="274"/>
      <c r="E44" s="274"/>
      <c r="F44" s="274"/>
      <c r="G44" s="274"/>
      <c r="H44" s="274"/>
      <c r="I44" s="274"/>
      <c r="J44" s="274"/>
      <c r="K44" s="269"/>
      <c r="L44" s="269"/>
      <c r="M44" s="274"/>
    </row>
    <row r="45" spans="1:16" ht="11.25" customHeight="1">
      <c r="A45" s="222" t="s">
        <v>283</v>
      </c>
      <c r="D45" s="275"/>
      <c r="K45" s="269"/>
      <c r="L45" s="269"/>
      <c r="M45" s="269"/>
    </row>
    <row r="46" spans="1:16" ht="11.25" customHeight="1">
      <c r="D46" s="275"/>
      <c r="L46" s="274"/>
      <c r="O46" s="269"/>
    </row>
    <row r="47" spans="1:16" ht="12.75" customHeight="1">
      <c r="A47" s="276"/>
      <c r="D47" s="275"/>
      <c r="L47" s="274"/>
    </row>
    <row r="48" spans="1:16" ht="11.25" customHeight="1">
      <c r="B48" s="277"/>
      <c r="C48" s="277"/>
      <c r="D48" s="277"/>
      <c r="E48" s="277"/>
      <c r="F48" s="277"/>
      <c r="G48" s="277"/>
      <c r="H48" s="277"/>
      <c r="I48" s="277"/>
      <c r="J48" s="277"/>
      <c r="K48" s="277"/>
      <c r="L48" s="274"/>
    </row>
    <row r="49" spans="11:13" ht="11.25" customHeight="1">
      <c r="K49" s="277"/>
      <c r="L49" s="274"/>
    </row>
    <row r="55" spans="11:13" ht="11.25" customHeight="1">
      <c r="M55" s="222" t="s">
        <v>284</v>
      </c>
    </row>
  </sheetData>
  <sheetProtection selectLockedCells="1" selectUnlockedCells="1"/>
  <mergeCells count="5">
    <mergeCell ref="A1:M1"/>
    <mergeCell ref="A2:M2"/>
    <mergeCell ref="A3:M3"/>
    <mergeCell ref="B7:F7"/>
    <mergeCell ref="H7:I7"/>
  </mergeCells>
  <pageMargins left="0.6692913385826772" right="0.9055118110236221" top="1.9685039370078741" bottom="0.98425196850393704" header="0.51181102362204722" footer="0.51181102362204722"/>
  <pageSetup paperSize="9" scale="69"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87"/>
  <sheetViews>
    <sheetView showGridLines="0" topLeftCell="B34" workbookViewId="0">
      <selection activeCell="C14" sqref="C14"/>
    </sheetView>
  </sheetViews>
  <sheetFormatPr baseColWidth="10" defaultRowHeight="12.75" customHeight="1"/>
  <cols>
    <col min="1" max="1" width="0" style="276" hidden="1" customWidth="1"/>
    <col min="2" max="2" width="65.85546875" style="280" customWidth="1"/>
    <col min="3" max="3" width="16.140625" style="280" customWidth="1"/>
    <col min="4" max="4" width="16.85546875" style="280" customWidth="1"/>
    <col min="5" max="5" width="0" style="280" hidden="1" customWidth="1"/>
    <col min="6" max="6" width="2.7109375" style="320" customWidth="1"/>
    <col min="7" max="7" width="13.85546875" style="276" bestFit="1" customWidth="1"/>
    <col min="8" max="9" width="12.5703125" style="276" customWidth="1"/>
    <col min="10" max="10" width="13.140625" style="276" customWidth="1"/>
    <col min="11" max="256" width="11.42578125" style="276"/>
    <col min="257" max="257" width="0" style="276" hidden="1" customWidth="1"/>
    <col min="258" max="258" width="65.85546875" style="276" customWidth="1"/>
    <col min="259" max="259" width="16.140625" style="276" customWidth="1"/>
    <col min="260" max="260" width="16.85546875" style="276" customWidth="1"/>
    <col min="261" max="261" width="0" style="276" hidden="1" customWidth="1"/>
    <col min="262" max="262" width="2.7109375" style="276" customWidth="1"/>
    <col min="263" max="263" width="13.28515625" style="276" customWidth="1"/>
    <col min="264" max="265" width="12.5703125" style="276" customWidth="1"/>
    <col min="266" max="266" width="13.140625" style="276" customWidth="1"/>
    <col min="267" max="512" width="11.42578125" style="276"/>
    <col min="513" max="513" width="0" style="276" hidden="1" customWidth="1"/>
    <col min="514" max="514" width="65.85546875" style="276" customWidth="1"/>
    <col min="515" max="515" width="16.140625" style="276" customWidth="1"/>
    <col min="516" max="516" width="16.85546875" style="276" customWidth="1"/>
    <col min="517" max="517" width="0" style="276" hidden="1" customWidth="1"/>
    <col min="518" max="518" width="2.7109375" style="276" customWidth="1"/>
    <col min="519" max="519" width="13.28515625" style="276" customWidth="1"/>
    <col min="520" max="521" width="12.5703125" style="276" customWidth="1"/>
    <col min="522" max="522" width="13.140625" style="276" customWidth="1"/>
    <col min="523" max="768" width="11.42578125" style="276"/>
    <col min="769" max="769" width="0" style="276" hidden="1" customWidth="1"/>
    <col min="770" max="770" width="65.85546875" style="276" customWidth="1"/>
    <col min="771" max="771" width="16.140625" style="276" customWidth="1"/>
    <col min="772" max="772" width="16.85546875" style="276" customWidth="1"/>
    <col min="773" max="773" width="0" style="276" hidden="1" customWidth="1"/>
    <col min="774" max="774" width="2.7109375" style="276" customWidth="1"/>
    <col min="775" max="775" width="13.28515625" style="276" customWidth="1"/>
    <col min="776" max="777" width="12.5703125" style="276" customWidth="1"/>
    <col min="778" max="778" width="13.140625" style="276" customWidth="1"/>
    <col min="779" max="1024" width="11.42578125" style="276"/>
    <col min="1025" max="1025" width="0" style="276" hidden="1" customWidth="1"/>
    <col min="1026" max="1026" width="65.85546875" style="276" customWidth="1"/>
    <col min="1027" max="1027" width="16.140625" style="276" customWidth="1"/>
    <col min="1028" max="1028" width="16.85546875" style="276" customWidth="1"/>
    <col min="1029" max="1029" width="0" style="276" hidden="1" customWidth="1"/>
    <col min="1030" max="1030" width="2.7109375" style="276" customWidth="1"/>
    <col min="1031" max="1031" width="13.28515625" style="276" customWidth="1"/>
    <col min="1032" max="1033" width="12.5703125" style="276" customWidth="1"/>
    <col min="1034" max="1034" width="13.140625" style="276" customWidth="1"/>
    <col min="1035" max="1280" width="11.42578125" style="276"/>
    <col min="1281" max="1281" width="0" style="276" hidden="1" customWidth="1"/>
    <col min="1282" max="1282" width="65.85546875" style="276" customWidth="1"/>
    <col min="1283" max="1283" width="16.140625" style="276" customWidth="1"/>
    <col min="1284" max="1284" width="16.85546875" style="276" customWidth="1"/>
    <col min="1285" max="1285" width="0" style="276" hidden="1" customWidth="1"/>
    <col min="1286" max="1286" width="2.7109375" style="276" customWidth="1"/>
    <col min="1287" max="1287" width="13.28515625" style="276" customWidth="1"/>
    <col min="1288" max="1289" width="12.5703125" style="276" customWidth="1"/>
    <col min="1290" max="1290" width="13.140625" style="276" customWidth="1"/>
    <col min="1291" max="1536" width="11.42578125" style="276"/>
    <col min="1537" max="1537" width="0" style="276" hidden="1" customWidth="1"/>
    <col min="1538" max="1538" width="65.85546875" style="276" customWidth="1"/>
    <col min="1539" max="1539" width="16.140625" style="276" customWidth="1"/>
    <col min="1540" max="1540" width="16.85546875" style="276" customWidth="1"/>
    <col min="1541" max="1541" width="0" style="276" hidden="1" customWidth="1"/>
    <col min="1542" max="1542" width="2.7109375" style="276" customWidth="1"/>
    <col min="1543" max="1543" width="13.28515625" style="276" customWidth="1"/>
    <col min="1544" max="1545" width="12.5703125" style="276" customWidth="1"/>
    <col min="1546" max="1546" width="13.140625" style="276" customWidth="1"/>
    <col min="1547" max="1792" width="11.42578125" style="276"/>
    <col min="1793" max="1793" width="0" style="276" hidden="1" customWidth="1"/>
    <col min="1794" max="1794" width="65.85546875" style="276" customWidth="1"/>
    <col min="1795" max="1795" width="16.140625" style="276" customWidth="1"/>
    <col min="1796" max="1796" width="16.85546875" style="276" customWidth="1"/>
    <col min="1797" max="1797" width="0" style="276" hidden="1" customWidth="1"/>
    <col min="1798" max="1798" width="2.7109375" style="276" customWidth="1"/>
    <col min="1799" max="1799" width="13.28515625" style="276" customWidth="1"/>
    <col min="1800" max="1801" width="12.5703125" style="276" customWidth="1"/>
    <col min="1802" max="1802" width="13.140625" style="276" customWidth="1"/>
    <col min="1803" max="2048" width="11.42578125" style="276"/>
    <col min="2049" max="2049" width="0" style="276" hidden="1" customWidth="1"/>
    <col min="2050" max="2050" width="65.85546875" style="276" customWidth="1"/>
    <col min="2051" max="2051" width="16.140625" style="276" customWidth="1"/>
    <col min="2052" max="2052" width="16.85546875" style="276" customWidth="1"/>
    <col min="2053" max="2053" width="0" style="276" hidden="1" customWidth="1"/>
    <col min="2054" max="2054" width="2.7109375" style="276" customWidth="1"/>
    <col min="2055" max="2055" width="13.28515625" style="276" customWidth="1"/>
    <col min="2056" max="2057" width="12.5703125" style="276" customWidth="1"/>
    <col min="2058" max="2058" width="13.140625" style="276" customWidth="1"/>
    <col min="2059" max="2304" width="11.42578125" style="276"/>
    <col min="2305" max="2305" width="0" style="276" hidden="1" customWidth="1"/>
    <col min="2306" max="2306" width="65.85546875" style="276" customWidth="1"/>
    <col min="2307" max="2307" width="16.140625" style="276" customWidth="1"/>
    <col min="2308" max="2308" width="16.85546875" style="276" customWidth="1"/>
    <col min="2309" max="2309" width="0" style="276" hidden="1" customWidth="1"/>
    <col min="2310" max="2310" width="2.7109375" style="276" customWidth="1"/>
    <col min="2311" max="2311" width="13.28515625" style="276" customWidth="1"/>
    <col min="2312" max="2313" width="12.5703125" style="276" customWidth="1"/>
    <col min="2314" max="2314" width="13.140625" style="276" customWidth="1"/>
    <col min="2315" max="2560" width="11.42578125" style="276"/>
    <col min="2561" max="2561" width="0" style="276" hidden="1" customWidth="1"/>
    <col min="2562" max="2562" width="65.85546875" style="276" customWidth="1"/>
    <col min="2563" max="2563" width="16.140625" style="276" customWidth="1"/>
    <col min="2564" max="2564" width="16.85546875" style="276" customWidth="1"/>
    <col min="2565" max="2565" width="0" style="276" hidden="1" customWidth="1"/>
    <col min="2566" max="2566" width="2.7109375" style="276" customWidth="1"/>
    <col min="2567" max="2567" width="13.28515625" style="276" customWidth="1"/>
    <col min="2568" max="2569" width="12.5703125" style="276" customWidth="1"/>
    <col min="2570" max="2570" width="13.140625" style="276" customWidth="1"/>
    <col min="2571" max="2816" width="11.42578125" style="276"/>
    <col min="2817" max="2817" width="0" style="276" hidden="1" customWidth="1"/>
    <col min="2818" max="2818" width="65.85546875" style="276" customWidth="1"/>
    <col min="2819" max="2819" width="16.140625" style="276" customWidth="1"/>
    <col min="2820" max="2820" width="16.85546875" style="276" customWidth="1"/>
    <col min="2821" max="2821" width="0" style="276" hidden="1" customWidth="1"/>
    <col min="2822" max="2822" width="2.7109375" style="276" customWidth="1"/>
    <col min="2823" max="2823" width="13.28515625" style="276" customWidth="1"/>
    <col min="2824" max="2825" width="12.5703125" style="276" customWidth="1"/>
    <col min="2826" max="2826" width="13.140625" style="276" customWidth="1"/>
    <col min="2827" max="3072" width="11.42578125" style="276"/>
    <col min="3073" max="3073" width="0" style="276" hidden="1" customWidth="1"/>
    <col min="3074" max="3074" width="65.85546875" style="276" customWidth="1"/>
    <col min="3075" max="3075" width="16.140625" style="276" customWidth="1"/>
    <col min="3076" max="3076" width="16.85546875" style="276" customWidth="1"/>
    <col min="3077" max="3077" width="0" style="276" hidden="1" customWidth="1"/>
    <col min="3078" max="3078" width="2.7109375" style="276" customWidth="1"/>
    <col min="3079" max="3079" width="13.28515625" style="276" customWidth="1"/>
    <col min="3080" max="3081" width="12.5703125" style="276" customWidth="1"/>
    <col min="3082" max="3082" width="13.140625" style="276" customWidth="1"/>
    <col min="3083" max="3328" width="11.42578125" style="276"/>
    <col min="3329" max="3329" width="0" style="276" hidden="1" customWidth="1"/>
    <col min="3330" max="3330" width="65.85546875" style="276" customWidth="1"/>
    <col min="3331" max="3331" width="16.140625" style="276" customWidth="1"/>
    <col min="3332" max="3332" width="16.85546875" style="276" customWidth="1"/>
    <col min="3333" max="3333" width="0" style="276" hidden="1" customWidth="1"/>
    <col min="3334" max="3334" width="2.7109375" style="276" customWidth="1"/>
    <col min="3335" max="3335" width="13.28515625" style="276" customWidth="1"/>
    <col min="3336" max="3337" width="12.5703125" style="276" customWidth="1"/>
    <col min="3338" max="3338" width="13.140625" style="276" customWidth="1"/>
    <col min="3339" max="3584" width="11.42578125" style="276"/>
    <col min="3585" max="3585" width="0" style="276" hidden="1" customWidth="1"/>
    <col min="3586" max="3586" width="65.85546875" style="276" customWidth="1"/>
    <col min="3587" max="3587" width="16.140625" style="276" customWidth="1"/>
    <col min="3588" max="3588" width="16.85546875" style="276" customWidth="1"/>
    <col min="3589" max="3589" width="0" style="276" hidden="1" customWidth="1"/>
    <col min="3590" max="3590" width="2.7109375" style="276" customWidth="1"/>
    <col min="3591" max="3591" width="13.28515625" style="276" customWidth="1"/>
    <col min="3592" max="3593" width="12.5703125" style="276" customWidth="1"/>
    <col min="3594" max="3594" width="13.140625" style="276" customWidth="1"/>
    <col min="3595" max="3840" width="11.42578125" style="276"/>
    <col min="3841" max="3841" width="0" style="276" hidden="1" customWidth="1"/>
    <col min="3842" max="3842" width="65.85546875" style="276" customWidth="1"/>
    <col min="3843" max="3843" width="16.140625" style="276" customWidth="1"/>
    <col min="3844" max="3844" width="16.85546875" style="276" customWidth="1"/>
    <col min="3845" max="3845" width="0" style="276" hidden="1" customWidth="1"/>
    <col min="3846" max="3846" width="2.7109375" style="276" customWidth="1"/>
    <col min="3847" max="3847" width="13.28515625" style="276" customWidth="1"/>
    <col min="3848" max="3849" width="12.5703125" style="276" customWidth="1"/>
    <col min="3850" max="3850" width="13.140625" style="276" customWidth="1"/>
    <col min="3851" max="4096" width="11.42578125" style="276"/>
    <col min="4097" max="4097" width="0" style="276" hidden="1" customWidth="1"/>
    <col min="4098" max="4098" width="65.85546875" style="276" customWidth="1"/>
    <col min="4099" max="4099" width="16.140625" style="276" customWidth="1"/>
    <col min="4100" max="4100" width="16.85546875" style="276" customWidth="1"/>
    <col min="4101" max="4101" width="0" style="276" hidden="1" customWidth="1"/>
    <col min="4102" max="4102" width="2.7109375" style="276" customWidth="1"/>
    <col min="4103" max="4103" width="13.28515625" style="276" customWidth="1"/>
    <col min="4104" max="4105" width="12.5703125" style="276" customWidth="1"/>
    <col min="4106" max="4106" width="13.140625" style="276" customWidth="1"/>
    <col min="4107" max="4352" width="11.42578125" style="276"/>
    <col min="4353" max="4353" width="0" style="276" hidden="1" customWidth="1"/>
    <col min="4354" max="4354" width="65.85546875" style="276" customWidth="1"/>
    <col min="4355" max="4355" width="16.140625" style="276" customWidth="1"/>
    <col min="4356" max="4356" width="16.85546875" style="276" customWidth="1"/>
    <col min="4357" max="4357" width="0" style="276" hidden="1" customWidth="1"/>
    <col min="4358" max="4358" width="2.7109375" style="276" customWidth="1"/>
    <col min="4359" max="4359" width="13.28515625" style="276" customWidth="1"/>
    <col min="4360" max="4361" width="12.5703125" style="276" customWidth="1"/>
    <col min="4362" max="4362" width="13.140625" style="276" customWidth="1"/>
    <col min="4363" max="4608" width="11.42578125" style="276"/>
    <col min="4609" max="4609" width="0" style="276" hidden="1" customWidth="1"/>
    <col min="4610" max="4610" width="65.85546875" style="276" customWidth="1"/>
    <col min="4611" max="4611" width="16.140625" style="276" customWidth="1"/>
    <col min="4612" max="4612" width="16.85546875" style="276" customWidth="1"/>
    <col min="4613" max="4613" width="0" style="276" hidden="1" customWidth="1"/>
    <col min="4614" max="4614" width="2.7109375" style="276" customWidth="1"/>
    <col min="4615" max="4615" width="13.28515625" style="276" customWidth="1"/>
    <col min="4616" max="4617" width="12.5703125" style="276" customWidth="1"/>
    <col min="4618" max="4618" width="13.140625" style="276" customWidth="1"/>
    <col min="4619" max="4864" width="11.42578125" style="276"/>
    <col min="4865" max="4865" width="0" style="276" hidden="1" customWidth="1"/>
    <col min="4866" max="4866" width="65.85546875" style="276" customWidth="1"/>
    <col min="4867" max="4867" width="16.140625" style="276" customWidth="1"/>
    <col min="4868" max="4868" width="16.85546875" style="276" customWidth="1"/>
    <col min="4869" max="4869" width="0" style="276" hidden="1" customWidth="1"/>
    <col min="4870" max="4870" width="2.7109375" style="276" customWidth="1"/>
    <col min="4871" max="4871" width="13.28515625" style="276" customWidth="1"/>
    <col min="4872" max="4873" width="12.5703125" style="276" customWidth="1"/>
    <col min="4874" max="4874" width="13.140625" style="276" customWidth="1"/>
    <col min="4875" max="5120" width="11.42578125" style="276"/>
    <col min="5121" max="5121" width="0" style="276" hidden="1" customWidth="1"/>
    <col min="5122" max="5122" width="65.85546875" style="276" customWidth="1"/>
    <col min="5123" max="5123" width="16.140625" style="276" customWidth="1"/>
    <col min="5124" max="5124" width="16.85546875" style="276" customWidth="1"/>
    <col min="5125" max="5125" width="0" style="276" hidden="1" customWidth="1"/>
    <col min="5126" max="5126" width="2.7109375" style="276" customWidth="1"/>
    <col min="5127" max="5127" width="13.28515625" style="276" customWidth="1"/>
    <col min="5128" max="5129" width="12.5703125" style="276" customWidth="1"/>
    <col min="5130" max="5130" width="13.140625" style="276" customWidth="1"/>
    <col min="5131" max="5376" width="11.42578125" style="276"/>
    <col min="5377" max="5377" width="0" style="276" hidden="1" customWidth="1"/>
    <col min="5378" max="5378" width="65.85546875" style="276" customWidth="1"/>
    <col min="5379" max="5379" width="16.140625" style="276" customWidth="1"/>
    <col min="5380" max="5380" width="16.85546875" style="276" customWidth="1"/>
    <col min="5381" max="5381" width="0" style="276" hidden="1" customWidth="1"/>
    <col min="5382" max="5382" width="2.7109375" style="276" customWidth="1"/>
    <col min="5383" max="5383" width="13.28515625" style="276" customWidth="1"/>
    <col min="5384" max="5385" width="12.5703125" style="276" customWidth="1"/>
    <col min="5386" max="5386" width="13.140625" style="276" customWidth="1"/>
    <col min="5387" max="5632" width="11.42578125" style="276"/>
    <col min="5633" max="5633" width="0" style="276" hidden="1" customWidth="1"/>
    <col min="5634" max="5634" width="65.85546875" style="276" customWidth="1"/>
    <col min="5635" max="5635" width="16.140625" style="276" customWidth="1"/>
    <col min="5636" max="5636" width="16.85546875" style="276" customWidth="1"/>
    <col min="5637" max="5637" width="0" style="276" hidden="1" customWidth="1"/>
    <col min="5638" max="5638" width="2.7109375" style="276" customWidth="1"/>
    <col min="5639" max="5639" width="13.28515625" style="276" customWidth="1"/>
    <col min="5640" max="5641" width="12.5703125" style="276" customWidth="1"/>
    <col min="5642" max="5642" width="13.140625" style="276" customWidth="1"/>
    <col min="5643" max="5888" width="11.42578125" style="276"/>
    <col min="5889" max="5889" width="0" style="276" hidden="1" customWidth="1"/>
    <col min="5890" max="5890" width="65.85546875" style="276" customWidth="1"/>
    <col min="5891" max="5891" width="16.140625" style="276" customWidth="1"/>
    <col min="5892" max="5892" width="16.85546875" style="276" customWidth="1"/>
    <col min="5893" max="5893" width="0" style="276" hidden="1" customWidth="1"/>
    <col min="5894" max="5894" width="2.7109375" style="276" customWidth="1"/>
    <col min="5895" max="5895" width="13.28515625" style="276" customWidth="1"/>
    <col min="5896" max="5897" width="12.5703125" style="276" customWidth="1"/>
    <col min="5898" max="5898" width="13.140625" style="276" customWidth="1"/>
    <col min="5899" max="6144" width="11.42578125" style="276"/>
    <col min="6145" max="6145" width="0" style="276" hidden="1" customWidth="1"/>
    <col min="6146" max="6146" width="65.85546875" style="276" customWidth="1"/>
    <col min="6147" max="6147" width="16.140625" style="276" customWidth="1"/>
    <col min="6148" max="6148" width="16.85546875" style="276" customWidth="1"/>
    <col min="6149" max="6149" width="0" style="276" hidden="1" customWidth="1"/>
    <col min="6150" max="6150" width="2.7109375" style="276" customWidth="1"/>
    <col min="6151" max="6151" width="13.28515625" style="276" customWidth="1"/>
    <col min="6152" max="6153" width="12.5703125" style="276" customWidth="1"/>
    <col min="6154" max="6154" width="13.140625" style="276" customWidth="1"/>
    <col min="6155" max="6400" width="11.42578125" style="276"/>
    <col min="6401" max="6401" width="0" style="276" hidden="1" customWidth="1"/>
    <col min="6402" max="6402" width="65.85546875" style="276" customWidth="1"/>
    <col min="6403" max="6403" width="16.140625" style="276" customWidth="1"/>
    <col min="6404" max="6404" width="16.85546875" style="276" customWidth="1"/>
    <col min="6405" max="6405" width="0" style="276" hidden="1" customWidth="1"/>
    <col min="6406" max="6406" width="2.7109375" style="276" customWidth="1"/>
    <col min="6407" max="6407" width="13.28515625" style="276" customWidth="1"/>
    <col min="6408" max="6409" width="12.5703125" style="276" customWidth="1"/>
    <col min="6410" max="6410" width="13.140625" style="276" customWidth="1"/>
    <col min="6411" max="6656" width="11.42578125" style="276"/>
    <col min="6657" max="6657" width="0" style="276" hidden="1" customWidth="1"/>
    <col min="6658" max="6658" width="65.85546875" style="276" customWidth="1"/>
    <col min="6659" max="6659" width="16.140625" style="276" customWidth="1"/>
    <col min="6660" max="6660" width="16.85546875" style="276" customWidth="1"/>
    <col min="6661" max="6661" width="0" style="276" hidden="1" customWidth="1"/>
    <col min="6662" max="6662" width="2.7109375" style="276" customWidth="1"/>
    <col min="6663" max="6663" width="13.28515625" style="276" customWidth="1"/>
    <col min="6664" max="6665" width="12.5703125" style="276" customWidth="1"/>
    <col min="6666" max="6666" width="13.140625" style="276" customWidth="1"/>
    <col min="6667" max="6912" width="11.42578125" style="276"/>
    <col min="6913" max="6913" width="0" style="276" hidden="1" customWidth="1"/>
    <col min="6914" max="6914" width="65.85546875" style="276" customWidth="1"/>
    <col min="6915" max="6915" width="16.140625" style="276" customWidth="1"/>
    <col min="6916" max="6916" width="16.85546875" style="276" customWidth="1"/>
    <col min="6917" max="6917" width="0" style="276" hidden="1" customWidth="1"/>
    <col min="6918" max="6918" width="2.7109375" style="276" customWidth="1"/>
    <col min="6919" max="6919" width="13.28515625" style="276" customWidth="1"/>
    <col min="6920" max="6921" width="12.5703125" style="276" customWidth="1"/>
    <col min="6922" max="6922" width="13.140625" style="276" customWidth="1"/>
    <col min="6923" max="7168" width="11.42578125" style="276"/>
    <col min="7169" max="7169" width="0" style="276" hidden="1" customWidth="1"/>
    <col min="7170" max="7170" width="65.85546875" style="276" customWidth="1"/>
    <col min="7171" max="7171" width="16.140625" style="276" customWidth="1"/>
    <col min="7172" max="7172" width="16.85546875" style="276" customWidth="1"/>
    <col min="7173" max="7173" width="0" style="276" hidden="1" customWidth="1"/>
    <col min="7174" max="7174" width="2.7109375" style="276" customWidth="1"/>
    <col min="7175" max="7175" width="13.28515625" style="276" customWidth="1"/>
    <col min="7176" max="7177" width="12.5703125" style="276" customWidth="1"/>
    <col min="7178" max="7178" width="13.140625" style="276" customWidth="1"/>
    <col min="7179" max="7424" width="11.42578125" style="276"/>
    <col min="7425" max="7425" width="0" style="276" hidden="1" customWidth="1"/>
    <col min="7426" max="7426" width="65.85546875" style="276" customWidth="1"/>
    <col min="7427" max="7427" width="16.140625" style="276" customWidth="1"/>
    <col min="7428" max="7428" width="16.85546875" style="276" customWidth="1"/>
    <col min="7429" max="7429" width="0" style="276" hidden="1" customWidth="1"/>
    <col min="7430" max="7430" width="2.7109375" style="276" customWidth="1"/>
    <col min="7431" max="7431" width="13.28515625" style="276" customWidth="1"/>
    <col min="7432" max="7433" width="12.5703125" style="276" customWidth="1"/>
    <col min="7434" max="7434" width="13.140625" style="276" customWidth="1"/>
    <col min="7435" max="7680" width="11.42578125" style="276"/>
    <col min="7681" max="7681" width="0" style="276" hidden="1" customWidth="1"/>
    <col min="7682" max="7682" width="65.85546875" style="276" customWidth="1"/>
    <col min="7683" max="7683" width="16.140625" style="276" customWidth="1"/>
    <col min="7684" max="7684" width="16.85546875" style="276" customWidth="1"/>
    <col min="7685" max="7685" width="0" style="276" hidden="1" customWidth="1"/>
    <col min="7686" max="7686" width="2.7109375" style="276" customWidth="1"/>
    <col min="7687" max="7687" width="13.28515625" style="276" customWidth="1"/>
    <col min="7688" max="7689" width="12.5703125" style="276" customWidth="1"/>
    <col min="7690" max="7690" width="13.140625" style="276" customWidth="1"/>
    <col min="7691" max="7936" width="11.42578125" style="276"/>
    <col min="7937" max="7937" width="0" style="276" hidden="1" customWidth="1"/>
    <col min="7938" max="7938" width="65.85546875" style="276" customWidth="1"/>
    <col min="7939" max="7939" width="16.140625" style="276" customWidth="1"/>
    <col min="7940" max="7940" width="16.85546875" style="276" customWidth="1"/>
    <col min="7941" max="7941" width="0" style="276" hidden="1" customWidth="1"/>
    <col min="7942" max="7942" width="2.7109375" style="276" customWidth="1"/>
    <col min="7943" max="7943" width="13.28515625" style="276" customWidth="1"/>
    <col min="7944" max="7945" width="12.5703125" style="276" customWidth="1"/>
    <col min="7946" max="7946" width="13.140625" style="276" customWidth="1"/>
    <col min="7947" max="8192" width="11.42578125" style="276"/>
    <col min="8193" max="8193" width="0" style="276" hidden="1" customWidth="1"/>
    <col min="8194" max="8194" width="65.85546875" style="276" customWidth="1"/>
    <col min="8195" max="8195" width="16.140625" style="276" customWidth="1"/>
    <col min="8196" max="8196" width="16.85546875" style="276" customWidth="1"/>
    <col min="8197" max="8197" width="0" style="276" hidden="1" customWidth="1"/>
    <col min="8198" max="8198" width="2.7109375" style="276" customWidth="1"/>
    <col min="8199" max="8199" width="13.28515625" style="276" customWidth="1"/>
    <col min="8200" max="8201" width="12.5703125" style="276" customWidth="1"/>
    <col min="8202" max="8202" width="13.140625" style="276" customWidth="1"/>
    <col min="8203" max="8448" width="11.42578125" style="276"/>
    <col min="8449" max="8449" width="0" style="276" hidden="1" customWidth="1"/>
    <col min="8450" max="8450" width="65.85546875" style="276" customWidth="1"/>
    <col min="8451" max="8451" width="16.140625" style="276" customWidth="1"/>
    <col min="8452" max="8452" width="16.85546875" style="276" customWidth="1"/>
    <col min="8453" max="8453" width="0" style="276" hidden="1" customWidth="1"/>
    <col min="8454" max="8454" width="2.7109375" style="276" customWidth="1"/>
    <col min="8455" max="8455" width="13.28515625" style="276" customWidth="1"/>
    <col min="8456" max="8457" width="12.5703125" style="276" customWidth="1"/>
    <col min="8458" max="8458" width="13.140625" style="276" customWidth="1"/>
    <col min="8459" max="8704" width="11.42578125" style="276"/>
    <col min="8705" max="8705" width="0" style="276" hidden="1" customWidth="1"/>
    <col min="8706" max="8706" width="65.85546875" style="276" customWidth="1"/>
    <col min="8707" max="8707" width="16.140625" style="276" customWidth="1"/>
    <col min="8708" max="8708" width="16.85546875" style="276" customWidth="1"/>
    <col min="8709" max="8709" width="0" style="276" hidden="1" customWidth="1"/>
    <col min="8710" max="8710" width="2.7109375" style="276" customWidth="1"/>
    <col min="8711" max="8711" width="13.28515625" style="276" customWidth="1"/>
    <col min="8712" max="8713" width="12.5703125" style="276" customWidth="1"/>
    <col min="8714" max="8714" width="13.140625" style="276" customWidth="1"/>
    <col min="8715" max="8960" width="11.42578125" style="276"/>
    <col min="8961" max="8961" width="0" style="276" hidden="1" customWidth="1"/>
    <col min="8962" max="8962" width="65.85546875" style="276" customWidth="1"/>
    <col min="8963" max="8963" width="16.140625" style="276" customWidth="1"/>
    <col min="8964" max="8964" width="16.85546875" style="276" customWidth="1"/>
    <col min="8965" max="8965" width="0" style="276" hidden="1" customWidth="1"/>
    <col min="8966" max="8966" width="2.7109375" style="276" customWidth="1"/>
    <col min="8967" max="8967" width="13.28515625" style="276" customWidth="1"/>
    <col min="8968" max="8969" width="12.5703125" style="276" customWidth="1"/>
    <col min="8970" max="8970" width="13.140625" style="276" customWidth="1"/>
    <col min="8971" max="9216" width="11.42578125" style="276"/>
    <col min="9217" max="9217" width="0" style="276" hidden="1" customWidth="1"/>
    <col min="9218" max="9218" width="65.85546875" style="276" customWidth="1"/>
    <col min="9219" max="9219" width="16.140625" style="276" customWidth="1"/>
    <col min="9220" max="9220" width="16.85546875" style="276" customWidth="1"/>
    <col min="9221" max="9221" width="0" style="276" hidden="1" customWidth="1"/>
    <col min="9222" max="9222" width="2.7109375" style="276" customWidth="1"/>
    <col min="9223" max="9223" width="13.28515625" style="276" customWidth="1"/>
    <col min="9224" max="9225" width="12.5703125" style="276" customWidth="1"/>
    <col min="9226" max="9226" width="13.140625" style="276" customWidth="1"/>
    <col min="9227" max="9472" width="11.42578125" style="276"/>
    <col min="9473" max="9473" width="0" style="276" hidden="1" customWidth="1"/>
    <col min="9474" max="9474" width="65.85546875" style="276" customWidth="1"/>
    <col min="9475" max="9475" width="16.140625" style="276" customWidth="1"/>
    <col min="9476" max="9476" width="16.85546875" style="276" customWidth="1"/>
    <col min="9477" max="9477" width="0" style="276" hidden="1" customWidth="1"/>
    <col min="9478" max="9478" width="2.7109375" style="276" customWidth="1"/>
    <col min="9479" max="9479" width="13.28515625" style="276" customWidth="1"/>
    <col min="9480" max="9481" width="12.5703125" style="276" customWidth="1"/>
    <col min="9482" max="9482" width="13.140625" style="276" customWidth="1"/>
    <col min="9483" max="9728" width="11.42578125" style="276"/>
    <col min="9729" max="9729" width="0" style="276" hidden="1" customWidth="1"/>
    <col min="9730" max="9730" width="65.85546875" style="276" customWidth="1"/>
    <col min="9731" max="9731" width="16.140625" style="276" customWidth="1"/>
    <col min="9732" max="9732" width="16.85546875" style="276" customWidth="1"/>
    <col min="9733" max="9733" width="0" style="276" hidden="1" customWidth="1"/>
    <col min="9734" max="9734" width="2.7109375" style="276" customWidth="1"/>
    <col min="9735" max="9735" width="13.28515625" style="276" customWidth="1"/>
    <col min="9736" max="9737" width="12.5703125" style="276" customWidth="1"/>
    <col min="9738" max="9738" width="13.140625" style="276" customWidth="1"/>
    <col min="9739" max="9984" width="11.42578125" style="276"/>
    <col min="9985" max="9985" width="0" style="276" hidden="1" customWidth="1"/>
    <col min="9986" max="9986" width="65.85546875" style="276" customWidth="1"/>
    <col min="9987" max="9987" width="16.140625" style="276" customWidth="1"/>
    <col min="9988" max="9988" width="16.85546875" style="276" customWidth="1"/>
    <col min="9989" max="9989" width="0" style="276" hidden="1" customWidth="1"/>
    <col min="9990" max="9990" width="2.7109375" style="276" customWidth="1"/>
    <col min="9991" max="9991" width="13.28515625" style="276" customWidth="1"/>
    <col min="9992" max="9993" width="12.5703125" style="276" customWidth="1"/>
    <col min="9994" max="9994" width="13.140625" style="276" customWidth="1"/>
    <col min="9995" max="10240" width="11.42578125" style="276"/>
    <col min="10241" max="10241" width="0" style="276" hidden="1" customWidth="1"/>
    <col min="10242" max="10242" width="65.85546875" style="276" customWidth="1"/>
    <col min="10243" max="10243" width="16.140625" style="276" customWidth="1"/>
    <col min="10244" max="10244" width="16.85546875" style="276" customWidth="1"/>
    <col min="10245" max="10245" width="0" style="276" hidden="1" customWidth="1"/>
    <col min="10246" max="10246" width="2.7109375" style="276" customWidth="1"/>
    <col min="10247" max="10247" width="13.28515625" style="276" customWidth="1"/>
    <col min="10248" max="10249" width="12.5703125" style="276" customWidth="1"/>
    <col min="10250" max="10250" width="13.140625" style="276" customWidth="1"/>
    <col min="10251" max="10496" width="11.42578125" style="276"/>
    <col min="10497" max="10497" width="0" style="276" hidden="1" customWidth="1"/>
    <col min="10498" max="10498" width="65.85546875" style="276" customWidth="1"/>
    <col min="10499" max="10499" width="16.140625" style="276" customWidth="1"/>
    <col min="10500" max="10500" width="16.85546875" style="276" customWidth="1"/>
    <col min="10501" max="10501" width="0" style="276" hidden="1" customWidth="1"/>
    <col min="10502" max="10502" width="2.7109375" style="276" customWidth="1"/>
    <col min="10503" max="10503" width="13.28515625" style="276" customWidth="1"/>
    <col min="10504" max="10505" width="12.5703125" style="276" customWidth="1"/>
    <col min="10506" max="10506" width="13.140625" style="276" customWidth="1"/>
    <col min="10507" max="10752" width="11.42578125" style="276"/>
    <col min="10753" max="10753" width="0" style="276" hidden="1" customWidth="1"/>
    <col min="10754" max="10754" width="65.85546875" style="276" customWidth="1"/>
    <col min="10755" max="10755" width="16.140625" style="276" customWidth="1"/>
    <col min="10756" max="10756" width="16.85546875" style="276" customWidth="1"/>
    <col min="10757" max="10757" width="0" style="276" hidden="1" customWidth="1"/>
    <col min="10758" max="10758" width="2.7109375" style="276" customWidth="1"/>
    <col min="10759" max="10759" width="13.28515625" style="276" customWidth="1"/>
    <col min="10760" max="10761" width="12.5703125" style="276" customWidth="1"/>
    <col min="10762" max="10762" width="13.140625" style="276" customWidth="1"/>
    <col min="10763" max="11008" width="11.42578125" style="276"/>
    <col min="11009" max="11009" width="0" style="276" hidden="1" customWidth="1"/>
    <col min="11010" max="11010" width="65.85546875" style="276" customWidth="1"/>
    <col min="11011" max="11011" width="16.140625" style="276" customWidth="1"/>
    <col min="11012" max="11012" width="16.85546875" style="276" customWidth="1"/>
    <col min="11013" max="11013" width="0" style="276" hidden="1" customWidth="1"/>
    <col min="11014" max="11014" width="2.7109375" style="276" customWidth="1"/>
    <col min="11015" max="11015" width="13.28515625" style="276" customWidth="1"/>
    <col min="11016" max="11017" width="12.5703125" style="276" customWidth="1"/>
    <col min="11018" max="11018" width="13.140625" style="276" customWidth="1"/>
    <col min="11019" max="11264" width="11.42578125" style="276"/>
    <col min="11265" max="11265" width="0" style="276" hidden="1" customWidth="1"/>
    <col min="11266" max="11266" width="65.85546875" style="276" customWidth="1"/>
    <col min="11267" max="11267" width="16.140625" style="276" customWidth="1"/>
    <col min="11268" max="11268" width="16.85546875" style="276" customWidth="1"/>
    <col min="11269" max="11269" width="0" style="276" hidden="1" customWidth="1"/>
    <col min="11270" max="11270" width="2.7109375" style="276" customWidth="1"/>
    <col min="11271" max="11271" width="13.28515625" style="276" customWidth="1"/>
    <col min="11272" max="11273" width="12.5703125" style="276" customWidth="1"/>
    <col min="11274" max="11274" width="13.140625" style="276" customWidth="1"/>
    <col min="11275" max="11520" width="11.42578125" style="276"/>
    <col min="11521" max="11521" width="0" style="276" hidden="1" customWidth="1"/>
    <col min="11522" max="11522" width="65.85546875" style="276" customWidth="1"/>
    <col min="11523" max="11523" width="16.140625" style="276" customWidth="1"/>
    <col min="11524" max="11524" width="16.85546875" style="276" customWidth="1"/>
    <col min="11525" max="11525" width="0" style="276" hidden="1" customWidth="1"/>
    <col min="11526" max="11526" width="2.7109375" style="276" customWidth="1"/>
    <col min="11527" max="11527" width="13.28515625" style="276" customWidth="1"/>
    <col min="11528" max="11529" width="12.5703125" style="276" customWidth="1"/>
    <col min="11530" max="11530" width="13.140625" style="276" customWidth="1"/>
    <col min="11531" max="11776" width="11.42578125" style="276"/>
    <col min="11777" max="11777" width="0" style="276" hidden="1" customWidth="1"/>
    <col min="11778" max="11778" width="65.85546875" style="276" customWidth="1"/>
    <col min="11779" max="11779" width="16.140625" style="276" customWidth="1"/>
    <col min="11780" max="11780" width="16.85546875" style="276" customWidth="1"/>
    <col min="11781" max="11781" width="0" style="276" hidden="1" customWidth="1"/>
    <col min="11782" max="11782" width="2.7109375" style="276" customWidth="1"/>
    <col min="11783" max="11783" width="13.28515625" style="276" customWidth="1"/>
    <col min="11784" max="11785" width="12.5703125" style="276" customWidth="1"/>
    <col min="11786" max="11786" width="13.140625" style="276" customWidth="1"/>
    <col min="11787" max="12032" width="11.42578125" style="276"/>
    <col min="12033" max="12033" width="0" style="276" hidden="1" customWidth="1"/>
    <col min="12034" max="12034" width="65.85546875" style="276" customWidth="1"/>
    <col min="12035" max="12035" width="16.140625" style="276" customWidth="1"/>
    <col min="12036" max="12036" width="16.85546875" style="276" customWidth="1"/>
    <col min="12037" max="12037" width="0" style="276" hidden="1" customWidth="1"/>
    <col min="12038" max="12038" width="2.7109375" style="276" customWidth="1"/>
    <col min="12039" max="12039" width="13.28515625" style="276" customWidth="1"/>
    <col min="12040" max="12041" width="12.5703125" style="276" customWidth="1"/>
    <col min="12042" max="12042" width="13.140625" style="276" customWidth="1"/>
    <col min="12043" max="12288" width="11.42578125" style="276"/>
    <col min="12289" max="12289" width="0" style="276" hidden="1" customWidth="1"/>
    <col min="12290" max="12290" width="65.85546875" style="276" customWidth="1"/>
    <col min="12291" max="12291" width="16.140625" style="276" customWidth="1"/>
    <col min="12292" max="12292" width="16.85546875" style="276" customWidth="1"/>
    <col min="12293" max="12293" width="0" style="276" hidden="1" customWidth="1"/>
    <col min="12294" max="12294" width="2.7109375" style="276" customWidth="1"/>
    <col min="12295" max="12295" width="13.28515625" style="276" customWidth="1"/>
    <col min="12296" max="12297" width="12.5703125" style="276" customWidth="1"/>
    <col min="12298" max="12298" width="13.140625" style="276" customWidth="1"/>
    <col min="12299" max="12544" width="11.42578125" style="276"/>
    <col min="12545" max="12545" width="0" style="276" hidden="1" customWidth="1"/>
    <col min="12546" max="12546" width="65.85546875" style="276" customWidth="1"/>
    <col min="12547" max="12547" width="16.140625" style="276" customWidth="1"/>
    <col min="12548" max="12548" width="16.85546875" style="276" customWidth="1"/>
    <col min="12549" max="12549" width="0" style="276" hidden="1" customWidth="1"/>
    <col min="12550" max="12550" width="2.7109375" style="276" customWidth="1"/>
    <col min="12551" max="12551" width="13.28515625" style="276" customWidth="1"/>
    <col min="12552" max="12553" width="12.5703125" style="276" customWidth="1"/>
    <col min="12554" max="12554" width="13.140625" style="276" customWidth="1"/>
    <col min="12555" max="12800" width="11.42578125" style="276"/>
    <col min="12801" max="12801" width="0" style="276" hidden="1" customWidth="1"/>
    <col min="12802" max="12802" width="65.85546875" style="276" customWidth="1"/>
    <col min="12803" max="12803" width="16.140625" style="276" customWidth="1"/>
    <col min="12804" max="12804" width="16.85546875" style="276" customWidth="1"/>
    <col min="12805" max="12805" width="0" style="276" hidden="1" customWidth="1"/>
    <col min="12806" max="12806" width="2.7109375" style="276" customWidth="1"/>
    <col min="12807" max="12807" width="13.28515625" style="276" customWidth="1"/>
    <col min="12808" max="12809" width="12.5703125" style="276" customWidth="1"/>
    <col min="12810" max="12810" width="13.140625" style="276" customWidth="1"/>
    <col min="12811" max="13056" width="11.42578125" style="276"/>
    <col min="13057" max="13057" width="0" style="276" hidden="1" customWidth="1"/>
    <col min="13058" max="13058" width="65.85546875" style="276" customWidth="1"/>
    <col min="13059" max="13059" width="16.140625" style="276" customWidth="1"/>
    <col min="13060" max="13060" width="16.85546875" style="276" customWidth="1"/>
    <col min="13061" max="13061" width="0" style="276" hidden="1" customWidth="1"/>
    <col min="13062" max="13062" width="2.7109375" style="276" customWidth="1"/>
    <col min="13063" max="13063" width="13.28515625" style="276" customWidth="1"/>
    <col min="13064" max="13065" width="12.5703125" style="276" customWidth="1"/>
    <col min="13066" max="13066" width="13.140625" style="276" customWidth="1"/>
    <col min="13067" max="13312" width="11.42578125" style="276"/>
    <col min="13313" max="13313" width="0" style="276" hidden="1" customWidth="1"/>
    <col min="13314" max="13314" width="65.85546875" style="276" customWidth="1"/>
    <col min="13315" max="13315" width="16.140625" style="276" customWidth="1"/>
    <col min="13316" max="13316" width="16.85546875" style="276" customWidth="1"/>
    <col min="13317" max="13317" width="0" style="276" hidden="1" customWidth="1"/>
    <col min="13318" max="13318" width="2.7109375" style="276" customWidth="1"/>
    <col min="13319" max="13319" width="13.28515625" style="276" customWidth="1"/>
    <col min="13320" max="13321" width="12.5703125" style="276" customWidth="1"/>
    <col min="13322" max="13322" width="13.140625" style="276" customWidth="1"/>
    <col min="13323" max="13568" width="11.42578125" style="276"/>
    <col min="13569" max="13569" width="0" style="276" hidden="1" customWidth="1"/>
    <col min="13570" max="13570" width="65.85546875" style="276" customWidth="1"/>
    <col min="13571" max="13571" width="16.140625" style="276" customWidth="1"/>
    <col min="13572" max="13572" width="16.85546875" style="276" customWidth="1"/>
    <col min="13573" max="13573" width="0" style="276" hidden="1" customWidth="1"/>
    <col min="13574" max="13574" width="2.7109375" style="276" customWidth="1"/>
    <col min="13575" max="13575" width="13.28515625" style="276" customWidth="1"/>
    <col min="13576" max="13577" width="12.5703125" style="276" customWidth="1"/>
    <col min="13578" max="13578" width="13.140625" style="276" customWidth="1"/>
    <col min="13579" max="13824" width="11.42578125" style="276"/>
    <col min="13825" max="13825" width="0" style="276" hidden="1" customWidth="1"/>
    <col min="13826" max="13826" width="65.85546875" style="276" customWidth="1"/>
    <col min="13827" max="13827" width="16.140625" style="276" customWidth="1"/>
    <col min="13828" max="13828" width="16.85546875" style="276" customWidth="1"/>
    <col min="13829" max="13829" width="0" style="276" hidden="1" customWidth="1"/>
    <col min="13830" max="13830" width="2.7109375" style="276" customWidth="1"/>
    <col min="13831" max="13831" width="13.28515625" style="276" customWidth="1"/>
    <col min="13832" max="13833" width="12.5703125" style="276" customWidth="1"/>
    <col min="13834" max="13834" width="13.140625" style="276" customWidth="1"/>
    <col min="13835" max="14080" width="11.42578125" style="276"/>
    <col min="14081" max="14081" width="0" style="276" hidden="1" customWidth="1"/>
    <col min="14082" max="14082" width="65.85546875" style="276" customWidth="1"/>
    <col min="14083" max="14083" width="16.140625" style="276" customWidth="1"/>
    <col min="14084" max="14084" width="16.85546875" style="276" customWidth="1"/>
    <col min="14085" max="14085" width="0" style="276" hidden="1" customWidth="1"/>
    <col min="14086" max="14086" width="2.7109375" style="276" customWidth="1"/>
    <col min="14087" max="14087" width="13.28515625" style="276" customWidth="1"/>
    <col min="14088" max="14089" width="12.5703125" style="276" customWidth="1"/>
    <col min="14090" max="14090" width="13.140625" style="276" customWidth="1"/>
    <col min="14091" max="14336" width="11.42578125" style="276"/>
    <col min="14337" max="14337" width="0" style="276" hidden="1" customWidth="1"/>
    <col min="14338" max="14338" width="65.85546875" style="276" customWidth="1"/>
    <col min="14339" max="14339" width="16.140625" style="276" customWidth="1"/>
    <col min="14340" max="14340" width="16.85546875" style="276" customWidth="1"/>
    <col min="14341" max="14341" width="0" style="276" hidden="1" customWidth="1"/>
    <col min="14342" max="14342" width="2.7109375" style="276" customWidth="1"/>
    <col min="14343" max="14343" width="13.28515625" style="276" customWidth="1"/>
    <col min="14344" max="14345" width="12.5703125" style="276" customWidth="1"/>
    <col min="14346" max="14346" width="13.140625" style="276" customWidth="1"/>
    <col min="14347" max="14592" width="11.42578125" style="276"/>
    <col min="14593" max="14593" width="0" style="276" hidden="1" customWidth="1"/>
    <col min="14594" max="14594" width="65.85546875" style="276" customWidth="1"/>
    <col min="14595" max="14595" width="16.140625" style="276" customWidth="1"/>
    <col min="14596" max="14596" width="16.85546875" style="276" customWidth="1"/>
    <col min="14597" max="14597" width="0" style="276" hidden="1" customWidth="1"/>
    <col min="14598" max="14598" width="2.7109375" style="276" customWidth="1"/>
    <col min="14599" max="14599" width="13.28515625" style="276" customWidth="1"/>
    <col min="14600" max="14601" width="12.5703125" style="276" customWidth="1"/>
    <col min="14602" max="14602" width="13.140625" style="276" customWidth="1"/>
    <col min="14603" max="14848" width="11.42578125" style="276"/>
    <col min="14849" max="14849" width="0" style="276" hidden="1" customWidth="1"/>
    <col min="14850" max="14850" width="65.85546875" style="276" customWidth="1"/>
    <col min="14851" max="14851" width="16.140625" style="276" customWidth="1"/>
    <col min="14852" max="14852" width="16.85546875" style="276" customWidth="1"/>
    <col min="14853" max="14853" width="0" style="276" hidden="1" customWidth="1"/>
    <col min="14854" max="14854" width="2.7109375" style="276" customWidth="1"/>
    <col min="14855" max="14855" width="13.28515625" style="276" customWidth="1"/>
    <col min="14856" max="14857" width="12.5703125" style="276" customWidth="1"/>
    <col min="14858" max="14858" width="13.140625" style="276" customWidth="1"/>
    <col min="14859" max="15104" width="11.42578125" style="276"/>
    <col min="15105" max="15105" width="0" style="276" hidden="1" customWidth="1"/>
    <col min="15106" max="15106" width="65.85546875" style="276" customWidth="1"/>
    <col min="15107" max="15107" width="16.140625" style="276" customWidth="1"/>
    <col min="15108" max="15108" width="16.85546875" style="276" customWidth="1"/>
    <col min="15109" max="15109" width="0" style="276" hidden="1" customWidth="1"/>
    <col min="15110" max="15110" width="2.7109375" style="276" customWidth="1"/>
    <col min="15111" max="15111" width="13.28515625" style="276" customWidth="1"/>
    <col min="15112" max="15113" width="12.5703125" style="276" customWidth="1"/>
    <col min="15114" max="15114" width="13.140625" style="276" customWidth="1"/>
    <col min="15115" max="15360" width="11.42578125" style="276"/>
    <col min="15361" max="15361" width="0" style="276" hidden="1" customWidth="1"/>
    <col min="15362" max="15362" width="65.85546875" style="276" customWidth="1"/>
    <col min="15363" max="15363" width="16.140625" style="276" customWidth="1"/>
    <col min="15364" max="15364" width="16.85546875" style="276" customWidth="1"/>
    <col min="15365" max="15365" width="0" style="276" hidden="1" customWidth="1"/>
    <col min="15366" max="15366" width="2.7109375" style="276" customWidth="1"/>
    <col min="15367" max="15367" width="13.28515625" style="276" customWidth="1"/>
    <col min="15368" max="15369" width="12.5703125" style="276" customWidth="1"/>
    <col min="15370" max="15370" width="13.140625" style="276" customWidth="1"/>
    <col min="15371" max="15616" width="11.42578125" style="276"/>
    <col min="15617" max="15617" width="0" style="276" hidden="1" customWidth="1"/>
    <col min="15618" max="15618" width="65.85546875" style="276" customWidth="1"/>
    <col min="15619" max="15619" width="16.140625" style="276" customWidth="1"/>
    <col min="15620" max="15620" width="16.85546875" style="276" customWidth="1"/>
    <col min="15621" max="15621" width="0" style="276" hidden="1" customWidth="1"/>
    <col min="15622" max="15622" width="2.7109375" style="276" customWidth="1"/>
    <col min="15623" max="15623" width="13.28515625" style="276" customWidth="1"/>
    <col min="15624" max="15625" width="12.5703125" style="276" customWidth="1"/>
    <col min="15626" max="15626" width="13.140625" style="276" customWidth="1"/>
    <col min="15627" max="15872" width="11.42578125" style="276"/>
    <col min="15873" max="15873" width="0" style="276" hidden="1" customWidth="1"/>
    <col min="15874" max="15874" width="65.85546875" style="276" customWidth="1"/>
    <col min="15875" max="15875" width="16.140625" style="276" customWidth="1"/>
    <col min="15876" max="15876" width="16.85546875" style="276" customWidth="1"/>
    <col min="15877" max="15877" width="0" style="276" hidden="1" customWidth="1"/>
    <col min="15878" max="15878" width="2.7109375" style="276" customWidth="1"/>
    <col min="15879" max="15879" width="13.28515625" style="276" customWidth="1"/>
    <col min="15880" max="15881" width="12.5703125" style="276" customWidth="1"/>
    <col min="15882" max="15882" width="13.140625" style="276" customWidth="1"/>
    <col min="15883" max="16128" width="11.42578125" style="276"/>
    <col min="16129" max="16129" width="0" style="276" hidden="1" customWidth="1"/>
    <col min="16130" max="16130" width="65.85546875" style="276" customWidth="1"/>
    <col min="16131" max="16131" width="16.140625" style="276" customWidth="1"/>
    <col min="16132" max="16132" width="16.85546875" style="276" customWidth="1"/>
    <col min="16133" max="16133" width="0" style="276" hidden="1" customWidth="1"/>
    <col min="16134" max="16134" width="2.7109375" style="276" customWidth="1"/>
    <col min="16135" max="16135" width="13.28515625" style="276" customWidth="1"/>
    <col min="16136" max="16137" width="12.5703125" style="276" customWidth="1"/>
    <col min="16138" max="16138" width="13.140625" style="276" customWidth="1"/>
    <col min="16139" max="16384" width="11.42578125" style="276"/>
  </cols>
  <sheetData>
    <row r="1" spans="1:8" ht="15.75" customHeight="1">
      <c r="B1" s="708" t="s">
        <v>285</v>
      </c>
      <c r="C1" s="708"/>
      <c r="D1" s="708"/>
      <c r="E1" s="708"/>
      <c r="F1" s="278"/>
    </row>
    <row r="2" spans="1:8" ht="14.25" customHeight="1">
      <c r="B2" s="705" t="s">
        <v>593</v>
      </c>
      <c r="C2" s="705"/>
      <c r="D2" s="705"/>
      <c r="E2" s="279"/>
      <c r="F2" s="278"/>
    </row>
    <row r="3" spans="1:8" ht="14.25" customHeight="1">
      <c r="B3" s="706" t="s">
        <v>286</v>
      </c>
      <c r="C3" s="706"/>
      <c r="D3" s="706"/>
      <c r="E3" s="706"/>
      <c r="F3" s="278"/>
    </row>
    <row r="4" spans="1:8" ht="14.25" customHeight="1">
      <c r="B4" s="706" t="s">
        <v>1</v>
      </c>
      <c r="C4" s="706"/>
      <c r="D4" s="706"/>
      <c r="E4" s="706"/>
      <c r="F4" s="278"/>
    </row>
    <row r="5" spans="1:8" ht="12.75" customHeight="1">
      <c r="A5" s="280"/>
      <c r="D5" s="281"/>
      <c r="E5" s="282"/>
      <c r="F5" s="283"/>
    </row>
    <row r="6" spans="1:8" ht="12.75" customHeight="1">
      <c r="A6" s="280"/>
      <c r="B6" s="284" t="s">
        <v>287</v>
      </c>
      <c r="C6" s="285">
        <v>43830</v>
      </c>
      <c r="D6" s="286">
        <v>43465</v>
      </c>
      <c r="E6" s="287">
        <v>40909</v>
      </c>
      <c r="F6" s="288"/>
    </row>
    <row r="7" spans="1:8" ht="6.75" customHeight="1">
      <c r="A7" s="280"/>
      <c r="B7" s="289"/>
      <c r="C7" s="290"/>
      <c r="D7" s="290"/>
      <c r="E7" s="281"/>
      <c r="F7" s="288"/>
    </row>
    <row r="8" spans="1:8" ht="12" customHeight="1">
      <c r="A8" s="280"/>
      <c r="B8" s="291" t="s">
        <v>288</v>
      </c>
      <c r="C8" s="292"/>
      <c r="D8" s="292"/>
      <c r="E8" s="293"/>
      <c r="F8" s="288"/>
      <c r="H8" s="294"/>
    </row>
    <row r="9" spans="1:8" ht="12" customHeight="1">
      <c r="A9" s="280"/>
      <c r="B9" s="289" t="s">
        <v>289</v>
      </c>
      <c r="C9" s="292">
        <v>141569487349</v>
      </c>
      <c r="D9" s="292">
        <v>145687533066</v>
      </c>
      <c r="E9" s="293">
        <v>8705775773</v>
      </c>
      <c r="F9" s="288">
        <v>1</v>
      </c>
      <c r="G9" s="294"/>
    </row>
    <row r="10" spans="1:8" ht="12" customHeight="1">
      <c r="A10" s="280"/>
      <c r="B10" s="289" t="s">
        <v>290</v>
      </c>
      <c r="C10" s="292">
        <v>-69498390533</v>
      </c>
      <c r="D10" s="292">
        <v>-81309431542</v>
      </c>
      <c r="E10" s="293">
        <v>-13602197816</v>
      </c>
      <c r="F10" s="288">
        <v>2</v>
      </c>
      <c r="G10" s="294"/>
    </row>
    <row r="11" spans="1:8" ht="12" customHeight="1">
      <c r="A11" s="280"/>
      <c r="B11" s="289" t="s">
        <v>291</v>
      </c>
      <c r="C11" s="292">
        <v>-437995752</v>
      </c>
      <c r="D11" s="292">
        <v>-490929772</v>
      </c>
      <c r="E11" s="293">
        <v>-99448990</v>
      </c>
      <c r="F11" s="288">
        <v>3</v>
      </c>
    </row>
    <row r="12" spans="1:8" ht="12" customHeight="1">
      <c r="A12" s="280"/>
      <c r="B12" s="289" t="s">
        <v>292</v>
      </c>
      <c r="C12" s="292">
        <v>-40798816195</v>
      </c>
      <c r="D12" s="292">
        <v>-39153196304</v>
      </c>
      <c r="E12" s="293">
        <v>-33824658</v>
      </c>
      <c r="F12" s="288">
        <v>4</v>
      </c>
      <c r="G12" s="295"/>
    </row>
    <row r="13" spans="1:8" ht="12" customHeight="1">
      <c r="A13" s="280"/>
      <c r="B13" s="289" t="s">
        <v>293</v>
      </c>
      <c r="C13" s="292">
        <v>-21671352603</v>
      </c>
      <c r="D13" s="292">
        <v>-20953127321</v>
      </c>
      <c r="E13" s="293">
        <v>-154602944</v>
      </c>
      <c r="F13" s="288">
        <v>7</v>
      </c>
      <c r="G13" s="295"/>
    </row>
    <row r="14" spans="1:8" ht="12" customHeight="1">
      <c r="A14" s="280"/>
      <c r="B14" s="289"/>
      <c r="C14" s="292"/>
      <c r="D14" s="292"/>
      <c r="E14" s="293"/>
      <c r="F14" s="288"/>
      <c r="G14" s="295"/>
    </row>
    <row r="15" spans="1:8" ht="27" customHeight="1">
      <c r="A15" s="280"/>
      <c r="B15" s="296" t="s">
        <v>294</v>
      </c>
      <c r="C15" s="297">
        <v>9162932266</v>
      </c>
      <c r="D15" s="297">
        <v>3780848127</v>
      </c>
      <c r="E15" s="298">
        <v>-5184298635</v>
      </c>
      <c r="F15" s="288"/>
    </row>
    <row r="16" spans="1:8" ht="12" customHeight="1">
      <c r="A16" s="280"/>
      <c r="B16" s="289"/>
      <c r="C16" s="292"/>
      <c r="D16" s="292"/>
      <c r="E16" s="293"/>
      <c r="F16" s="288"/>
    </row>
    <row r="17" spans="1:8" ht="12" customHeight="1">
      <c r="A17" s="280"/>
      <c r="B17" s="291" t="s">
        <v>295</v>
      </c>
      <c r="C17" s="299">
        <v>416113415</v>
      </c>
      <c r="D17" s="299">
        <v>1583947880</v>
      </c>
      <c r="E17" s="293"/>
      <c r="F17" s="288"/>
    </row>
    <row r="18" spans="1:8" ht="12" customHeight="1">
      <c r="A18" s="280"/>
      <c r="B18" s="289" t="s">
        <v>296</v>
      </c>
      <c r="C18" s="292">
        <v>0</v>
      </c>
      <c r="D18" s="292">
        <v>0</v>
      </c>
      <c r="E18" s="293"/>
      <c r="F18" s="288"/>
    </row>
    <row r="19" spans="1:8" ht="12" customHeight="1">
      <c r="A19" s="280"/>
      <c r="B19" s="289" t="s">
        <v>297</v>
      </c>
      <c r="C19" s="292">
        <v>0</v>
      </c>
      <c r="D19" s="292">
        <v>0</v>
      </c>
      <c r="E19" s="293"/>
      <c r="F19" s="288"/>
    </row>
    <row r="20" spans="1:8" ht="12" customHeight="1">
      <c r="A20" s="280"/>
      <c r="B20" s="289" t="s">
        <v>298</v>
      </c>
      <c r="C20" s="292">
        <v>416113415</v>
      </c>
      <c r="D20" s="292">
        <v>1583947880</v>
      </c>
      <c r="E20" s="293"/>
      <c r="F20" s="288">
        <v>6</v>
      </c>
    </row>
    <row r="21" spans="1:8" ht="12" customHeight="1">
      <c r="A21" s="280"/>
      <c r="B21" s="289"/>
      <c r="C21" s="292"/>
      <c r="D21" s="292"/>
      <c r="E21" s="293"/>
      <c r="F21" s="288"/>
      <c r="H21" s="294"/>
    </row>
    <row r="22" spans="1:8" ht="12" customHeight="1">
      <c r="A22" s="280"/>
      <c r="B22" s="291" t="s">
        <v>299</v>
      </c>
      <c r="C22" s="299">
        <v>0</v>
      </c>
      <c r="D22" s="299">
        <v>0</v>
      </c>
      <c r="E22" s="300">
        <v>0</v>
      </c>
      <c r="F22" s="288"/>
    </row>
    <row r="23" spans="1:8" ht="12" customHeight="1">
      <c r="A23" s="280"/>
      <c r="B23" s="289" t="s">
        <v>300</v>
      </c>
      <c r="C23" s="292">
        <v>0</v>
      </c>
      <c r="D23" s="292">
        <v>0</v>
      </c>
      <c r="E23" s="293">
        <v>0</v>
      </c>
      <c r="F23" s="288">
        <v>15</v>
      </c>
      <c r="G23" s="295"/>
    </row>
    <row r="24" spans="1:8" ht="12" customHeight="1">
      <c r="A24" s="280"/>
      <c r="B24" s="289"/>
      <c r="C24" s="292"/>
      <c r="D24" s="292"/>
      <c r="E24" s="293"/>
      <c r="F24" s="288"/>
    </row>
    <row r="25" spans="1:8" ht="12" customHeight="1">
      <c r="A25" s="280"/>
      <c r="B25" s="291" t="s">
        <v>301</v>
      </c>
      <c r="C25" s="299">
        <v>-1559738794</v>
      </c>
      <c r="D25" s="299">
        <v>-1350824126</v>
      </c>
      <c r="E25" s="300">
        <v>0</v>
      </c>
      <c r="F25" s="288"/>
    </row>
    <row r="26" spans="1:8" ht="12" customHeight="1">
      <c r="A26" s="280"/>
      <c r="B26" s="289" t="s">
        <v>302</v>
      </c>
      <c r="C26" s="292">
        <v>-1559738794</v>
      </c>
      <c r="D26" s="292">
        <v>-1350824126</v>
      </c>
      <c r="E26" s="293">
        <v>-88474958</v>
      </c>
      <c r="F26" s="288">
        <v>8</v>
      </c>
    </row>
    <row r="27" spans="1:8" ht="12" customHeight="1">
      <c r="A27" s="280"/>
      <c r="B27" s="289"/>
      <c r="C27" s="301"/>
      <c r="D27" s="301"/>
      <c r="E27" s="293"/>
      <c r="F27" s="288"/>
    </row>
    <row r="28" spans="1:8" ht="12" customHeight="1">
      <c r="A28" s="280"/>
      <c r="B28" s="302" t="s">
        <v>303</v>
      </c>
      <c r="C28" s="303">
        <v>8019306887</v>
      </c>
      <c r="D28" s="303">
        <v>4013971881</v>
      </c>
      <c r="E28" s="304">
        <v>-5272773593</v>
      </c>
      <c r="F28" s="288"/>
    </row>
    <row r="29" spans="1:8" ht="12" customHeight="1">
      <c r="A29" s="280"/>
      <c r="B29" s="289"/>
      <c r="C29" s="301"/>
      <c r="D29" s="301"/>
      <c r="E29" s="293"/>
      <c r="F29" s="288"/>
    </row>
    <row r="30" spans="1:8" ht="12" customHeight="1">
      <c r="A30" s="280"/>
      <c r="B30" s="291" t="s">
        <v>304</v>
      </c>
      <c r="C30" s="301"/>
      <c r="D30" s="301"/>
      <c r="E30" s="293"/>
      <c r="F30" s="288"/>
    </row>
    <row r="31" spans="1:8" ht="12" customHeight="1">
      <c r="A31" s="280"/>
      <c r="B31" s="289" t="s">
        <v>305</v>
      </c>
      <c r="C31" s="292">
        <v>4409799157</v>
      </c>
      <c r="D31" s="292">
        <v>3309057892</v>
      </c>
      <c r="E31" s="293"/>
      <c r="F31" s="288">
        <v>9</v>
      </c>
    </row>
    <row r="32" spans="1:8" ht="12" customHeight="1">
      <c r="A32" s="280"/>
      <c r="B32" s="289" t="s">
        <v>306</v>
      </c>
      <c r="C32" s="292">
        <v>0</v>
      </c>
      <c r="D32" s="292">
        <v>0</v>
      </c>
      <c r="E32" s="293">
        <v>0</v>
      </c>
      <c r="F32" s="288"/>
    </row>
    <row r="33" spans="1:6" ht="12" customHeight="1">
      <c r="A33" s="280"/>
      <c r="B33" s="289" t="s">
        <v>307</v>
      </c>
      <c r="C33" s="301"/>
      <c r="D33" s="301"/>
      <c r="E33" s="293"/>
      <c r="F33" s="305"/>
    </row>
    <row r="34" spans="1:6" ht="12" customHeight="1">
      <c r="A34" s="280"/>
      <c r="B34" s="289" t="s">
        <v>308</v>
      </c>
      <c r="C34" s="292">
        <v>-2872683634</v>
      </c>
      <c r="D34" s="292">
        <v>-1153720049</v>
      </c>
      <c r="E34" s="306">
        <v>-1634439966</v>
      </c>
      <c r="F34" s="305">
        <v>10</v>
      </c>
    </row>
    <row r="35" spans="1:6" ht="12" customHeight="1">
      <c r="A35" s="280"/>
      <c r="B35" s="289"/>
      <c r="C35" s="301"/>
      <c r="D35" s="301"/>
      <c r="E35" s="306"/>
      <c r="F35" s="305"/>
    </row>
    <row r="36" spans="1:6" ht="12" customHeight="1">
      <c r="A36" s="280"/>
      <c r="B36" s="302" t="s">
        <v>309</v>
      </c>
      <c r="C36" s="303">
        <v>1537115523</v>
      </c>
      <c r="D36" s="303">
        <v>2155337843</v>
      </c>
      <c r="E36" s="304">
        <v>-1634439966</v>
      </c>
      <c r="F36" s="305"/>
    </row>
    <row r="37" spans="1:6" ht="12" customHeight="1">
      <c r="A37" s="280"/>
      <c r="B37" s="289"/>
      <c r="C37" s="301"/>
      <c r="D37" s="301"/>
      <c r="E37" s="306"/>
      <c r="F37" s="305"/>
    </row>
    <row r="38" spans="1:6" ht="12" customHeight="1">
      <c r="A38" s="280"/>
      <c r="B38" s="291" t="s">
        <v>310</v>
      </c>
      <c r="C38" s="301"/>
      <c r="D38" s="301"/>
      <c r="E38" s="293"/>
      <c r="F38" s="288"/>
    </row>
    <row r="39" spans="1:6" ht="12" customHeight="1">
      <c r="A39" s="280"/>
      <c r="B39" s="289" t="s">
        <v>311</v>
      </c>
      <c r="C39" s="292">
        <v>16555000000</v>
      </c>
      <c r="D39" s="292">
        <v>300000000</v>
      </c>
      <c r="E39" s="293">
        <v>4490000000</v>
      </c>
      <c r="F39" s="288">
        <v>11</v>
      </c>
    </row>
    <row r="40" spans="1:6" ht="12" customHeight="1">
      <c r="A40" s="280"/>
      <c r="B40" s="289" t="s">
        <v>312</v>
      </c>
      <c r="C40" s="292">
        <v>2192483792</v>
      </c>
      <c r="D40" s="292">
        <v>10882393779</v>
      </c>
      <c r="E40" s="293">
        <v>2589025669</v>
      </c>
      <c r="F40" s="288">
        <v>5</v>
      </c>
    </row>
    <row r="41" spans="1:6" ht="12" customHeight="1">
      <c r="A41" s="280"/>
      <c r="B41" s="289" t="s">
        <v>313</v>
      </c>
      <c r="C41" s="301"/>
      <c r="D41" s="301">
        <v>0</v>
      </c>
      <c r="E41" s="293"/>
      <c r="F41" s="288"/>
    </row>
    <row r="42" spans="1:6" ht="12" customHeight="1">
      <c r="A42" s="280"/>
      <c r="B42" s="289" t="s">
        <v>314</v>
      </c>
      <c r="C42" s="292">
        <v>-8572183342</v>
      </c>
      <c r="D42" s="292">
        <v>-1711018461</v>
      </c>
      <c r="E42" s="293"/>
      <c r="F42" s="288">
        <v>14</v>
      </c>
    </row>
    <row r="43" spans="1:6" ht="12" customHeight="1">
      <c r="A43" s="280"/>
      <c r="B43" s="289" t="s">
        <v>315</v>
      </c>
      <c r="C43" s="292">
        <v>-19236061318</v>
      </c>
      <c r="D43" s="292">
        <v>-13641948937</v>
      </c>
      <c r="E43" s="293">
        <v>-230378973</v>
      </c>
      <c r="F43" s="288">
        <v>12</v>
      </c>
    </row>
    <row r="44" spans="1:6" ht="12" customHeight="1">
      <c r="A44" s="280"/>
      <c r="B44" s="289"/>
      <c r="C44" s="301"/>
      <c r="D44" s="301"/>
      <c r="E44" s="293"/>
      <c r="F44" s="288"/>
    </row>
    <row r="45" spans="1:6" s="279" customFormat="1" ht="12" customHeight="1">
      <c r="A45" s="307"/>
      <c r="B45" s="302" t="s">
        <v>316</v>
      </c>
      <c r="C45" s="303">
        <v>-9060760868</v>
      </c>
      <c r="D45" s="303">
        <v>-4170573619</v>
      </c>
      <c r="E45" s="304">
        <v>6848646696</v>
      </c>
      <c r="F45" s="308"/>
    </row>
    <row r="46" spans="1:6" ht="12" customHeight="1">
      <c r="A46" s="280"/>
      <c r="B46" s="289"/>
      <c r="C46" s="301"/>
      <c r="D46" s="301"/>
      <c r="E46" s="293"/>
      <c r="F46" s="288"/>
    </row>
    <row r="47" spans="1:6" s="279" customFormat="1" ht="27" customHeight="1">
      <c r="A47" s="307"/>
      <c r="B47" s="309" t="s">
        <v>317</v>
      </c>
      <c r="C47" s="292">
        <v>654850701</v>
      </c>
      <c r="D47" s="292">
        <v>518167268</v>
      </c>
      <c r="E47" s="293">
        <v>0</v>
      </c>
      <c r="F47" s="308">
        <v>13</v>
      </c>
    </row>
    <row r="48" spans="1:6" ht="12" customHeight="1">
      <c r="A48" s="280"/>
      <c r="B48" s="289"/>
      <c r="C48" s="301"/>
      <c r="D48" s="301"/>
      <c r="E48" s="293"/>
      <c r="F48" s="288"/>
    </row>
    <row r="49" spans="1:6" s="279" customFormat="1" ht="12" customHeight="1">
      <c r="A49" s="307"/>
      <c r="B49" s="291" t="s">
        <v>318</v>
      </c>
      <c r="C49" s="310">
        <v>1150512244</v>
      </c>
      <c r="D49" s="310">
        <v>2516903374</v>
      </c>
      <c r="E49" s="311">
        <v>-58566863</v>
      </c>
      <c r="F49" s="308"/>
    </row>
    <row r="50" spans="1:6" s="279" customFormat="1" ht="12" customHeight="1">
      <c r="A50" s="307"/>
      <c r="B50" s="291"/>
      <c r="C50" s="310"/>
      <c r="D50" s="310"/>
      <c r="E50" s="300"/>
      <c r="F50" s="308"/>
    </row>
    <row r="51" spans="1:6" ht="12" customHeight="1">
      <c r="A51" s="280"/>
      <c r="B51" s="291" t="s">
        <v>319</v>
      </c>
      <c r="C51" s="312">
        <v>4593719191</v>
      </c>
      <c r="D51" s="313">
        <v>2076815817</v>
      </c>
      <c r="E51" s="306">
        <v>717357743</v>
      </c>
      <c r="F51" s="288"/>
    </row>
    <row r="52" spans="1:6" ht="12" customHeight="1">
      <c r="A52" s="280"/>
      <c r="B52" s="291"/>
      <c r="C52" s="301"/>
      <c r="D52" s="301"/>
      <c r="E52" s="293"/>
      <c r="F52" s="288"/>
    </row>
    <row r="53" spans="1:6" ht="12" customHeight="1">
      <c r="A53" s="280"/>
      <c r="B53" s="291" t="s">
        <v>320</v>
      </c>
      <c r="C53" s="301">
        <v>5744231435</v>
      </c>
      <c r="D53" s="301">
        <v>4593719191</v>
      </c>
      <c r="E53" s="306">
        <v>658790880</v>
      </c>
      <c r="F53" s="288"/>
    </row>
    <row r="54" spans="1:6" ht="7.5" customHeight="1">
      <c r="A54" s="280"/>
      <c r="B54" s="314"/>
      <c r="C54" s="315"/>
      <c r="D54" s="315"/>
      <c r="E54" s="316"/>
      <c r="F54" s="288"/>
    </row>
    <row r="55" spans="1:6" ht="7.5" customHeight="1">
      <c r="A55" s="280"/>
      <c r="C55" s="317"/>
      <c r="D55" s="317"/>
      <c r="E55" s="281"/>
      <c r="F55" s="283"/>
    </row>
    <row r="56" spans="1:6" ht="12.75" customHeight="1">
      <c r="C56" s="318"/>
      <c r="D56" s="318"/>
      <c r="E56" s="319">
        <v>658790880</v>
      </c>
    </row>
    <row r="57" spans="1:6" ht="12.75" customHeight="1">
      <c r="B57" s="276"/>
      <c r="C57" s="319"/>
      <c r="D57" s="319"/>
      <c r="E57" s="319">
        <v>0</v>
      </c>
    </row>
    <row r="60" spans="1:6" ht="12.75" customHeight="1">
      <c r="C60" s="319"/>
      <c r="D60" s="319"/>
    </row>
    <row r="65" spans="2:4" ht="12.75" customHeight="1">
      <c r="D65" s="280" t="s">
        <v>284</v>
      </c>
    </row>
    <row r="66" spans="2:4" ht="12.75" customHeight="1">
      <c r="B66" s="203"/>
    </row>
    <row r="85" spans="2:2" ht="12.75" customHeight="1">
      <c r="B85" s="203"/>
    </row>
    <row r="86" spans="2:2" ht="12.75" customHeight="1">
      <c r="B86" s="203"/>
    </row>
    <row r="87" spans="2:2" ht="12.75" customHeight="1">
      <c r="B87" s="203"/>
    </row>
  </sheetData>
  <sheetProtection selectLockedCells="1" selectUnlockedCells="1"/>
  <mergeCells count="4">
    <mergeCell ref="B1:E1"/>
    <mergeCell ref="B2:D2"/>
    <mergeCell ref="B3:E3"/>
    <mergeCell ref="B4:E4"/>
  </mergeCells>
  <conditionalFormatting sqref="C56:D56">
    <cfRule type="cellIs" dxfId="0" priority="1" stopIfTrue="1" operator="notEqual">
      <formula>0</formula>
    </cfRule>
  </conditionalFormatting>
  <printOptions horizontalCentered="1"/>
  <pageMargins left="0.59055118110236227" right="0.39370078740157483" top="1.5748031496062993" bottom="0.82677165354330717" header="0.51181102362204722" footer="0.51181102362204722"/>
  <pageSetup paperSize="9" scale="80" firstPageNumber="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0"/>
  <sheetViews>
    <sheetView topLeftCell="A10" zoomScale="80" zoomScaleNormal="80" workbookViewId="0">
      <selection activeCell="I40" sqref="I40"/>
    </sheetView>
  </sheetViews>
  <sheetFormatPr baseColWidth="10" defaultColWidth="10.28515625" defaultRowHeight="11.25" customHeight="1"/>
  <cols>
    <col min="1" max="1" width="33" style="327" customWidth="1"/>
    <col min="2" max="2" width="15.7109375" style="327" customWidth="1"/>
    <col min="3" max="3" width="14.85546875" style="327" customWidth="1"/>
    <col min="4" max="4" width="14.5703125" style="327" bestFit="1" customWidth="1"/>
    <col min="5" max="5" width="13.5703125" style="327" customWidth="1"/>
    <col min="6" max="6" width="15.7109375" style="327" customWidth="1"/>
    <col min="7" max="7" width="14.85546875" style="327" customWidth="1"/>
    <col min="8" max="8" width="3" style="331" hidden="1" customWidth="1"/>
    <col min="9" max="9" width="15.42578125" style="327" customWidth="1"/>
    <col min="10" max="10" width="14.5703125" style="327" bestFit="1" customWidth="1"/>
    <col min="11" max="11" width="13.5703125" style="327" hidden="1" customWidth="1"/>
    <col min="12" max="12" width="18.5703125" style="327" customWidth="1"/>
    <col min="13" max="13" width="15.140625" style="327" customWidth="1"/>
    <col min="14" max="14" width="6.85546875" style="321" customWidth="1"/>
    <col min="15" max="256" width="10.28515625" style="321"/>
    <col min="257" max="257" width="33" style="321" customWidth="1"/>
    <col min="258" max="258" width="15.7109375" style="321" customWidth="1"/>
    <col min="259" max="259" width="14.85546875" style="321" customWidth="1"/>
    <col min="260" max="260" width="13.140625" style="321" customWidth="1"/>
    <col min="261" max="261" width="13.5703125" style="321" customWidth="1"/>
    <col min="262" max="262" width="15.7109375" style="321" customWidth="1"/>
    <col min="263" max="263" width="14.85546875" style="321" customWidth="1"/>
    <col min="264" max="264" width="3" style="321" customWidth="1"/>
    <col min="265" max="265" width="14.28515625" style="321" customWidth="1"/>
    <col min="266" max="266" width="13.140625" style="321" customWidth="1"/>
    <col min="267" max="267" width="13.5703125" style="321" customWidth="1"/>
    <col min="268" max="268" width="18.5703125" style="321" customWidth="1"/>
    <col min="269" max="269" width="15.140625" style="321" customWidth="1"/>
    <col min="270" max="270" width="6.85546875" style="321" customWidth="1"/>
    <col min="271" max="512" width="10.28515625" style="321"/>
    <col min="513" max="513" width="33" style="321" customWidth="1"/>
    <col min="514" max="514" width="15.7109375" style="321" customWidth="1"/>
    <col min="515" max="515" width="14.85546875" style="321" customWidth="1"/>
    <col min="516" max="516" width="13.140625" style="321" customWidth="1"/>
    <col min="517" max="517" width="13.5703125" style="321" customWidth="1"/>
    <col min="518" max="518" width="15.7109375" style="321" customWidth="1"/>
    <col min="519" max="519" width="14.85546875" style="321" customWidth="1"/>
    <col min="520" max="520" width="3" style="321" customWidth="1"/>
    <col min="521" max="521" width="14.28515625" style="321" customWidth="1"/>
    <col min="522" max="522" width="13.140625" style="321" customWidth="1"/>
    <col min="523" max="523" width="13.5703125" style="321" customWidth="1"/>
    <col min="524" max="524" width="18.5703125" style="321" customWidth="1"/>
    <col min="525" max="525" width="15.140625" style="321" customWidth="1"/>
    <col min="526" max="526" width="6.85546875" style="321" customWidth="1"/>
    <col min="527" max="768" width="10.28515625" style="321"/>
    <col min="769" max="769" width="33" style="321" customWidth="1"/>
    <col min="770" max="770" width="15.7109375" style="321" customWidth="1"/>
    <col min="771" max="771" width="14.85546875" style="321" customWidth="1"/>
    <col min="772" max="772" width="13.140625" style="321" customWidth="1"/>
    <col min="773" max="773" width="13.5703125" style="321" customWidth="1"/>
    <col min="774" max="774" width="15.7109375" style="321" customWidth="1"/>
    <col min="775" max="775" width="14.85546875" style="321" customWidth="1"/>
    <col min="776" max="776" width="3" style="321" customWidth="1"/>
    <col min="777" max="777" width="14.28515625" style="321" customWidth="1"/>
    <col min="778" max="778" width="13.140625" style="321" customWidth="1"/>
    <col min="779" max="779" width="13.5703125" style="321" customWidth="1"/>
    <col min="780" max="780" width="18.5703125" style="321" customWidth="1"/>
    <col min="781" max="781" width="15.140625" style="321" customWidth="1"/>
    <col min="782" max="782" width="6.85546875" style="321" customWidth="1"/>
    <col min="783" max="1024" width="10.28515625" style="321"/>
    <col min="1025" max="1025" width="33" style="321" customWidth="1"/>
    <col min="1026" max="1026" width="15.7109375" style="321" customWidth="1"/>
    <col min="1027" max="1027" width="14.85546875" style="321" customWidth="1"/>
    <col min="1028" max="1028" width="13.140625" style="321" customWidth="1"/>
    <col min="1029" max="1029" width="13.5703125" style="321" customWidth="1"/>
    <col min="1030" max="1030" width="15.7109375" style="321" customWidth="1"/>
    <col min="1031" max="1031" width="14.85546875" style="321" customWidth="1"/>
    <col min="1032" max="1032" width="3" style="321" customWidth="1"/>
    <col min="1033" max="1033" width="14.28515625" style="321" customWidth="1"/>
    <col min="1034" max="1034" width="13.140625" style="321" customWidth="1"/>
    <col min="1035" max="1035" width="13.5703125" style="321" customWidth="1"/>
    <col min="1036" max="1036" width="18.5703125" style="321" customWidth="1"/>
    <col min="1037" max="1037" width="15.140625" style="321" customWidth="1"/>
    <col min="1038" max="1038" width="6.85546875" style="321" customWidth="1"/>
    <col min="1039" max="1280" width="10.28515625" style="321"/>
    <col min="1281" max="1281" width="33" style="321" customWidth="1"/>
    <col min="1282" max="1282" width="15.7109375" style="321" customWidth="1"/>
    <col min="1283" max="1283" width="14.85546875" style="321" customWidth="1"/>
    <col min="1284" max="1284" width="13.140625" style="321" customWidth="1"/>
    <col min="1285" max="1285" width="13.5703125" style="321" customWidth="1"/>
    <col min="1286" max="1286" width="15.7109375" style="321" customWidth="1"/>
    <col min="1287" max="1287" width="14.85546875" style="321" customWidth="1"/>
    <col min="1288" max="1288" width="3" style="321" customWidth="1"/>
    <col min="1289" max="1289" width="14.28515625" style="321" customWidth="1"/>
    <col min="1290" max="1290" width="13.140625" style="321" customWidth="1"/>
    <col min="1291" max="1291" width="13.5703125" style="321" customWidth="1"/>
    <col min="1292" max="1292" width="18.5703125" style="321" customWidth="1"/>
    <col min="1293" max="1293" width="15.140625" style="321" customWidth="1"/>
    <col min="1294" max="1294" width="6.85546875" style="321" customWidth="1"/>
    <col min="1295" max="1536" width="10.28515625" style="321"/>
    <col min="1537" max="1537" width="33" style="321" customWidth="1"/>
    <col min="1538" max="1538" width="15.7109375" style="321" customWidth="1"/>
    <col min="1539" max="1539" width="14.85546875" style="321" customWidth="1"/>
    <col min="1540" max="1540" width="13.140625" style="321" customWidth="1"/>
    <col min="1541" max="1541" width="13.5703125" style="321" customWidth="1"/>
    <col min="1542" max="1542" width="15.7109375" style="321" customWidth="1"/>
    <col min="1543" max="1543" width="14.85546875" style="321" customWidth="1"/>
    <col min="1544" max="1544" width="3" style="321" customWidth="1"/>
    <col min="1545" max="1545" width="14.28515625" style="321" customWidth="1"/>
    <col min="1546" max="1546" width="13.140625" style="321" customWidth="1"/>
    <col min="1547" max="1547" width="13.5703125" style="321" customWidth="1"/>
    <col min="1548" max="1548" width="18.5703125" style="321" customWidth="1"/>
    <col min="1549" max="1549" width="15.140625" style="321" customWidth="1"/>
    <col min="1550" max="1550" width="6.85546875" style="321" customWidth="1"/>
    <col min="1551" max="1792" width="10.28515625" style="321"/>
    <col min="1793" max="1793" width="33" style="321" customWidth="1"/>
    <col min="1794" max="1794" width="15.7109375" style="321" customWidth="1"/>
    <col min="1795" max="1795" width="14.85546875" style="321" customWidth="1"/>
    <col min="1796" max="1796" width="13.140625" style="321" customWidth="1"/>
    <col min="1797" max="1797" width="13.5703125" style="321" customWidth="1"/>
    <col min="1798" max="1798" width="15.7109375" style="321" customWidth="1"/>
    <col min="1799" max="1799" width="14.85546875" style="321" customWidth="1"/>
    <col min="1800" max="1800" width="3" style="321" customWidth="1"/>
    <col min="1801" max="1801" width="14.28515625" style="321" customWidth="1"/>
    <col min="1802" max="1802" width="13.140625" style="321" customWidth="1"/>
    <col min="1803" max="1803" width="13.5703125" style="321" customWidth="1"/>
    <col min="1804" max="1804" width="18.5703125" style="321" customWidth="1"/>
    <col min="1805" max="1805" width="15.140625" style="321" customWidth="1"/>
    <col min="1806" max="1806" width="6.85546875" style="321" customWidth="1"/>
    <col min="1807" max="2048" width="10.28515625" style="321"/>
    <col min="2049" max="2049" width="33" style="321" customWidth="1"/>
    <col min="2050" max="2050" width="15.7109375" style="321" customWidth="1"/>
    <col min="2051" max="2051" width="14.85546875" style="321" customWidth="1"/>
    <col min="2052" max="2052" width="13.140625" style="321" customWidth="1"/>
    <col min="2053" max="2053" width="13.5703125" style="321" customWidth="1"/>
    <col min="2054" max="2054" width="15.7109375" style="321" customWidth="1"/>
    <col min="2055" max="2055" width="14.85546875" style="321" customWidth="1"/>
    <col min="2056" max="2056" width="3" style="321" customWidth="1"/>
    <col min="2057" max="2057" width="14.28515625" style="321" customWidth="1"/>
    <col min="2058" max="2058" width="13.140625" style="321" customWidth="1"/>
    <col min="2059" max="2059" width="13.5703125" style="321" customWidth="1"/>
    <col min="2060" max="2060" width="18.5703125" style="321" customWidth="1"/>
    <col min="2061" max="2061" width="15.140625" style="321" customWidth="1"/>
    <col min="2062" max="2062" width="6.85546875" style="321" customWidth="1"/>
    <col min="2063" max="2304" width="10.28515625" style="321"/>
    <col min="2305" max="2305" width="33" style="321" customWidth="1"/>
    <col min="2306" max="2306" width="15.7109375" style="321" customWidth="1"/>
    <col min="2307" max="2307" width="14.85546875" style="321" customWidth="1"/>
    <col min="2308" max="2308" width="13.140625" style="321" customWidth="1"/>
    <col min="2309" max="2309" width="13.5703125" style="321" customWidth="1"/>
    <col min="2310" max="2310" width="15.7109375" style="321" customWidth="1"/>
    <col min="2311" max="2311" width="14.85546875" style="321" customWidth="1"/>
    <col min="2312" max="2312" width="3" style="321" customWidth="1"/>
    <col min="2313" max="2313" width="14.28515625" style="321" customWidth="1"/>
    <col min="2314" max="2314" width="13.140625" style="321" customWidth="1"/>
    <col min="2315" max="2315" width="13.5703125" style="321" customWidth="1"/>
    <col min="2316" max="2316" width="18.5703125" style="321" customWidth="1"/>
    <col min="2317" max="2317" width="15.140625" style="321" customWidth="1"/>
    <col min="2318" max="2318" width="6.85546875" style="321" customWidth="1"/>
    <col min="2319" max="2560" width="10.28515625" style="321"/>
    <col min="2561" max="2561" width="33" style="321" customWidth="1"/>
    <col min="2562" max="2562" width="15.7109375" style="321" customWidth="1"/>
    <col min="2563" max="2563" width="14.85546875" style="321" customWidth="1"/>
    <col min="2564" max="2564" width="13.140625" style="321" customWidth="1"/>
    <col min="2565" max="2565" width="13.5703125" style="321" customWidth="1"/>
    <col min="2566" max="2566" width="15.7109375" style="321" customWidth="1"/>
    <col min="2567" max="2567" width="14.85546875" style="321" customWidth="1"/>
    <col min="2568" max="2568" width="3" style="321" customWidth="1"/>
    <col min="2569" max="2569" width="14.28515625" style="321" customWidth="1"/>
    <col min="2570" max="2570" width="13.140625" style="321" customWidth="1"/>
    <col min="2571" max="2571" width="13.5703125" style="321" customWidth="1"/>
    <col min="2572" max="2572" width="18.5703125" style="321" customWidth="1"/>
    <col min="2573" max="2573" width="15.140625" style="321" customWidth="1"/>
    <col min="2574" max="2574" width="6.85546875" style="321" customWidth="1"/>
    <col min="2575" max="2816" width="10.28515625" style="321"/>
    <col min="2817" max="2817" width="33" style="321" customWidth="1"/>
    <col min="2818" max="2818" width="15.7109375" style="321" customWidth="1"/>
    <col min="2819" max="2819" width="14.85546875" style="321" customWidth="1"/>
    <col min="2820" max="2820" width="13.140625" style="321" customWidth="1"/>
    <col min="2821" max="2821" width="13.5703125" style="321" customWidth="1"/>
    <col min="2822" max="2822" width="15.7109375" style="321" customWidth="1"/>
    <col min="2823" max="2823" width="14.85546875" style="321" customWidth="1"/>
    <col min="2824" max="2824" width="3" style="321" customWidth="1"/>
    <col min="2825" max="2825" width="14.28515625" style="321" customWidth="1"/>
    <col min="2826" max="2826" width="13.140625" style="321" customWidth="1"/>
    <col min="2827" max="2827" width="13.5703125" style="321" customWidth="1"/>
    <col min="2828" max="2828" width="18.5703125" style="321" customWidth="1"/>
    <col min="2829" max="2829" width="15.140625" style="321" customWidth="1"/>
    <col min="2830" max="2830" width="6.85546875" style="321" customWidth="1"/>
    <col min="2831" max="3072" width="10.28515625" style="321"/>
    <col min="3073" max="3073" width="33" style="321" customWidth="1"/>
    <col min="3074" max="3074" width="15.7109375" style="321" customWidth="1"/>
    <col min="3075" max="3075" width="14.85546875" style="321" customWidth="1"/>
    <col min="3076" max="3076" width="13.140625" style="321" customWidth="1"/>
    <col min="3077" max="3077" width="13.5703125" style="321" customWidth="1"/>
    <col min="3078" max="3078" width="15.7109375" style="321" customWidth="1"/>
    <col min="3079" max="3079" width="14.85546875" style="321" customWidth="1"/>
    <col min="3080" max="3080" width="3" style="321" customWidth="1"/>
    <col min="3081" max="3081" width="14.28515625" style="321" customWidth="1"/>
    <col min="3082" max="3082" width="13.140625" style="321" customWidth="1"/>
    <col min="3083" max="3083" width="13.5703125" style="321" customWidth="1"/>
    <col min="3084" max="3084" width="18.5703125" style="321" customWidth="1"/>
    <col min="3085" max="3085" width="15.140625" style="321" customWidth="1"/>
    <col min="3086" max="3086" width="6.85546875" style="321" customWidth="1"/>
    <col min="3087" max="3328" width="10.28515625" style="321"/>
    <col min="3329" max="3329" width="33" style="321" customWidth="1"/>
    <col min="3330" max="3330" width="15.7109375" style="321" customWidth="1"/>
    <col min="3331" max="3331" width="14.85546875" style="321" customWidth="1"/>
    <col min="3332" max="3332" width="13.140625" style="321" customWidth="1"/>
    <col min="3333" max="3333" width="13.5703125" style="321" customWidth="1"/>
    <col min="3334" max="3334" width="15.7109375" style="321" customWidth="1"/>
    <col min="3335" max="3335" width="14.85546875" style="321" customWidth="1"/>
    <col min="3336" max="3336" width="3" style="321" customWidth="1"/>
    <col min="3337" max="3337" width="14.28515625" style="321" customWidth="1"/>
    <col min="3338" max="3338" width="13.140625" style="321" customWidth="1"/>
    <col min="3339" max="3339" width="13.5703125" style="321" customWidth="1"/>
    <col min="3340" max="3340" width="18.5703125" style="321" customWidth="1"/>
    <col min="3341" max="3341" width="15.140625" style="321" customWidth="1"/>
    <col min="3342" max="3342" width="6.85546875" style="321" customWidth="1"/>
    <col min="3343" max="3584" width="10.28515625" style="321"/>
    <col min="3585" max="3585" width="33" style="321" customWidth="1"/>
    <col min="3586" max="3586" width="15.7109375" style="321" customWidth="1"/>
    <col min="3587" max="3587" width="14.85546875" style="321" customWidth="1"/>
    <col min="3588" max="3588" width="13.140625" style="321" customWidth="1"/>
    <col min="3589" max="3589" width="13.5703125" style="321" customWidth="1"/>
    <col min="3590" max="3590" width="15.7109375" style="321" customWidth="1"/>
    <col min="3591" max="3591" width="14.85546875" style="321" customWidth="1"/>
    <col min="3592" max="3592" width="3" style="321" customWidth="1"/>
    <col min="3593" max="3593" width="14.28515625" style="321" customWidth="1"/>
    <col min="3594" max="3594" width="13.140625" style="321" customWidth="1"/>
    <col min="3595" max="3595" width="13.5703125" style="321" customWidth="1"/>
    <col min="3596" max="3596" width="18.5703125" style="321" customWidth="1"/>
    <col min="3597" max="3597" width="15.140625" style="321" customWidth="1"/>
    <col min="3598" max="3598" width="6.85546875" style="321" customWidth="1"/>
    <col min="3599" max="3840" width="10.28515625" style="321"/>
    <col min="3841" max="3841" width="33" style="321" customWidth="1"/>
    <col min="3842" max="3842" width="15.7109375" style="321" customWidth="1"/>
    <col min="3843" max="3843" width="14.85546875" style="321" customWidth="1"/>
    <col min="3844" max="3844" width="13.140625" style="321" customWidth="1"/>
    <col min="3845" max="3845" width="13.5703125" style="321" customWidth="1"/>
    <col min="3846" max="3846" width="15.7109375" style="321" customWidth="1"/>
    <col min="3847" max="3847" width="14.85546875" style="321" customWidth="1"/>
    <col min="3848" max="3848" width="3" style="321" customWidth="1"/>
    <col min="3849" max="3849" width="14.28515625" style="321" customWidth="1"/>
    <col min="3850" max="3850" width="13.140625" style="321" customWidth="1"/>
    <col min="3851" max="3851" width="13.5703125" style="321" customWidth="1"/>
    <col min="3852" max="3852" width="18.5703125" style="321" customWidth="1"/>
    <col min="3853" max="3853" width="15.140625" style="321" customWidth="1"/>
    <col min="3854" max="3854" width="6.85546875" style="321" customWidth="1"/>
    <col min="3855" max="4096" width="10.28515625" style="321"/>
    <col min="4097" max="4097" width="33" style="321" customWidth="1"/>
    <col min="4098" max="4098" width="15.7109375" style="321" customWidth="1"/>
    <col min="4099" max="4099" width="14.85546875" style="321" customWidth="1"/>
    <col min="4100" max="4100" width="13.140625" style="321" customWidth="1"/>
    <col min="4101" max="4101" width="13.5703125" style="321" customWidth="1"/>
    <col min="4102" max="4102" width="15.7109375" style="321" customWidth="1"/>
    <col min="4103" max="4103" width="14.85546875" style="321" customWidth="1"/>
    <col min="4104" max="4104" width="3" style="321" customWidth="1"/>
    <col min="4105" max="4105" width="14.28515625" style="321" customWidth="1"/>
    <col min="4106" max="4106" width="13.140625" style="321" customWidth="1"/>
    <col min="4107" max="4107" width="13.5703125" style="321" customWidth="1"/>
    <col min="4108" max="4108" width="18.5703125" style="321" customWidth="1"/>
    <col min="4109" max="4109" width="15.140625" style="321" customWidth="1"/>
    <col min="4110" max="4110" width="6.85546875" style="321" customWidth="1"/>
    <col min="4111" max="4352" width="10.28515625" style="321"/>
    <col min="4353" max="4353" width="33" style="321" customWidth="1"/>
    <col min="4354" max="4354" width="15.7109375" style="321" customWidth="1"/>
    <col min="4355" max="4355" width="14.85546875" style="321" customWidth="1"/>
    <col min="4356" max="4356" width="13.140625" style="321" customWidth="1"/>
    <col min="4357" max="4357" width="13.5703125" style="321" customWidth="1"/>
    <col min="4358" max="4358" width="15.7109375" style="321" customWidth="1"/>
    <col min="4359" max="4359" width="14.85546875" style="321" customWidth="1"/>
    <col min="4360" max="4360" width="3" style="321" customWidth="1"/>
    <col min="4361" max="4361" width="14.28515625" style="321" customWidth="1"/>
    <col min="4362" max="4362" width="13.140625" style="321" customWidth="1"/>
    <col min="4363" max="4363" width="13.5703125" style="321" customWidth="1"/>
    <col min="4364" max="4364" width="18.5703125" style="321" customWidth="1"/>
    <col min="4365" max="4365" width="15.140625" style="321" customWidth="1"/>
    <col min="4366" max="4366" width="6.85546875" style="321" customWidth="1"/>
    <col min="4367" max="4608" width="10.28515625" style="321"/>
    <col min="4609" max="4609" width="33" style="321" customWidth="1"/>
    <col min="4610" max="4610" width="15.7109375" style="321" customWidth="1"/>
    <col min="4611" max="4611" width="14.85546875" style="321" customWidth="1"/>
    <col min="4612" max="4612" width="13.140625" style="321" customWidth="1"/>
    <col min="4613" max="4613" width="13.5703125" style="321" customWidth="1"/>
    <col min="4614" max="4614" width="15.7109375" style="321" customWidth="1"/>
    <col min="4615" max="4615" width="14.85546875" style="321" customWidth="1"/>
    <col min="4616" max="4616" width="3" style="321" customWidth="1"/>
    <col min="4617" max="4617" width="14.28515625" style="321" customWidth="1"/>
    <col min="4618" max="4618" width="13.140625" style="321" customWidth="1"/>
    <col min="4619" max="4619" width="13.5703125" style="321" customWidth="1"/>
    <col min="4620" max="4620" width="18.5703125" style="321" customWidth="1"/>
    <col min="4621" max="4621" width="15.140625" style="321" customWidth="1"/>
    <col min="4622" max="4622" width="6.85546875" style="321" customWidth="1"/>
    <col min="4623" max="4864" width="10.28515625" style="321"/>
    <col min="4865" max="4865" width="33" style="321" customWidth="1"/>
    <col min="4866" max="4866" width="15.7109375" style="321" customWidth="1"/>
    <col min="4867" max="4867" width="14.85546875" style="321" customWidth="1"/>
    <col min="4868" max="4868" width="13.140625" style="321" customWidth="1"/>
    <col min="4869" max="4869" width="13.5703125" style="321" customWidth="1"/>
    <col min="4870" max="4870" width="15.7109375" style="321" customWidth="1"/>
    <col min="4871" max="4871" width="14.85546875" style="321" customWidth="1"/>
    <col min="4872" max="4872" width="3" style="321" customWidth="1"/>
    <col min="4873" max="4873" width="14.28515625" style="321" customWidth="1"/>
    <col min="4874" max="4874" width="13.140625" style="321" customWidth="1"/>
    <col min="4875" max="4875" width="13.5703125" style="321" customWidth="1"/>
    <col min="4876" max="4876" width="18.5703125" style="321" customWidth="1"/>
    <col min="4877" max="4877" width="15.140625" style="321" customWidth="1"/>
    <col min="4878" max="4878" width="6.85546875" style="321" customWidth="1"/>
    <col min="4879" max="5120" width="10.28515625" style="321"/>
    <col min="5121" max="5121" width="33" style="321" customWidth="1"/>
    <col min="5122" max="5122" width="15.7109375" style="321" customWidth="1"/>
    <col min="5123" max="5123" width="14.85546875" style="321" customWidth="1"/>
    <col min="5124" max="5124" width="13.140625" style="321" customWidth="1"/>
    <col min="5125" max="5125" width="13.5703125" style="321" customWidth="1"/>
    <col min="5126" max="5126" width="15.7109375" style="321" customWidth="1"/>
    <col min="5127" max="5127" width="14.85546875" style="321" customWidth="1"/>
    <col min="5128" max="5128" width="3" style="321" customWidth="1"/>
    <col min="5129" max="5129" width="14.28515625" style="321" customWidth="1"/>
    <col min="5130" max="5130" width="13.140625" style="321" customWidth="1"/>
    <col min="5131" max="5131" width="13.5703125" style="321" customWidth="1"/>
    <col min="5132" max="5132" width="18.5703125" style="321" customWidth="1"/>
    <col min="5133" max="5133" width="15.140625" style="321" customWidth="1"/>
    <col min="5134" max="5134" width="6.85546875" style="321" customWidth="1"/>
    <col min="5135" max="5376" width="10.28515625" style="321"/>
    <col min="5377" max="5377" width="33" style="321" customWidth="1"/>
    <col min="5378" max="5378" width="15.7109375" style="321" customWidth="1"/>
    <col min="5379" max="5379" width="14.85546875" style="321" customWidth="1"/>
    <col min="5380" max="5380" width="13.140625" style="321" customWidth="1"/>
    <col min="5381" max="5381" width="13.5703125" style="321" customWidth="1"/>
    <col min="5382" max="5382" width="15.7109375" style="321" customWidth="1"/>
    <col min="5383" max="5383" width="14.85546875" style="321" customWidth="1"/>
    <col min="5384" max="5384" width="3" style="321" customWidth="1"/>
    <col min="5385" max="5385" width="14.28515625" style="321" customWidth="1"/>
    <col min="5386" max="5386" width="13.140625" style="321" customWidth="1"/>
    <col min="5387" max="5387" width="13.5703125" style="321" customWidth="1"/>
    <col min="5388" max="5388" width="18.5703125" style="321" customWidth="1"/>
    <col min="5389" max="5389" width="15.140625" style="321" customWidth="1"/>
    <col min="5390" max="5390" width="6.85546875" style="321" customWidth="1"/>
    <col min="5391" max="5632" width="10.28515625" style="321"/>
    <col min="5633" max="5633" width="33" style="321" customWidth="1"/>
    <col min="5634" max="5634" width="15.7109375" style="321" customWidth="1"/>
    <col min="5635" max="5635" width="14.85546875" style="321" customWidth="1"/>
    <col min="5636" max="5636" width="13.140625" style="321" customWidth="1"/>
    <col min="5637" max="5637" width="13.5703125" style="321" customWidth="1"/>
    <col min="5638" max="5638" width="15.7109375" style="321" customWidth="1"/>
    <col min="5639" max="5639" width="14.85546875" style="321" customWidth="1"/>
    <col min="5640" max="5640" width="3" style="321" customWidth="1"/>
    <col min="5641" max="5641" width="14.28515625" style="321" customWidth="1"/>
    <col min="5642" max="5642" width="13.140625" style="321" customWidth="1"/>
    <col min="5643" max="5643" width="13.5703125" style="321" customWidth="1"/>
    <col min="5644" max="5644" width="18.5703125" style="321" customWidth="1"/>
    <col min="5645" max="5645" width="15.140625" style="321" customWidth="1"/>
    <col min="5646" max="5646" width="6.85546875" style="321" customWidth="1"/>
    <col min="5647" max="5888" width="10.28515625" style="321"/>
    <col min="5889" max="5889" width="33" style="321" customWidth="1"/>
    <col min="5890" max="5890" width="15.7109375" style="321" customWidth="1"/>
    <col min="5891" max="5891" width="14.85546875" style="321" customWidth="1"/>
    <col min="5892" max="5892" width="13.140625" style="321" customWidth="1"/>
    <col min="5893" max="5893" width="13.5703125" style="321" customWidth="1"/>
    <col min="5894" max="5894" width="15.7109375" style="321" customWidth="1"/>
    <col min="5895" max="5895" width="14.85546875" style="321" customWidth="1"/>
    <col min="5896" max="5896" width="3" style="321" customWidth="1"/>
    <col min="5897" max="5897" width="14.28515625" style="321" customWidth="1"/>
    <col min="5898" max="5898" width="13.140625" style="321" customWidth="1"/>
    <col min="5899" max="5899" width="13.5703125" style="321" customWidth="1"/>
    <col min="5900" max="5900" width="18.5703125" style="321" customWidth="1"/>
    <col min="5901" max="5901" width="15.140625" style="321" customWidth="1"/>
    <col min="5902" max="5902" width="6.85546875" style="321" customWidth="1"/>
    <col min="5903" max="6144" width="10.28515625" style="321"/>
    <col min="6145" max="6145" width="33" style="321" customWidth="1"/>
    <col min="6146" max="6146" width="15.7109375" style="321" customWidth="1"/>
    <col min="6147" max="6147" width="14.85546875" style="321" customWidth="1"/>
    <col min="6148" max="6148" width="13.140625" style="321" customWidth="1"/>
    <col min="6149" max="6149" width="13.5703125" style="321" customWidth="1"/>
    <col min="6150" max="6150" width="15.7109375" style="321" customWidth="1"/>
    <col min="6151" max="6151" width="14.85546875" style="321" customWidth="1"/>
    <col min="6152" max="6152" width="3" style="321" customWidth="1"/>
    <col min="6153" max="6153" width="14.28515625" style="321" customWidth="1"/>
    <col min="6154" max="6154" width="13.140625" style="321" customWidth="1"/>
    <col min="6155" max="6155" width="13.5703125" style="321" customWidth="1"/>
    <col min="6156" max="6156" width="18.5703125" style="321" customWidth="1"/>
    <col min="6157" max="6157" width="15.140625" style="321" customWidth="1"/>
    <col min="6158" max="6158" width="6.85546875" style="321" customWidth="1"/>
    <col min="6159" max="6400" width="10.28515625" style="321"/>
    <col min="6401" max="6401" width="33" style="321" customWidth="1"/>
    <col min="6402" max="6402" width="15.7109375" style="321" customWidth="1"/>
    <col min="6403" max="6403" width="14.85546875" style="321" customWidth="1"/>
    <col min="6404" max="6404" width="13.140625" style="321" customWidth="1"/>
    <col min="6405" max="6405" width="13.5703125" style="321" customWidth="1"/>
    <col min="6406" max="6406" width="15.7109375" style="321" customWidth="1"/>
    <col min="6407" max="6407" width="14.85546875" style="321" customWidth="1"/>
    <col min="6408" max="6408" width="3" style="321" customWidth="1"/>
    <col min="6409" max="6409" width="14.28515625" style="321" customWidth="1"/>
    <col min="6410" max="6410" width="13.140625" style="321" customWidth="1"/>
    <col min="6411" max="6411" width="13.5703125" style="321" customWidth="1"/>
    <col min="6412" max="6412" width="18.5703125" style="321" customWidth="1"/>
    <col min="6413" max="6413" width="15.140625" style="321" customWidth="1"/>
    <col min="6414" max="6414" width="6.85546875" style="321" customWidth="1"/>
    <col min="6415" max="6656" width="10.28515625" style="321"/>
    <col min="6657" max="6657" width="33" style="321" customWidth="1"/>
    <col min="6658" max="6658" width="15.7109375" style="321" customWidth="1"/>
    <col min="6659" max="6659" width="14.85546875" style="321" customWidth="1"/>
    <col min="6660" max="6660" width="13.140625" style="321" customWidth="1"/>
    <col min="6661" max="6661" width="13.5703125" style="321" customWidth="1"/>
    <col min="6662" max="6662" width="15.7109375" style="321" customWidth="1"/>
    <col min="6663" max="6663" width="14.85546875" style="321" customWidth="1"/>
    <col min="6664" max="6664" width="3" style="321" customWidth="1"/>
    <col min="6665" max="6665" width="14.28515625" style="321" customWidth="1"/>
    <col min="6666" max="6666" width="13.140625" style="321" customWidth="1"/>
    <col min="6667" max="6667" width="13.5703125" style="321" customWidth="1"/>
    <col min="6668" max="6668" width="18.5703125" style="321" customWidth="1"/>
    <col min="6669" max="6669" width="15.140625" style="321" customWidth="1"/>
    <col min="6670" max="6670" width="6.85546875" style="321" customWidth="1"/>
    <col min="6671" max="6912" width="10.28515625" style="321"/>
    <col min="6913" max="6913" width="33" style="321" customWidth="1"/>
    <col min="6914" max="6914" width="15.7109375" style="321" customWidth="1"/>
    <col min="6915" max="6915" width="14.85546875" style="321" customWidth="1"/>
    <col min="6916" max="6916" width="13.140625" style="321" customWidth="1"/>
    <col min="6917" max="6917" width="13.5703125" style="321" customWidth="1"/>
    <col min="6918" max="6918" width="15.7109375" style="321" customWidth="1"/>
    <col min="6919" max="6919" width="14.85546875" style="321" customWidth="1"/>
    <col min="6920" max="6920" width="3" style="321" customWidth="1"/>
    <col min="6921" max="6921" width="14.28515625" style="321" customWidth="1"/>
    <col min="6922" max="6922" width="13.140625" style="321" customWidth="1"/>
    <col min="6923" max="6923" width="13.5703125" style="321" customWidth="1"/>
    <col min="6924" max="6924" width="18.5703125" style="321" customWidth="1"/>
    <col min="6925" max="6925" width="15.140625" style="321" customWidth="1"/>
    <col min="6926" max="6926" width="6.85546875" style="321" customWidth="1"/>
    <col min="6927" max="7168" width="10.28515625" style="321"/>
    <col min="7169" max="7169" width="33" style="321" customWidth="1"/>
    <col min="7170" max="7170" width="15.7109375" style="321" customWidth="1"/>
    <col min="7171" max="7171" width="14.85546875" style="321" customWidth="1"/>
    <col min="7172" max="7172" width="13.140625" style="321" customWidth="1"/>
    <col min="7173" max="7173" width="13.5703125" style="321" customWidth="1"/>
    <col min="7174" max="7174" width="15.7109375" style="321" customWidth="1"/>
    <col min="7175" max="7175" width="14.85546875" style="321" customWidth="1"/>
    <col min="7176" max="7176" width="3" style="321" customWidth="1"/>
    <col min="7177" max="7177" width="14.28515625" style="321" customWidth="1"/>
    <col min="7178" max="7178" width="13.140625" style="321" customWidth="1"/>
    <col min="7179" max="7179" width="13.5703125" style="321" customWidth="1"/>
    <col min="7180" max="7180" width="18.5703125" style="321" customWidth="1"/>
    <col min="7181" max="7181" width="15.140625" style="321" customWidth="1"/>
    <col min="7182" max="7182" width="6.85546875" style="321" customWidth="1"/>
    <col min="7183" max="7424" width="10.28515625" style="321"/>
    <col min="7425" max="7425" width="33" style="321" customWidth="1"/>
    <col min="7426" max="7426" width="15.7109375" style="321" customWidth="1"/>
    <col min="7427" max="7427" width="14.85546875" style="321" customWidth="1"/>
    <col min="7428" max="7428" width="13.140625" style="321" customWidth="1"/>
    <col min="7429" max="7429" width="13.5703125" style="321" customWidth="1"/>
    <col min="7430" max="7430" width="15.7109375" style="321" customWidth="1"/>
    <col min="7431" max="7431" width="14.85546875" style="321" customWidth="1"/>
    <col min="7432" max="7432" width="3" style="321" customWidth="1"/>
    <col min="7433" max="7433" width="14.28515625" style="321" customWidth="1"/>
    <col min="7434" max="7434" width="13.140625" style="321" customWidth="1"/>
    <col min="7435" max="7435" width="13.5703125" style="321" customWidth="1"/>
    <col min="7436" max="7436" width="18.5703125" style="321" customWidth="1"/>
    <col min="7437" max="7437" width="15.140625" style="321" customWidth="1"/>
    <col min="7438" max="7438" width="6.85546875" style="321" customWidth="1"/>
    <col min="7439" max="7680" width="10.28515625" style="321"/>
    <col min="7681" max="7681" width="33" style="321" customWidth="1"/>
    <col min="7682" max="7682" width="15.7109375" style="321" customWidth="1"/>
    <col min="7683" max="7683" width="14.85546875" style="321" customWidth="1"/>
    <col min="7684" max="7684" width="13.140625" style="321" customWidth="1"/>
    <col min="7685" max="7685" width="13.5703125" style="321" customWidth="1"/>
    <col min="7686" max="7686" width="15.7109375" style="321" customWidth="1"/>
    <col min="7687" max="7687" width="14.85546875" style="321" customWidth="1"/>
    <col min="7688" max="7688" width="3" style="321" customWidth="1"/>
    <col min="7689" max="7689" width="14.28515625" style="321" customWidth="1"/>
    <col min="7690" max="7690" width="13.140625" style="321" customWidth="1"/>
    <col min="7691" max="7691" width="13.5703125" style="321" customWidth="1"/>
    <col min="7692" max="7692" width="18.5703125" style="321" customWidth="1"/>
    <col min="7693" max="7693" width="15.140625" style="321" customWidth="1"/>
    <col min="7694" max="7694" width="6.85546875" style="321" customWidth="1"/>
    <col min="7695" max="7936" width="10.28515625" style="321"/>
    <col min="7937" max="7937" width="33" style="321" customWidth="1"/>
    <col min="7938" max="7938" width="15.7109375" style="321" customWidth="1"/>
    <col min="7939" max="7939" width="14.85546875" style="321" customWidth="1"/>
    <col min="7940" max="7940" width="13.140625" style="321" customWidth="1"/>
    <col min="7941" max="7941" width="13.5703125" style="321" customWidth="1"/>
    <col min="7942" max="7942" width="15.7109375" style="321" customWidth="1"/>
    <col min="7943" max="7943" width="14.85546875" style="321" customWidth="1"/>
    <col min="7944" max="7944" width="3" style="321" customWidth="1"/>
    <col min="7945" max="7945" width="14.28515625" style="321" customWidth="1"/>
    <col min="7946" max="7946" width="13.140625" style="321" customWidth="1"/>
    <col min="7947" max="7947" width="13.5703125" style="321" customWidth="1"/>
    <col min="7948" max="7948" width="18.5703125" style="321" customWidth="1"/>
    <col min="7949" max="7949" width="15.140625" style="321" customWidth="1"/>
    <col min="7950" max="7950" width="6.85546875" style="321" customWidth="1"/>
    <col min="7951" max="8192" width="10.28515625" style="321"/>
    <col min="8193" max="8193" width="33" style="321" customWidth="1"/>
    <col min="8194" max="8194" width="15.7109375" style="321" customWidth="1"/>
    <col min="8195" max="8195" width="14.85546875" style="321" customWidth="1"/>
    <col min="8196" max="8196" width="13.140625" style="321" customWidth="1"/>
    <col min="8197" max="8197" width="13.5703125" style="321" customWidth="1"/>
    <col min="8198" max="8198" width="15.7109375" style="321" customWidth="1"/>
    <col min="8199" max="8199" width="14.85546875" style="321" customWidth="1"/>
    <col min="8200" max="8200" width="3" style="321" customWidth="1"/>
    <col min="8201" max="8201" width="14.28515625" style="321" customWidth="1"/>
    <col min="8202" max="8202" width="13.140625" style="321" customWidth="1"/>
    <col min="8203" max="8203" width="13.5703125" style="321" customWidth="1"/>
    <col min="8204" max="8204" width="18.5703125" style="321" customWidth="1"/>
    <col min="8205" max="8205" width="15.140625" style="321" customWidth="1"/>
    <col min="8206" max="8206" width="6.85546875" style="321" customWidth="1"/>
    <col min="8207" max="8448" width="10.28515625" style="321"/>
    <col min="8449" max="8449" width="33" style="321" customWidth="1"/>
    <col min="8450" max="8450" width="15.7109375" style="321" customWidth="1"/>
    <col min="8451" max="8451" width="14.85546875" style="321" customWidth="1"/>
    <col min="8452" max="8452" width="13.140625" style="321" customWidth="1"/>
    <col min="8453" max="8453" width="13.5703125" style="321" customWidth="1"/>
    <col min="8454" max="8454" width="15.7109375" style="321" customWidth="1"/>
    <col min="8455" max="8455" width="14.85546875" style="321" customWidth="1"/>
    <col min="8456" max="8456" width="3" style="321" customWidth="1"/>
    <col min="8457" max="8457" width="14.28515625" style="321" customWidth="1"/>
    <col min="8458" max="8458" width="13.140625" style="321" customWidth="1"/>
    <col min="8459" max="8459" width="13.5703125" style="321" customWidth="1"/>
    <col min="8460" max="8460" width="18.5703125" style="321" customWidth="1"/>
    <col min="8461" max="8461" width="15.140625" style="321" customWidth="1"/>
    <col min="8462" max="8462" width="6.85546875" style="321" customWidth="1"/>
    <col min="8463" max="8704" width="10.28515625" style="321"/>
    <col min="8705" max="8705" width="33" style="321" customWidth="1"/>
    <col min="8706" max="8706" width="15.7109375" style="321" customWidth="1"/>
    <col min="8707" max="8707" width="14.85546875" style="321" customWidth="1"/>
    <col min="8708" max="8708" width="13.140625" style="321" customWidth="1"/>
    <col min="8709" max="8709" width="13.5703125" style="321" customWidth="1"/>
    <col min="8710" max="8710" width="15.7109375" style="321" customWidth="1"/>
    <col min="8711" max="8711" width="14.85546875" style="321" customWidth="1"/>
    <col min="8712" max="8712" width="3" style="321" customWidth="1"/>
    <col min="8713" max="8713" width="14.28515625" style="321" customWidth="1"/>
    <col min="8714" max="8714" width="13.140625" style="321" customWidth="1"/>
    <col min="8715" max="8715" width="13.5703125" style="321" customWidth="1"/>
    <col min="8716" max="8716" width="18.5703125" style="321" customWidth="1"/>
    <col min="8717" max="8717" width="15.140625" style="321" customWidth="1"/>
    <col min="8718" max="8718" width="6.85546875" style="321" customWidth="1"/>
    <col min="8719" max="8960" width="10.28515625" style="321"/>
    <col min="8961" max="8961" width="33" style="321" customWidth="1"/>
    <col min="8962" max="8962" width="15.7109375" style="321" customWidth="1"/>
    <col min="8963" max="8963" width="14.85546875" style="321" customWidth="1"/>
    <col min="8964" max="8964" width="13.140625" style="321" customWidth="1"/>
    <col min="8965" max="8965" width="13.5703125" style="321" customWidth="1"/>
    <col min="8966" max="8966" width="15.7109375" style="321" customWidth="1"/>
    <col min="8967" max="8967" width="14.85546875" style="321" customWidth="1"/>
    <col min="8968" max="8968" width="3" style="321" customWidth="1"/>
    <col min="8969" max="8969" width="14.28515625" style="321" customWidth="1"/>
    <col min="8970" max="8970" width="13.140625" style="321" customWidth="1"/>
    <col min="8971" max="8971" width="13.5703125" style="321" customWidth="1"/>
    <col min="8972" max="8972" width="18.5703125" style="321" customWidth="1"/>
    <col min="8973" max="8973" width="15.140625" style="321" customWidth="1"/>
    <col min="8974" max="8974" width="6.85546875" style="321" customWidth="1"/>
    <col min="8975" max="9216" width="10.28515625" style="321"/>
    <col min="9217" max="9217" width="33" style="321" customWidth="1"/>
    <col min="9218" max="9218" width="15.7109375" style="321" customWidth="1"/>
    <col min="9219" max="9219" width="14.85546875" style="321" customWidth="1"/>
    <col min="9220" max="9220" width="13.140625" style="321" customWidth="1"/>
    <col min="9221" max="9221" width="13.5703125" style="321" customWidth="1"/>
    <col min="9222" max="9222" width="15.7109375" style="321" customWidth="1"/>
    <col min="9223" max="9223" width="14.85546875" style="321" customWidth="1"/>
    <col min="9224" max="9224" width="3" style="321" customWidth="1"/>
    <col min="9225" max="9225" width="14.28515625" style="321" customWidth="1"/>
    <col min="9226" max="9226" width="13.140625" style="321" customWidth="1"/>
    <col min="9227" max="9227" width="13.5703125" style="321" customWidth="1"/>
    <col min="9228" max="9228" width="18.5703125" style="321" customWidth="1"/>
    <col min="9229" max="9229" width="15.140625" style="321" customWidth="1"/>
    <col min="9230" max="9230" width="6.85546875" style="321" customWidth="1"/>
    <col min="9231" max="9472" width="10.28515625" style="321"/>
    <col min="9473" max="9473" width="33" style="321" customWidth="1"/>
    <col min="9474" max="9474" width="15.7109375" style="321" customWidth="1"/>
    <col min="9475" max="9475" width="14.85546875" style="321" customWidth="1"/>
    <col min="9476" max="9476" width="13.140625" style="321" customWidth="1"/>
    <col min="9477" max="9477" width="13.5703125" style="321" customWidth="1"/>
    <col min="9478" max="9478" width="15.7109375" style="321" customWidth="1"/>
    <col min="9479" max="9479" width="14.85546875" style="321" customWidth="1"/>
    <col min="9480" max="9480" width="3" style="321" customWidth="1"/>
    <col min="9481" max="9481" width="14.28515625" style="321" customWidth="1"/>
    <col min="9482" max="9482" width="13.140625" style="321" customWidth="1"/>
    <col min="9483" max="9483" width="13.5703125" style="321" customWidth="1"/>
    <col min="9484" max="9484" width="18.5703125" style="321" customWidth="1"/>
    <col min="9485" max="9485" width="15.140625" style="321" customWidth="1"/>
    <col min="9486" max="9486" width="6.85546875" style="321" customWidth="1"/>
    <col min="9487" max="9728" width="10.28515625" style="321"/>
    <col min="9729" max="9729" width="33" style="321" customWidth="1"/>
    <col min="9730" max="9730" width="15.7109375" style="321" customWidth="1"/>
    <col min="9731" max="9731" width="14.85546875" style="321" customWidth="1"/>
    <col min="9732" max="9732" width="13.140625" style="321" customWidth="1"/>
    <col min="9733" max="9733" width="13.5703125" style="321" customWidth="1"/>
    <col min="9734" max="9734" width="15.7109375" style="321" customWidth="1"/>
    <col min="9735" max="9735" width="14.85546875" style="321" customWidth="1"/>
    <col min="9736" max="9736" width="3" style="321" customWidth="1"/>
    <col min="9737" max="9737" width="14.28515625" style="321" customWidth="1"/>
    <col min="9738" max="9738" width="13.140625" style="321" customWidth="1"/>
    <col min="9739" max="9739" width="13.5703125" style="321" customWidth="1"/>
    <col min="9740" max="9740" width="18.5703125" style="321" customWidth="1"/>
    <col min="9741" max="9741" width="15.140625" style="321" customWidth="1"/>
    <col min="9742" max="9742" width="6.85546875" style="321" customWidth="1"/>
    <col min="9743" max="9984" width="10.28515625" style="321"/>
    <col min="9985" max="9985" width="33" style="321" customWidth="1"/>
    <col min="9986" max="9986" width="15.7109375" style="321" customWidth="1"/>
    <col min="9987" max="9987" width="14.85546875" style="321" customWidth="1"/>
    <col min="9988" max="9988" width="13.140625" style="321" customWidth="1"/>
    <col min="9989" max="9989" width="13.5703125" style="321" customWidth="1"/>
    <col min="9990" max="9990" width="15.7109375" style="321" customWidth="1"/>
    <col min="9991" max="9991" width="14.85546875" style="321" customWidth="1"/>
    <col min="9992" max="9992" width="3" style="321" customWidth="1"/>
    <col min="9993" max="9993" width="14.28515625" style="321" customWidth="1"/>
    <col min="9994" max="9994" width="13.140625" style="321" customWidth="1"/>
    <col min="9995" max="9995" width="13.5703125" style="321" customWidth="1"/>
    <col min="9996" max="9996" width="18.5703125" style="321" customWidth="1"/>
    <col min="9997" max="9997" width="15.140625" style="321" customWidth="1"/>
    <col min="9998" max="9998" width="6.85546875" style="321" customWidth="1"/>
    <col min="9999" max="10240" width="10.28515625" style="321"/>
    <col min="10241" max="10241" width="33" style="321" customWidth="1"/>
    <col min="10242" max="10242" width="15.7109375" style="321" customWidth="1"/>
    <col min="10243" max="10243" width="14.85546875" style="321" customWidth="1"/>
    <col min="10244" max="10244" width="13.140625" style="321" customWidth="1"/>
    <col min="10245" max="10245" width="13.5703125" style="321" customWidth="1"/>
    <col min="10246" max="10246" width="15.7109375" style="321" customWidth="1"/>
    <col min="10247" max="10247" width="14.85546875" style="321" customWidth="1"/>
    <col min="10248" max="10248" width="3" style="321" customWidth="1"/>
    <col min="10249" max="10249" width="14.28515625" style="321" customWidth="1"/>
    <col min="10250" max="10250" width="13.140625" style="321" customWidth="1"/>
    <col min="10251" max="10251" width="13.5703125" style="321" customWidth="1"/>
    <col min="10252" max="10252" width="18.5703125" style="321" customWidth="1"/>
    <col min="10253" max="10253" width="15.140625" style="321" customWidth="1"/>
    <col min="10254" max="10254" width="6.85546875" style="321" customWidth="1"/>
    <col min="10255" max="10496" width="10.28515625" style="321"/>
    <col min="10497" max="10497" width="33" style="321" customWidth="1"/>
    <col min="10498" max="10498" width="15.7109375" style="321" customWidth="1"/>
    <col min="10499" max="10499" width="14.85546875" style="321" customWidth="1"/>
    <col min="10500" max="10500" width="13.140625" style="321" customWidth="1"/>
    <col min="10501" max="10501" width="13.5703125" style="321" customWidth="1"/>
    <col min="10502" max="10502" width="15.7109375" style="321" customWidth="1"/>
    <col min="10503" max="10503" width="14.85546875" style="321" customWidth="1"/>
    <col min="10504" max="10504" width="3" style="321" customWidth="1"/>
    <col min="10505" max="10505" width="14.28515625" style="321" customWidth="1"/>
    <col min="10506" max="10506" width="13.140625" style="321" customWidth="1"/>
    <col min="10507" max="10507" width="13.5703125" style="321" customWidth="1"/>
    <col min="10508" max="10508" width="18.5703125" style="321" customWidth="1"/>
    <col min="10509" max="10509" width="15.140625" style="321" customWidth="1"/>
    <col min="10510" max="10510" width="6.85546875" style="321" customWidth="1"/>
    <col min="10511" max="10752" width="10.28515625" style="321"/>
    <col min="10753" max="10753" width="33" style="321" customWidth="1"/>
    <col min="10754" max="10754" width="15.7109375" style="321" customWidth="1"/>
    <col min="10755" max="10755" width="14.85546875" style="321" customWidth="1"/>
    <col min="10756" max="10756" width="13.140625" style="321" customWidth="1"/>
    <col min="10757" max="10757" width="13.5703125" style="321" customWidth="1"/>
    <col min="10758" max="10758" width="15.7109375" style="321" customWidth="1"/>
    <col min="10759" max="10759" width="14.85546875" style="321" customWidth="1"/>
    <col min="10760" max="10760" width="3" style="321" customWidth="1"/>
    <col min="10761" max="10761" width="14.28515625" style="321" customWidth="1"/>
    <col min="10762" max="10762" width="13.140625" style="321" customWidth="1"/>
    <col min="10763" max="10763" width="13.5703125" style="321" customWidth="1"/>
    <col min="10764" max="10764" width="18.5703125" style="321" customWidth="1"/>
    <col min="10765" max="10765" width="15.140625" style="321" customWidth="1"/>
    <col min="10766" max="10766" width="6.85546875" style="321" customWidth="1"/>
    <col min="10767" max="11008" width="10.28515625" style="321"/>
    <col min="11009" max="11009" width="33" style="321" customWidth="1"/>
    <col min="11010" max="11010" width="15.7109375" style="321" customWidth="1"/>
    <col min="11011" max="11011" width="14.85546875" style="321" customWidth="1"/>
    <col min="11012" max="11012" width="13.140625" style="321" customWidth="1"/>
    <col min="11013" max="11013" width="13.5703125" style="321" customWidth="1"/>
    <col min="11014" max="11014" width="15.7109375" style="321" customWidth="1"/>
    <col min="11015" max="11015" width="14.85546875" style="321" customWidth="1"/>
    <col min="11016" max="11016" width="3" style="321" customWidth="1"/>
    <col min="11017" max="11017" width="14.28515625" style="321" customWidth="1"/>
    <col min="11018" max="11018" width="13.140625" style="321" customWidth="1"/>
    <col min="11019" max="11019" width="13.5703125" style="321" customWidth="1"/>
    <col min="11020" max="11020" width="18.5703125" style="321" customWidth="1"/>
    <col min="11021" max="11021" width="15.140625" style="321" customWidth="1"/>
    <col min="11022" max="11022" width="6.85546875" style="321" customWidth="1"/>
    <col min="11023" max="11264" width="10.28515625" style="321"/>
    <col min="11265" max="11265" width="33" style="321" customWidth="1"/>
    <col min="11266" max="11266" width="15.7109375" style="321" customWidth="1"/>
    <col min="11267" max="11267" width="14.85546875" style="321" customWidth="1"/>
    <col min="11268" max="11268" width="13.140625" style="321" customWidth="1"/>
    <col min="11269" max="11269" width="13.5703125" style="321" customWidth="1"/>
    <col min="11270" max="11270" width="15.7109375" style="321" customWidth="1"/>
    <col min="11271" max="11271" width="14.85546875" style="321" customWidth="1"/>
    <col min="11272" max="11272" width="3" style="321" customWidth="1"/>
    <col min="11273" max="11273" width="14.28515625" style="321" customWidth="1"/>
    <col min="11274" max="11274" width="13.140625" style="321" customWidth="1"/>
    <col min="11275" max="11275" width="13.5703125" style="321" customWidth="1"/>
    <col min="11276" max="11276" width="18.5703125" style="321" customWidth="1"/>
    <col min="11277" max="11277" width="15.140625" style="321" customWidth="1"/>
    <col min="11278" max="11278" width="6.85546875" style="321" customWidth="1"/>
    <col min="11279" max="11520" width="10.28515625" style="321"/>
    <col min="11521" max="11521" width="33" style="321" customWidth="1"/>
    <col min="11522" max="11522" width="15.7109375" style="321" customWidth="1"/>
    <col min="11523" max="11523" width="14.85546875" style="321" customWidth="1"/>
    <col min="11524" max="11524" width="13.140625" style="321" customWidth="1"/>
    <col min="11525" max="11525" width="13.5703125" style="321" customWidth="1"/>
    <col min="11526" max="11526" width="15.7109375" style="321" customWidth="1"/>
    <col min="11527" max="11527" width="14.85546875" style="321" customWidth="1"/>
    <col min="11528" max="11528" width="3" style="321" customWidth="1"/>
    <col min="11529" max="11529" width="14.28515625" style="321" customWidth="1"/>
    <col min="11530" max="11530" width="13.140625" style="321" customWidth="1"/>
    <col min="11531" max="11531" width="13.5703125" style="321" customWidth="1"/>
    <col min="11532" max="11532" width="18.5703125" style="321" customWidth="1"/>
    <col min="11533" max="11533" width="15.140625" style="321" customWidth="1"/>
    <col min="11534" max="11534" width="6.85546875" style="321" customWidth="1"/>
    <col min="11535" max="11776" width="10.28515625" style="321"/>
    <col min="11777" max="11777" width="33" style="321" customWidth="1"/>
    <col min="11778" max="11778" width="15.7109375" style="321" customWidth="1"/>
    <col min="11779" max="11779" width="14.85546875" style="321" customWidth="1"/>
    <col min="11780" max="11780" width="13.140625" style="321" customWidth="1"/>
    <col min="11781" max="11781" width="13.5703125" style="321" customWidth="1"/>
    <col min="11782" max="11782" width="15.7109375" style="321" customWidth="1"/>
    <col min="11783" max="11783" width="14.85546875" style="321" customWidth="1"/>
    <col min="11784" max="11784" width="3" style="321" customWidth="1"/>
    <col min="11785" max="11785" width="14.28515625" style="321" customWidth="1"/>
    <col min="11786" max="11786" width="13.140625" style="321" customWidth="1"/>
    <col min="11787" max="11787" width="13.5703125" style="321" customWidth="1"/>
    <col min="11788" max="11788" width="18.5703125" style="321" customWidth="1"/>
    <col min="11789" max="11789" width="15.140625" style="321" customWidth="1"/>
    <col min="11790" max="11790" width="6.85546875" style="321" customWidth="1"/>
    <col min="11791" max="12032" width="10.28515625" style="321"/>
    <col min="12033" max="12033" width="33" style="321" customWidth="1"/>
    <col min="12034" max="12034" width="15.7109375" style="321" customWidth="1"/>
    <col min="12035" max="12035" width="14.85546875" style="321" customWidth="1"/>
    <col min="12036" max="12036" width="13.140625" style="321" customWidth="1"/>
    <col min="12037" max="12037" width="13.5703125" style="321" customWidth="1"/>
    <col min="12038" max="12038" width="15.7109375" style="321" customWidth="1"/>
    <col min="12039" max="12039" width="14.85546875" style="321" customWidth="1"/>
    <col min="12040" max="12040" width="3" style="321" customWidth="1"/>
    <col min="12041" max="12041" width="14.28515625" style="321" customWidth="1"/>
    <col min="12042" max="12042" width="13.140625" style="321" customWidth="1"/>
    <col min="12043" max="12043" width="13.5703125" style="321" customWidth="1"/>
    <col min="12044" max="12044" width="18.5703125" style="321" customWidth="1"/>
    <col min="12045" max="12045" width="15.140625" style="321" customWidth="1"/>
    <col min="12046" max="12046" width="6.85546875" style="321" customWidth="1"/>
    <col min="12047" max="12288" width="10.28515625" style="321"/>
    <col min="12289" max="12289" width="33" style="321" customWidth="1"/>
    <col min="12290" max="12290" width="15.7109375" style="321" customWidth="1"/>
    <col min="12291" max="12291" width="14.85546875" style="321" customWidth="1"/>
    <col min="12292" max="12292" width="13.140625" style="321" customWidth="1"/>
    <col min="12293" max="12293" width="13.5703125" style="321" customWidth="1"/>
    <col min="12294" max="12294" width="15.7109375" style="321" customWidth="1"/>
    <col min="12295" max="12295" width="14.85546875" style="321" customWidth="1"/>
    <col min="12296" max="12296" width="3" style="321" customWidth="1"/>
    <col min="12297" max="12297" width="14.28515625" style="321" customWidth="1"/>
    <col min="12298" max="12298" width="13.140625" style="321" customWidth="1"/>
    <col min="12299" max="12299" width="13.5703125" style="321" customWidth="1"/>
    <col min="12300" max="12300" width="18.5703125" style="321" customWidth="1"/>
    <col min="12301" max="12301" width="15.140625" style="321" customWidth="1"/>
    <col min="12302" max="12302" width="6.85546875" style="321" customWidth="1"/>
    <col min="12303" max="12544" width="10.28515625" style="321"/>
    <col min="12545" max="12545" width="33" style="321" customWidth="1"/>
    <col min="12546" max="12546" width="15.7109375" style="321" customWidth="1"/>
    <col min="12547" max="12547" width="14.85546875" style="321" customWidth="1"/>
    <col min="12548" max="12548" width="13.140625" style="321" customWidth="1"/>
    <col min="12549" max="12549" width="13.5703125" style="321" customWidth="1"/>
    <col min="12550" max="12550" width="15.7109375" style="321" customWidth="1"/>
    <col min="12551" max="12551" width="14.85546875" style="321" customWidth="1"/>
    <col min="12552" max="12552" width="3" style="321" customWidth="1"/>
    <col min="12553" max="12553" width="14.28515625" style="321" customWidth="1"/>
    <col min="12554" max="12554" width="13.140625" style="321" customWidth="1"/>
    <col min="12555" max="12555" width="13.5703125" style="321" customWidth="1"/>
    <col min="12556" max="12556" width="18.5703125" style="321" customWidth="1"/>
    <col min="12557" max="12557" width="15.140625" style="321" customWidth="1"/>
    <col min="12558" max="12558" width="6.85546875" style="321" customWidth="1"/>
    <col min="12559" max="12800" width="10.28515625" style="321"/>
    <col min="12801" max="12801" width="33" style="321" customWidth="1"/>
    <col min="12802" max="12802" width="15.7109375" style="321" customWidth="1"/>
    <col min="12803" max="12803" width="14.85546875" style="321" customWidth="1"/>
    <col min="12804" max="12804" width="13.140625" style="321" customWidth="1"/>
    <col min="12805" max="12805" width="13.5703125" style="321" customWidth="1"/>
    <col min="12806" max="12806" width="15.7109375" style="321" customWidth="1"/>
    <col min="12807" max="12807" width="14.85546875" style="321" customWidth="1"/>
    <col min="12808" max="12808" width="3" style="321" customWidth="1"/>
    <col min="12809" max="12809" width="14.28515625" style="321" customWidth="1"/>
    <col min="12810" max="12810" width="13.140625" style="321" customWidth="1"/>
    <col min="12811" max="12811" width="13.5703125" style="321" customWidth="1"/>
    <col min="12812" max="12812" width="18.5703125" style="321" customWidth="1"/>
    <col min="12813" max="12813" width="15.140625" style="321" customWidth="1"/>
    <col min="12814" max="12814" width="6.85546875" style="321" customWidth="1"/>
    <col min="12815" max="13056" width="10.28515625" style="321"/>
    <col min="13057" max="13057" width="33" style="321" customWidth="1"/>
    <col min="13058" max="13058" width="15.7109375" style="321" customWidth="1"/>
    <col min="13059" max="13059" width="14.85546875" style="321" customWidth="1"/>
    <col min="13060" max="13060" width="13.140625" style="321" customWidth="1"/>
    <col min="13061" max="13061" width="13.5703125" style="321" customWidth="1"/>
    <col min="13062" max="13062" width="15.7109375" style="321" customWidth="1"/>
    <col min="13063" max="13063" width="14.85546875" style="321" customWidth="1"/>
    <col min="13064" max="13064" width="3" style="321" customWidth="1"/>
    <col min="13065" max="13065" width="14.28515625" style="321" customWidth="1"/>
    <col min="13066" max="13066" width="13.140625" style="321" customWidth="1"/>
    <col min="13067" max="13067" width="13.5703125" style="321" customWidth="1"/>
    <col min="13068" max="13068" width="18.5703125" style="321" customWidth="1"/>
    <col min="13069" max="13069" width="15.140625" style="321" customWidth="1"/>
    <col min="13070" max="13070" width="6.85546875" style="321" customWidth="1"/>
    <col min="13071" max="13312" width="10.28515625" style="321"/>
    <col min="13313" max="13313" width="33" style="321" customWidth="1"/>
    <col min="13314" max="13314" width="15.7109375" style="321" customWidth="1"/>
    <col min="13315" max="13315" width="14.85546875" style="321" customWidth="1"/>
    <col min="13316" max="13316" width="13.140625" style="321" customWidth="1"/>
    <col min="13317" max="13317" width="13.5703125" style="321" customWidth="1"/>
    <col min="13318" max="13318" width="15.7109375" style="321" customWidth="1"/>
    <col min="13319" max="13319" width="14.85546875" style="321" customWidth="1"/>
    <col min="13320" max="13320" width="3" style="321" customWidth="1"/>
    <col min="13321" max="13321" width="14.28515625" style="321" customWidth="1"/>
    <col min="13322" max="13322" width="13.140625" style="321" customWidth="1"/>
    <col min="13323" max="13323" width="13.5703125" style="321" customWidth="1"/>
    <col min="13324" max="13324" width="18.5703125" style="321" customWidth="1"/>
    <col min="13325" max="13325" width="15.140625" style="321" customWidth="1"/>
    <col min="13326" max="13326" width="6.85546875" style="321" customWidth="1"/>
    <col min="13327" max="13568" width="10.28515625" style="321"/>
    <col min="13569" max="13569" width="33" style="321" customWidth="1"/>
    <col min="13570" max="13570" width="15.7109375" style="321" customWidth="1"/>
    <col min="13571" max="13571" width="14.85546875" style="321" customWidth="1"/>
    <col min="13572" max="13572" width="13.140625" style="321" customWidth="1"/>
    <col min="13573" max="13573" width="13.5703125" style="321" customWidth="1"/>
    <col min="13574" max="13574" width="15.7109375" style="321" customWidth="1"/>
    <col min="13575" max="13575" width="14.85546875" style="321" customWidth="1"/>
    <col min="13576" max="13576" width="3" style="321" customWidth="1"/>
    <col min="13577" max="13577" width="14.28515625" style="321" customWidth="1"/>
    <col min="13578" max="13578" width="13.140625" style="321" customWidth="1"/>
    <col min="13579" max="13579" width="13.5703125" style="321" customWidth="1"/>
    <col min="13580" max="13580" width="18.5703125" style="321" customWidth="1"/>
    <col min="13581" max="13581" width="15.140625" style="321" customWidth="1"/>
    <col min="13582" max="13582" width="6.85546875" style="321" customWidth="1"/>
    <col min="13583" max="13824" width="10.28515625" style="321"/>
    <col min="13825" max="13825" width="33" style="321" customWidth="1"/>
    <col min="13826" max="13826" width="15.7109375" style="321" customWidth="1"/>
    <col min="13827" max="13827" width="14.85546875" style="321" customWidth="1"/>
    <col min="13828" max="13828" width="13.140625" style="321" customWidth="1"/>
    <col min="13829" max="13829" width="13.5703125" style="321" customWidth="1"/>
    <col min="13830" max="13830" width="15.7109375" style="321" customWidth="1"/>
    <col min="13831" max="13831" width="14.85546875" style="321" customWidth="1"/>
    <col min="13832" max="13832" width="3" style="321" customWidth="1"/>
    <col min="13833" max="13833" width="14.28515625" style="321" customWidth="1"/>
    <col min="13834" max="13834" width="13.140625" style="321" customWidth="1"/>
    <col min="13835" max="13835" width="13.5703125" style="321" customWidth="1"/>
    <col min="13836" max="13836" width="18.5703125" style="321" customWidth="1"/>
    <col min="13837" max="13837" width="15.140625" style="321" customWidth="1"/>
    <col min="13838" max="13838" width="6.85546875" style="321" customWidth="1"/>
    <col min="13839" max="14080" width="10.28515625" style="321"/>
    <col min="14081" max="14081" width="33" style="321" customWidth="1"/>
    <col min="14082" max="14082" width="15.7109375" style="321" customWidth="1"/>
    <col min="14083" max="14083" width="14.85546875" style="321" customWidth="1"/>
    <col min="14084" max="14084" width="13.140625" style="321" customWidth="1"/>
    <col min="14085" max="14085" width="13.5703125" style="321" customWidth="1"/>
    <col min="14086" max="14086" width="15.7109375" style="321" customWidth="1"/>
    <col min="14087" max="14087" width="14.85546875" style="321" customWidth="1"/>
    <col min="14088" max="14088" width="3" style="321" customWidth="1"/>
    <col min="14089" max="14089" width="14.28515625" style="321" customWidth="1"/>
    <col min="14090" max="14090" width="13.140625" style="321" customWidth="1"/>
    <col min="14091" max="14091" width="13.5703125" style="321" customWidth="1"/>
    <col min="14092" max="14092" width="18.5703125" style="321" customWidth="1"/>
    <col min="14093" max="14093" width="15.140625" style="321" customWidth="1"/>
    <col min="14094" max="14094" width="6.85546875" style="321" customWidth="1"/>
    <col min="14095" max="14336" width="10.28515625" style="321"/>
    <col min="14337" max="14337" width="33" style="321" customWidth="1"/>
    <col min="14338" max="14338" width="15.7109375" style="321" customWidth="1"/>
    <col min="14339" max="14339" width="14.85546875" style="321" customWidth="1"/>
    <col min="14340" max="14340" width="13.140625" style="321" customWidth="1"/>
    <col min="14341" max="14341" width="13.5703125" style="321" customWidth="1"/>
    <col min="14342" max="14342" width="15.7109375" style="321" customWidth="1"/>
    <col min="14343" max="14343" width="14.85546875" style="321" customWidth="1"/>
    <col min="14344" max="14344" width="3" style="321" customWidth="1"/>
    <col min="14345" max="14345" width="14.28515625" style="321" customWidth="1"/>
    <col min="14346" max="14346" width="13.140625" style="321" customWidth="1"/>
    <col min="14347" max="14347" width="13.5703125" style="321" customWidth="1"/>
    <col min="14348" max="14348" width="18.5703125" style="321" customWidth="1"/>
    <col min="14349" max="14349" width="15.140625" style="321" customWidth="1"/>
    <col min="14350" max="14350" width="6.85546875" style="321" customWidth="1"/>
    <col min="14351" max="14592" width="10.28515625" style="321"/>
    <col min="14593" max="14593" width="33" style="321" customWidth="1"/>
    <col min="14594" max="14594" width="15.7109375" style="321" customWidth="1"/>
    <col min="14595" max="14595" width="14.85546875" style="321" customWidth="1"/>
    <col min="14596" max="14596" width="13.140625" style="321" customWidth="1"/>
    <col min="14597" max="14597" width="13.5703125" style="321" customWidth="1"/>
    <col min="14598" max="14598" width="15.7109375" style="321" customWidth="1"/>
    <col min="14599" max="14599" width="14.85546875" style="321" customWidth="1"/>
    <col min="14600" max="14600" width="3" style="321" customWidth="1"/>
    <col min="14601" max="14601" width="14.28515625" style="321" customWidth="1"/>
    <col min="14602" max="14602" width="13.140625" style="321" customWidth="1"/>
    <col min="14603" max="14603" width="13.5703125" style="321" customWidth="1"/>
    <col min="14604" max="14604" width="18.5703125" style="321" customWidth="1"/>
    <col min="14605" max="14605" width="15.140625" style="321" customWidth="1"/>
    <col min="14606" max="14606" width="6.85546875" style="321" customWidth="1"/>
    <col min="14607" max="14848" width="10.28515625" style="321"/>
    <col min="14849" max="14849" width="33" style="321" customWidth="1"/>
    <col min="14850" max="14850" width="15.7109375" style="321" customWidth="1"/>
    <col min="14851" max="14851" width="14.85546875" style="321" customWidth="1"/>
    <col min="14852" max="14852" width="13.140625" style="321" customWidth="1"/>
    <col min="14853" max="14853" width="13.5703125" style="321" customWidth="1"/>
    <col min="14854" max="14854" width="15.7109375" style="321" customWidth="1"/>
    <col min="14855" max="14855" width="14.85546875" style="321" customWidth="1"/>
    <col min="14856" max="14856" width="3" style="321" customWidth="1"/>
    <col min="14857" max="14857" width="14.28515625" style="321" customWidth="1"/>
    <col min="14858" max="14858" width="13.140625" style="321" customWidth="1"/>
    <col min="14859" max="14859" width="13.5703125" style="321" customWidth="1"/>
    <col min="14860" max="14860" width="18.5703125" style="321" customWidth="1"/>
    <col min="14861" max="14861" width="15.140625" style="321" customWidth="1"/>
    <col min="14862" max="14862" width="6.85546875" style="321" customWidth="1"/>
    <col min="14863" max="15104" width="10.28515625" style="321"/>
    <col min="15105" max="15105" width="33" style="321" customWidth="1"/>
    <col min="15106" max="15106" width="15.7109375" style="321" customWidth="1"/>
    <col min="15107" max="15107" width="14.85546875" style="321" customWidth="1"/>
    <col min="15108" max="15108" width="13.140625" style="321" customWidth="1"/>
    <col min="15109" max="15109" width="13.5703125" style="321" customWidth="1"/>
    <col min="15110" max="15110" width="15.7109375" style="321" customWidth="1"/>
    <col min="15111" max="15111" width="14.85546875" style="321" customWidth="1"/>
    <col min="15112" max="15112" width="3" style="321" customWidth="1"/>
    <col min="15113" max="15113" width="14.28515625" style="321" customWidth="1"/>
    <col min="15114" max="15114" width="13.140625" style="321" customWidth="1"/>
    <col min="15115" max="15115" width="13.5703125" style="321" customWidth="1"/>
    <col min="15116" max="15116" width="18.5703125" style="321" customWidth="1"/>
    <col min="15117" max="15117" width="15.140625" style="321" customWidth="1"/>
    <col min="15118" max="15118" width="6.85546875" style="321" customWidth="1"/>
    <col min="15119" max="15360" width="10.28515625" style="321"/>
    <col min="15361" max="15361" width="33" style="321" customWidth="1"/>
    <col min="15362" max="15362" width="15.7109375" style="321" customWidth="1"/>
    <col min="15363" max="15363" width="14.85546875" style="321" customWidth="1"/>
    <col min="15364" max="15364" width="13.140625" style="321" customWidth="1"/>
    <col min="15365" max="15365" width="13.5703125" style="321" customWidth="1"/>
    <col min="15366" max="15366" width="15.7109375" style="321" customWidth="1"/>
    <col min="15367" max="15367" width="14.85546875" style="321" customWidth="1"/>
    <col min="15368" max="15368" width="3" style="321" customWidth="1"/>
    <col min="15369" max="15369" width="14.28515625" style="321" customWidth="1"/>
    <col min="15370" max="15370" width="13.140625" style="321" customWidth="1"/>
    <col min="15371" max="15371" width="13.5703125" style="321" customWidth="1"/>
    <col min="15372" max="15372" width="18.5703125" style="321" customWidth="1"/>
    <col min="15373" max="15373" width="15.140625" style="321" customWidth="1"/>
    <col min="15374" max="15374" width="6.85546875" style="321" customWidth="1"/>
    <col min="15375" max="15616" width="10.28515625" style="321"/>
    <col min="15617" max="15617" width="33" style="321" customWidth="1"/>
    <col min="15618" max="15618" width="15.7109375" style="321" customWidth="1"/>
    <col min="15619" max="15619" width="14.85546875" style="321" customWidth="1"/>
    <col min="15620" max="15620" width="13.140625" style="321" customWidth="1"/>
    <col min="15621" max="15621" width="13.5703125" style="321" customWidth="1"/>
    <col min="15622" max="15622" width="15.7109375" style="321" customWidth="1"/>
    <col min="15623" max="15623" width="14.85546875" style="321" customWidth="1"/>
    <col min="15624" max="15624" width="3" style="321" customWidth="1"/>
    <col min="15625" max="15625" width="14.28515625" style="321" customWidth="1"/>
    <col min="15626" max="15626" width="13.140625" style="321" customWidth="1"/>
    <col min="15627" max="15627" width="13.5703125" style="321" customWidth="1"/>
    <col min="15628" max="15628" width="18.5703125" style="321" customWidth="1"/>
    <col min="15629" max="15629" width="15.140625" style="321" customWidth="1"/>
    <col min="15630" max="15630" width="6.85546875" style="321" customWidth="1"/>
    <col min="15631" max="15872" width="10.28515625" style="321"/>
    <col min="15873" max="15873" width="33" style="321" customWidth="1"/>
    <col min="15874" max="15874" width="15.7109375" style="321" customWidth="1"/>
    <col min="15875" max="15875" width="14.85546875" style="321" customWidth="1"/>
    <col min="15876" max="15876" width="13.140625" style="321" customWidth="1"/>
    <col min="15877" max="15877" width="13.5703125" style="321" customWidth="1"/>
    <col min="15878" max="15878" width="15.7109375" style="321" customWidth="1"/>
    <col min="15879" max="15879" width="14.85546875" style="321" customWidth="1"/>
    <col min="15880" max="15880" width="3" style="321" customWidth="1"/>
    <col min="15881" max="15881" width="14.28515625" style="321" customWidth="1"/>
    <col min="15882" max="15882" width="13.140625" style="321" customWidth="1"/>
    <col min="15883" max="15883" width="13.5703125" style="321" customWidth="1"/>
    <col min="15884" max="15884" width="18.5703125" style="321" customWidth="1"/>
    <col min="15885" max="15885" width="15.140625" style="321" customWidth="1"/>
    <col min="15886" max="15886" width="6.85546875" style="321" customWidth="1"/>
    <col min="15887" max="16128" width="10.28515625" style="321"/>
    <col min="16129" max="16129" width="33" style="321" customWidth="1"/>
    <col min="16130" max="16130" width="15.7109375" style="321" customWidth="1"/>
    <col min="16131" max="16131" width="14.85546875" style="321" customWidth="1"/>
    <col min="16132" max="16132" width="13.140625" style="321" customWidth="1"/>
    <col min="16133" max="16133" width="13.5703125" style="321" customWidth="1"/>
    <col min="16134" max="16134" width="15.7109375" style="321" customWidth="1"/>
    <col min="16135" max="16135" width="14.85546875" style="321" customWidth="1"/>
    <col min="16136" max="16136" width="3" style="321" customWidth="1"/>
    <col min="16137" max="16137" width="14.28515625" style="321" customWidth="1"/>
    <col min="16138" max="16138" width="13.140625" style="321" customWidth="1"/>
    <col min="16139" max="16139" width="13.5703125" style="321" customWidth="1"/>
    <col min="16140" max="16140" width="18.5703125" style="321" customWidth="1"/>
    <col min="16141" max="16141" width="15.140625" style="321" customWidth="1"/>
    <col min="16142" max="16142" width="6.85546875" style="321" customWidth="1"/>
    <col min="16143" max="16384" width="10.28515625" style="321"/>
  </cols>
  <sheetData>
    <row r="1" spans="1:17" ht="11.25" customHeight="1">
      <c r="A1" s="710" t="s">
        <v>181</v>
      </c>
      <c r="B1" s="710"/>
      <c r="C1" s="710"/>
      <c r="D1" s="710"/>
      <c r="E1" s="710"/>
      <c r="F1" s="710"/>
      <c r="G1" s="710"/>
      <c r="H1" s="710"/>
      <c r="I1" s="710"/>
      <c r="J1" s="710"/>
      <c r="K1" s="710"/>
      <c r="L1" s="710"/>
      <c r="M1" s="710"/>
    </row>
    <row r="2" spans="1:17" s="322" customFormat="1" ht="12.75" customHeight="1">
      <c r="A2" s="711" t="s">
        <v>321</v>
      </c>
      <c r="B2" s="711"/>
      <c r="C2" s="711"/>
      <c r="D2" s="711"/>
      <c r="E2" s="711"/>
      <c r="F2" s="711"/>
      <c r="G2" s="711"/>
      <c r="H2" s="711"/>
      <c r="I2" s="711"/>
      <c r="J2" s="711"/>
      <c r="K2" s="711"/>
      <c r="L2" s="711"/>
      <c r="M2" s="711"/>
    </row>
    <row r="3" spans="1:17" s="322" customFormat="1" ht="12.75" customHeight="1">
      <c r="A3" s="712" t="s">
        <v>594</v>
      </c>
      <c r="B3" s="712"/>
      <c r="C3" s="712"/>
      <c r="D3" s="712"/>
      <c r="E3" s="712"/>
      <c r="F3" s="712"/>
      <c r="G3" s="712"/>
      <c r="H3" s="712"/>
      <c r="I3" s="712"/>
      <c r="J3" s="712"/>
      <c r="K3" s="712"/>
      <c r="L3" s="712"/>
      <c r="M3" s="712"/>
    </row>
    <row r="4" spans="1:17" s="322" customFormat="1" ht="12.75" customHeight="1">
      <c r="A4" s="710" t="s">
        <v>1</v>
      </c>
      <c r="B4" s="710"/>
      <c r="C4" s="710"/>
      <c r="D4" s="710"/>
      <c r="E4" s="710"/>
      <c r="F4" s="710"/>
      <c r="G4" s="710"/>
      <c r="H4" s="710"/>
      <c r="I4" s="710"/>
      <c r="J4" s="710"/>
      <c r="K4" s="710"/>
      <c r="L4" s="710"/>
      <c r="M4" s="710"/>
      <c r="Q4" s="453"/>
    </row>
    <row r="5" spans="1:17" s="322" customFormat="1" ht="12.75" customHeight="1">
      <c r="A5" s="323"/>
      <c r="B5" s="323"/>
      <c r="C5" s="323"/>
      <c r="D5" s="323"/>
      <c r="E5" s="323"/>
      <c r="F5" s="323"/>
      <c r="G5" s="323"/>
      <c r="H5" s="323"/>
      <c r="I5" s="323"/>
      <c r="J5" s="323"/>
      <c r="K5" s="323"/>
      <c r="L5" s="323"/>
      <c r="M5" s="323"/>
    </row>
    <row r="6" spans="1:17" s="324" customFormat="1" ht="12.75" customHeight="1">
      <c r="A6" s="712" t="s">
        <v>322</v>
      </c>
      <c r="B6" s="712"/>
      <c r="C6" s="712"/>
      <c r="D6" s="712"/>
      <c r="E6" s="712"/>
      <c r="F6" s="712"/>
      <c r="G6" s="712"/>
      <c r="H6" s="712"/>
      <c r="I6" s="712"/>
      <c r="J6" s="712"/>
      <c r="K6" s="712"/>
      <c r="L6" s="712"/>
      <c r="M6" s="712"/>
    </row>
    <row r="7" spans="1:17" s="324" customFormat="1" ht="11.25" customHeight="1">
      <c r="B7" s="323"/>
      <c r="C7" s="325"/>
      <c r="D7" s="325"/>
      <c r="F7" s="323"/>
      <c r="G7" s="323"/>
      <c r="H7" s="326"/>
      <c r="I7" s="325"/>
      <c r="J7" s="325"/>
      <c r="K7" s="325"/>
      <c r="L7" s="325"/>
    </row>
    <row r="8" spans="1:17" ht="12.75" customHeight="1">
      <c r="B8" s="328"/>
      <c r="C8" s="328"/>
      <c r="D8" s="328"/>
      <c r="E8" s="328"/>
      <c r="F8" s="328"/>
      <c r="G8" s="328"/>
      <c r="H8" s="329"/>
      <c r="I8" s="328"/>
      <c r="J8" s="328"/>
      <c r="K8" s="328"/>
      <c r="L8" s="330" t="s">
        <v>323</v>
      </c>
    </row>
    <row r="9" spans="1:17" ht="11.25" customHeight="1" thickBot="1"/>
    <row r="10" spans="1:17" ht="11.25" customHeight="1">
      <c r="A10" s="332"/>
      <c r="B10" s="709" t="s">
        <v>324</v>
      </c>
      <c r="C10" s="709"/>
      <c r="D10" s="709"/>
      <c r="E10" s="709"/>
      <c r="F10" s="709"/>
      <c r="G10" s="709" t="s">
        <v>325</v>
      </c>
      <c r="H10" s="709"/>
      <c r="I10" s="709"/>
      <c r="J10" s="709"/>
      <c r="K10" s="709"/>
      <c r="L10" s="709"/>
      <c r="M10" s="333"/>
    </row>
    <row r="11" spans="1:17" ht="11.25" customHeight="1">
      <c r="A11" s="334" t="s">
        <v>58</v>
      </c>
      <c r="B11" s="335" t="s">
        <v>326</v>
      </c>
      <c r="C11" s="335" t="s">
        <v>327</v>
      </c>
      <c r="D11" s="335" t="s">
        <v>328</v>
      </c>
      <c r="E11" s="335" t="s">
        <v>329</v>
      </c>
      <c r="F11" s="336" t="s">
        <v>330</v>
      </c>
      <c r="G11" s="335" t="s">
        <v>331</v>
      </c>
      <c r="H11" s="337" t="s">
        <v>332</v>
      </c>
      <c r="I11" s="335" t="s">
        <v>327</v>
      </c>
      <c r="J11" s="335" t="s">
        <v>328</v>
      </c>
      <c r="K11" s="335" t="s">
        <v>329</v>
      </c>
      <c r="L11" s="335" t="s">
        <v>331</v>
      </c>
      <c r="M11" s="338" t="s">
        <v>257</v>
      </c>
    </row>
    <row r="12" spans="1:17" ht="11.25" customHeight="1">
      <c r="A12" s="339"/>
      <c r="B12" s="340" t="s">
        <v>333</v>
      </c>
      <c r="C12" s="340" t="s">
        <v>333</v>
      </c>
      <c r="D12" s="340" t="s">
        <v>333</v>
      </c>
      <c r="E12" s="340" t="s">
        <v>334</v>
      </c>
      <c r="F12" s="341" t="s">
        <v>333</v>
      </c>
      <c r="G12" s="340" t="s">
        <v>335</v>
      </c>
      <c r="H12" s="342"/>
      <c r="I12" s="340" t="s">
        <v>333</v>
      </c>
      <c r="J12" s="340" t="s">
        <v>333</v>
      </c>
      <c r="K12" s="340" t="s">
        <v>334</v>
      </c>
      <c r="L12" s="340" t="s">
        <v>336</v>
      </c>
      <c r="M12" s="343" t="s">
        <v>337</v>
      </c>
    </row>
    <row r="13" spans="1:17" ht="11.25" customHeight="1">
      <c r="A13" s="344"/>
      <c r="B13" s="345"/>
      <c r="C13" s="345"/>
      <c r="D13" s="345"/>
      <c r="E13" s="346"/>
      <c r="F13" s="347"/>
      <c r="G13" s="348"/>
      <c r="H13" s="346"/>
      <c r="I13" s="346"/>
      <c r="J13" s="346"/>
      <c r="K13" s="346"/>
      <c r="L13" s="346"/>
      <c r="M13" s="649"/>
    </row>
    <row r="14" spans="1:17" s="222" customFormat="1" ht="16.149999999999999" customHeight="1">
      <c r="A14" s="678" t="s">
        <v>338</v>
      </c>
      <c r="B14" s="679">
        <v>2389614589.6749277</v>
      </c>
      <c r="C14" s="679">
        <v>820006781.93822598</v>
      </c>
      <c r="D14" s="679">
        <v>59555182</v>
      </c>
      <c r="E14" s="679">
        <v>44319202</v>
      </c>
      <c r="F14" s="679">
        <v>3194385391.6131535</v>
      </c>
      <c r="G14" s="679">
        <v>1262996342</v>
      </c>
      <c r="H14" s="679"/>
      <c r="I14" s="679">
        <v>266903558</v>
      </c>
      <c r="J14" s="679">
        <v>3446148</v>
      </c>
      <c r="K14" s="679"/>
      <c r="L14" s="679">
        <v>1526453752</v>
      </c>
      <c r="M14" s="676">
        <v>1667931639.6131535</v>
      </c>
    </row>
    <row r="15" spans="1:17" s="222" customFormat="1" ht="16.149999999999999" customHeight="1">
      <c r="A15" s="678" t="s">
        <v>339</v>
      </c>
      <c r="B15" s="679">
        <v>229080213.80018291</v>
      </c>
      <c r="C15" s="679">
        <v>59075081.2733071</v>
      </c>
      <c r="D15" s="679">
        <v>237032</v>
      </c>
      <c r="E15" s="679">
        <v>1609432</v>
      </c>
      <c r="F15" s="679">
        <v>289527695.07349002</v>
      </c>
      <c r="G15" s="679">
        <v>191683138</v>
      </c>
      <c r="H15" s="679">
        <v>0</v>
      </c>
      <c r="I15" s="679">
        <v>18363419</v>
      </c>
      <c r="J15" s="679">
        <v>50450</v>
      </c>
      <c r="K15" s="679"/>
      <c r="L15" s="679">
        <v>209996107</v>
      </c>
      <c r="M15" s="676">
        <v>79531588.073490024</v>
      </c>
    </row>
    <row r="16" spans="1:17" s="222" customFormat="1" ht="16.149999999999999" customHeight="1">
      <c r="A16" s="678" t="s">
        <v>340</v>
      </c>
      <c r="B16" s="679">
        <v>4990496280.9965162</v>
      </c>
      <c r="C16" s="679">
        <v>322400000.0000003</v>
      </c>
      <c r="D16" s="679">
        <v>105901706</v>
      </c>
      <c r="E16" s="679">
        <v>36084435</v>
      </c>
      <c r="F16" s="679">
        <v>5243079009.9965162</v>
      </c>
      <c r="G16" s="679">
        <v>3790602293</v>
      </c>
      <c r="H16" s="679"/>
      <c r="I16" s="679">
        <v>575164683</v>
      </c>
      <c r="J16" s="679">
        <v>82263276</v>
      </c>
      <c r="K16" s="679"/>
      <c r="L16" s="679">
        <v>4283503700</v>
      </c>
      <c r="M16" s="676">
        <v>959575309.99651623</v>
      </c>
    </row>
    <row r="17" spans="1:15" s="222" customFormat="1" ht="16.149999999999999" customHeight="1">
      <c r="A17" s="678" t="s">
        <v>341</v>
      </c>
      <c r="B17" s="679">
        <v>1097246603.818182</v>
      </c>
      <c r="C17" s="679">
        <v>244263283.63636389</v>
      </c>
      <c r="D17" s="679"/>
      <c r="E17" s="679">
        <v>13313239</v>
      </c>
      <c r="F17" s="679">
        <v>1354823126.454546</v>
      </c>
      <c r="G17" s="679">
        <v>737369780</v>
      </c>
      <c r="H17" s="679"/>
      <c r="I17" s="679">
        <v>156913292</v>
      </c>
      <c r="J17" s="679"/>
      <c r="K17" s="679"/>
      <c r="L17" s="679">
        <v>894283072</v>
      </c>
      <c r="M17" s="676">
        <v>460540054.45454597</v>
      </c>
    </row>
    <row r="18" spans="1:15" s="222" customFormat="1" ht="18.75" customHeight="1">
      <c r="A18" s="678" t="s">
        <v>342</v>
      </c>
      <c r="B18" s="679">
        <v>4829655454.5181875</v>
      </c>
      <c r="C18" s="679">
        <v>189551071.63641161</v>
      </c>
      <c r="D18" s="679">
        <v>2352731</v>
      </c>
      <c r="E18" s="679">
        <v>26933458</v>
      </c>
      <c r="F18" s="679">
        <v>5043787253.1545992</v>
      </c>
      <c r="G18" s="679">
        <v>3952753855</v>
      </c>
      <c r="H18" s="679"/>
      <c r="I18" s="679">
        <v>486350959</v>
      </c>
      <c r="J18" s="679">
        <v>2352731</v>
      </c>
      <c r="K18" s="679"/>
      <c r="L18" s="679">
        <v>4436752083</v>
      </c>
      <c r="M18" s="676">
        <v>607035170.15459919</v>
      </c>
      <c r="O18" s="269"/>
    </row>
    <row r="19" spans="1:15" s="222" customFormat="1" ht="16.149999999999999" customHeight="1">
      <c r="A19" s="678" t="s">
        <v>343</v>
      </c>
      <c r="B19" s="679">
        <v>1296735030.1818211</v>
      </c>
      <c r="C19" s="679">
        <v>204182045.4545452</v>
      </c>
      <c r="D19" s="679"/>
      <c r="E19" s="679">
        <v>7769221</v>
      </c>
      <c r="F19" s="679">
        <v>1508686296.6363664</v>
      </c>
      <c r="G19" s="679">
        <v>1117542252</v>
      </c>
      <c r="H19" s="679"/>
      <c r="I19" s="679">
        <v>88460496</v>
      </c>
      <c r="J19" s="679"/>
      <c r="K19" s="679"/>
      <c r="L19" s="679">
        <v>1206002748</v>
      </c>
      <c r="M19" s="676">
        <v>302683548.63636637</v>
      </c>
    </row>
    <row r="20" spans="1:15" s="222" customFormat="1" ht="16.149999999999999" customHeight="1">
      <c r="A20" s="349" t="s">
        <v>344</v>
      </c>
      <c r="B20" s="350">
        <v>2712619143.636363</v>
      </c>
      <c r="C20" s="350">
        <v>1090019703.6363633</v>
      </c>
      <c r="D20" s="350"/>
      <c r="E20" s="350">
        <v>43290916</v>
      </c>
      <c r="F20" s="350">
        <v>3845929763.2727261</v>
      </c>
      <c r="G20" s="350">
        <v>1747426808</v>
      </c>
      <c r="H20" s="350">
        <v>0</v>
      </c>
      <c r="I20" s="350">
        <v>414400490</v>
      </c>
      <c r="J20" s="350"/>
      <c r="K20" s="350"/>
      <c r="L20" s="350">
        <v>2161827298</v>
      </c>
      <c r="M20" s="676">
        <v>1684102464.2727261</v>
      </c>
      <c r="O20" s="269"/>
    </row>
    <row r="21" spans="1:15" ht="11.25" customHeight="1" thickBot="1">
      <c r="A21" s="351"/>
      <c r="B21" s="352"/>
      <c r="C21" s="352"/>
      <c r="D21" s="352"/>
      <c r="E21" s="352"/>
      <c r="F21" s="353"/>
      <c r="G21" s="352"/>
      <c r="H21" s="352"/>
      <c r="I21" s="352"/>
      <c r="J21" s="352"/>
      <c r="K21" s="352"/>
      <c r="L21" s="352"/>
      <c r="M21" s="650"/>
    </row>
    <row r="22" spans="1:15" ht="11.25" customHeight="1" thickBot="1">
      <c r="A22" s="354" t="s">
        <v>345</v>
      </c>
      <c r="B22" s="355">
        <f>SUM(B14:B21)</f>
        <v>17545447316.626179</v>
      </c>
      <c r="C22" s="356">
        <f>SUM(C14:C21)</f>
        <v>2929497967.5752172</v>
      </c>
      <c r="D22" s="356">
        <f>SUM(D13:D21)</f>
        <v>168046651</v>
      </c>
      <c r="E22" s="357">
        <f>SUM(E14:E20)</f>
        <v>173319903</v>
      </c>
      <c r="F22" s="356">
        <f>+B22+C22-D22+E22</f>
        <v>20480218536.201397</v>
      </c>
      <c r="G22" s="356">
        <f>SUM(G14:G21)</f>
        <v>12800374468</v>
      </c>
      <c r="H22" s="357">
        <f>SUM(H14:H20)</f>
        <v>0</v>
      </c>
      <c r="I22" s="357">
        <f>SUM(I14:I20)</f>
        <v>2006556897</v>
      </c>
      <c r="J22" s="357">
        <f>SUM(J14:J20)</f>
        <v>88112605</v>
      </c>
      <c r="K22" s="357">
        <f>SUM(K14:K20)</f>
        <v>0</v>
      </c>
      <c r="L22" s="357">
        <f>+G22+I22-J22</f>
        <v>14718818760</v>
      </c>
      <c r="M22" s="358">
        <f>+M14+M15+M16+M17+M18+M19+M20</f>
        <v>5761399775.2013969</v>
      </c>
      <c r="N22" s="359"/>
      <c r="O22" s="359"/>
    </row>
    <row r="23" spans="1:15" ht="11.25" customHeight="1" thickBot="1">
      <c r="A23" s="323"/>
      <c r="B23" s="321"/>
      <c r="C23" s="360"/>
      <c r="D23" s="360"/>
      <c r="E23" s="360"/>
      <c r="F23" s="321"/>
      <c r="G23" s="360"/>
      <c r="H23" s="360">
        <v>0</v>
      </c>
      <c r="I23" s="360"/>
      <c r="J23" s="360"/>
      <c r="K23" s="360"/>
      <c r="L23" s="360"/>
      <c r="M23" s="360"/>
    </row>
    <row r="24" spans="1:15" ht="11.25" customHeight="1" thickBot="1">
      <c r="A24" s="354" t="s">
        <v>346</v>
      </c>
      <c r="B24" s="357">
        <v>16591983199.135572</v>
      </c>
      <c r="C24" s="357">
        <v>1183289549.4906073</v>
      </c>
      <c r="D24" s="357">
        <v>414671535</v>
      </c>
      <c r="E24" s="357">
        <v>184846103</v>
      </c>
      <c r="F24" s="357">
        <v>17545447316.626179</v>
      </c>
      <c r="G24" s="357">
        <v>10993393787</v>
      </c>
      <c r="H24" s="357">
        <v>0</v>
      </c>
      <c r="I24" s="357">
        <v>2192082716</v>
      </c>
      <c r="J24" s="357">
        <v>385102035</v>
      </c>
      <c r="K24" s="357">
        <v>0</v>
      </c>
      <c r="L24" s="357">
        <v>12800374468</v>
      </c>
      <c r="M24" s="358">
        <f>+F24-L24-2</f>
        <v>4745072846.6261787</v>
      </c>
    </row>
    <row r="25" spans="1:15" ht="11.25" customHeight="1">
      <c r="C25" s="361"/>
      <c r="D25" s="361"/>
      <c r="E25" s="361"/>
      <c r="G25" s="361"/>
    </row>
    <row r="26" spans="1:15" ht="11.25" customHeight="1">
      <c r="C26" s="361"/>
      <c r="D26" s="361"/>
      <c r="E26" s="361"/>
      <c r="N26" s="359"/>
    </row>
    <row r="27" spans="1:15" ht="11.25" customHeight="1">
      <c r="C27" s="361"/>
      <c r="D27" s="361"/>
      <c r="F27" s="361"/>
    </row>
    <row r="28" spans="1:15" ht="11.25" customHeight="1">
      <c r="M28" s="361"/>
    </row>
    <row r="29" spans="1:15" ht="11.25" customHeight="1">
      <c r="M29" s="361"/>
    </row>
    <row r="30" spans="1:15" ht="11.25" customHeight="1">
      <c r="M30" s="361"/>
    </row>
  </sheetData>
  <sheetProtection selectLockedCells="1" selectUnlockedCells="1"/>
  <mergeCells count="7">
    <mergeCell ref="B10:F10"/>
    <mergeCell ref="G10:L10"/>
    <mergeCell ref="A1:M1"/>
    <mergeCell ref="A2:M2"/>
    <mergeCell ref="A3:M3"/>
    <mergeCell ref="A4:M4"/>
    <mergeCell ref="A6:M6"/>
  </mergeCells>
  <pageMargins left="0.59055118110236227" right="0.19685039370078741" top="1.5748031496062993" bottom="0.55118110236220474" header="0.51181102362204722" footer="0.51181102362204722"/>
  <pageSetup paperSize="9" scale="70" firstPageNumber="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K24"/>
  <sheetViews>
    <sheetView showGridLines="0" topLeftCell="A4" zoomScale="80" zoomScaleNormal="80" workbookViewId="0">
      <selection activeCell="B26" sqref="B26"/>
    </sheetView>
  </sheetViews>
  <sheetFormatPr baseColWidth="10" defaultColWidth="11.5703125" defaultRowHeight="11.25" customHeight="1"/>
  <cols>
    <col min="1" max="1" width="5.42578125" style="230" customWidth="1"/>
    <col min="2" max="2" width="28.28515625" style="230" customWidth="1"/>
    <col min="3" max="3" width="13.85546875" style="230" customWidth="1"/>
    <col min="4" max="4" width="14.7109375" style="230" customWidth="1"/>
    <col min="5" max="5" width="14.5703125" style="230" customWidth="1"/>
    <col min="6" max="6" width="14" style="230" customWidth="1"/>
    <col min="7" max="7" width="16" style="230" customWidth="1"/>
    <col min="8" max="9" width="10.7109375" style="230" customWidth="1"/>
    <col min="10" max="10" width="16.140625" style="230" customWidth="1"/>
    <col min="11" max="11" width="14.42578125" style="230" customWidth="1"/>
    <col min="12" max="12" width="1.140625" style="230" customWidth="1"/>
    <col min="13" max="256" width="11.5703125" style="230"/>
    <col min="257" max="257" width="6.140625" style="230" customWidth="1"/>
    <col min="258" max="258" width="28.28515625" style="230" customWidth="1"/>
    <col min="259" max="259" width="13.85546875" style="230" customWidth="1"/>
    <col min="260" max="260" width="11.5703125" style="230"/>
    <col min="261" max="261" width="13.85546875" style="230" customWidth="1"/>
    <col min="262" max="262" width="13.7109375" style="230" customWidth="1"/>
    <col min="263" max="263" width="16" style="230" customWidth="1"/>
    <col min="264" max="264" width="10.7109375" style="230" customWidth="1"/>
    <col min="265" max="265" width="7.140625" style="230" customWidth="1"/>
    <col min="266" max="266" width="15.7109375" style="230" customWidth="1"/>
    <col min="267" max="267" width="16.28515625" style="230" customWidth="1"/>
    <col min="268" max="268" width="1.140625" style="230" customWidth="1"/>
    <col min="269" max="512" width="11.5703125" style="230"/>
    <col min="513" max="513" width="6.140625" style="230" customWidth="1"/>
    <col min="514" max="514" width="28.28515625" style="230" customWidth="1"/>
    <col min="515" max="515" width="13.85546875" style="230" customWidth="1"/>
    <col min="516" max="516" width="11.5703125" style="230"/>
    <col min="517" max="517" width="13.85546875" style="230" customWidth="1"/>
    <col min="518" max="518" width="13.7109375" style="230" customWidth="1"/>
    <col min="519" max="519" width="16" style="230" customWidth="1"/>
    <col min="520" max="520" width="10.7109375" style="230" customWidth="1"/>
    <col min="521" max="521" width="7.140625" style="230" customWidth="1"/>
    <col min="522" max="522" width="15.7109375" style="230" customWidth="1"/>
    <col min="523" max="523" width="16.28515625" style="230" customWidth="1"/>
    <col min="524" max="524" width="1.140625" style="230" customWidth="1"/>
    <col min="525" max="768" width="11.5703125" style="230"/>
    <col min="769" max="769" width="6.140625" style="230" customWidth="1"/>
    <col min="770" max="770" width="28.28515625" style="230" customWidth="1"/>
    <col min="771" max="771" width="13.85546875" style="230" customWidth="1"/>
    <col min="772" max="772" width="11.5703125" style="230"/>
    <col min="773" max="773" width="13.85546875" style="230" customWidth="1"/>
    <col min="774" max="774" width="13.7109375" style="230" customWidth="1"/>
    <col min="775" max="775" width="16" style="230" customWidth="1"/>
    <col min="776" max="776" width="10.7109375" style="230" customWidth="1"/>
    <col min="777" max="777" width="7.140625" style="230" customWidth="1"/>
    <col min="778" max="778" width="15.7109375" style="230" customWidth="1"/>
    <col min="779" max="779" width="16.28515625" style="230" customWidth="1"/>
    <col min="780" max="780" width="1.140625" style="230" customWidth="1"/>
    <col min="781" max="1024" width="11.5703125" style="230"/>
    <col min="1025" max="1025" width="6.140625" style="230" customWidth="1"/>
    <col min="1026" max="1026" width="28.28515625" style="230" customWidth="1"/>
    <col min="1027" max="1027" width="13.85546875" style="230" customWidth="1"/>
    <col min="1028" max="1028" width="11.5703125" style="230"/>
    <col min="1029" max="1029" width="13.85546875" style="230" customWidth="1"/>
    <col min="1030" max="1030" width="13.7109375" style="230" customWidth="1"/>
    <col min="1031" max="1031" width="16" style="230" customWidth="1"/>
    <col min="1032" max="1032" width="10.7109375" style="230" customWidth="1"/>
    <col min="1033" max="1033" width="7.140625" style="230" customWidth="1"/>
    <col min="1034" max="1034" width="15.7109375" style="230" customWidth="1"/>
    <col min="1035" max="1035" width="16.28515625" style="230" customWidth="1"/>
    <col min="1036" max="1036" width="1.140625" style="230" customWidth="1"/>
    <col min="1037" max="1280" width="11.5703125" style="230"/>
    <col min="1281" max="1281" width="6.140625" style="230" customWidth="1"/>
    <col min="1282" max="1282" width="28.28515625" style="230" customWidth="1"/>
    <col min="1283" max="1283" width="13.85546875" style="230" customWidth="1"/>
    <col min="1284" max="1284" width="11.5703125" style="230"/>
    <col min="1285" max="1285" width="13.85546875" style="230" customWidth="1"/>
    <col min="1286" max="1286" width="13.7109375" style="230" customWidth="1"/>
    <col min="1287" max="1287" width="16" style="230" customWidth="1"/>
    <col min="1288" max="1288" width="10.7109375" style="230" customWidth="1"/>
    <col min="1289" max="1289" width="7.140625" style="230" customWidth="1"/>
    <col min="1290" max="1290" width="15.7109375" style="230" customWidth="1"/>
    <col min="1291" max="1291" width="16.28515625" style="230" customWidth="1"/>
    <col min="1292" max="1292" width="1.140625" style="230" customWidth="1"/>
    <col min="1293" max="1536" width="11.5703125" style="230"/>
    <col min="1537" max="1537" width="6.140625" style="230" customWidth="1"/>
    <col min="1538" max="1538" width="28.28515625" style="230" customWidth="1"/>
    <col min="1539" max="1539" width="13.85546875" style="230" customWidth="1"/>
    <col min="1540" max="1540" width="11.5703125" style="230"/>
    <col min="1541" max="1541" width="13.85546875" style="230" customWidth="1"/>
    <col min="1542" max="1542" width="13.7109375" style="230" customWidth="1"/>
    <col min="1543" max="1543" width="16" style="230" customWidth="1"/>
    <col min="1544" max="1544" width="10.7109375" style="230" customWidth="1"/>
    <col min="1545" max="1545" width="7.140625" style="230" customWidth="1"/>
    <col min="1546" max="1546" width="15.7109375" style="230" customWidth="1"/>
    <col min="1547" max="1547" width="16.28515625" style="230" customWidth="1"/>
    <col min="1548" max="1548" width="1.140625" style="230" customWidth="1"/>
    <col min="1549" max="1792" width="11.5703125" style="230"/>
    <col min="1793" max="1793" width="6.140625" style="230" customWidth="1"/>
    <col min="1794" max="1794" width="28.28515625" style="230" customWidth="1"/>
    <col min="1795" max="1795" width="13.85546875" style="230" customWidth="1"/>
    <col min="1796" max="1796" width="11.5703125" style="230"/>
    <col min="1797" max="1797" width="13.85546875" style="230" customWidth="1"/>
    <col min="1798" max="1798" width="13.7109375" style="230" customWidth="1"/>
    <col min="1799" max="1799" width="16" style="230" customWidth="1"/>
    <col min="1800" max="1800" width="10.7109375" style="230" customWidth="1"/>
    <col min="1801" max="1801" width="7.140625" style="230" customWidth="1"/>
    <col min="1802" max="1802" width="15.7109375" style="230" customWidth="1"/>
    <col min="1803" max="1803" width="16.28515625" style="230" customWidth="1"/>
    <col min="1804" max="1804" width="1.140625" style="230" customWidth="1"/>
    <col min="1805" max="2048" width="11.5703125" style="230"/>
    <col min="2049" max="2049" width="6.140625" style="230" customWidth="1"/>
    <col min="2050" max="2050" width="28.28515625" style="230" customWidth="1"/>
    <col min="2051" max="2051" width="13.85546875" style="230" customWidth="1"/>
    <col min="2052" max="2052" width="11.5703125" style="230"/>
    <col min="2053" max="2053" width="13.85546875" style="230" customWidth="1"/>
    <col min="2054" max="2054" width="13.7109375" style="230" customWidth="1"/>
    <col min="2055" max="2055" width="16" style="230" customWidth="1"/>
    <col min="2056" max="2056" width="10.7109375" style="230" customWidth="1"/>
    <col min="2057" max="2057" width="7.140625" style="230" customWidth="1"/>
    <col min="2058" max="2058" width="15.7109375" style="230" customWidth="1"/>
    <col min="2059" max="2059" width="16.28515625" style="230" customWidth="1"/>
    <col min="2060" max="2060" width="1.140625" style="230" customWidth="1"/>
    <col min="2061" max="2304" width="11.5703125" style="230"/>
    <col min="2305" max="2305" width="6.140625" style="230" customWidth="1"/>
    <col min="2306" max="2306" width="28.28515625" style="230" customWidth="1"/>
    <col min="2307" max="2307" width="13.85546875" style="230" customWidth="1"/>
    <col min="2308" max="2308" width="11.5703125" style="230"/>
    <col min="2309" max="2309" width="13.85546875" style="230" customWidth="1"/>
    <col min="2310" max="2310" width="13.7109375" style="230" customWidth="1"/>
    <col min="2311" max="2311" width="16" style="230" customWidth="1"/>
    <col min="2312" max="2312" width="10.7109375" style="230" customWidth="1"/>
    <col min="2313" max="2313" width="7.140625" style="230" customWidth="1"/>
    <col min="2314" max="2314" width="15.7109375" style="230" customWidth="1"/>
    <col min="2315" max="2315" width="16.28515625" style="230" customWidth="1"/>
    <col min="2316" max="2316" width="1.140625" style="230" customWidth="1"/>
    <col min="2317" max="2560" width="11.5703125" style="230"/>
    <col min="2561" max="2561" width="6.140625" style="230" customWidth="1"/>
    <col min="2562" max="2562" width="28.28515625" style="230" customWidth="1"/>
    <col min="2563" max="2563" width="13.85546875" style="230" customWidth="1"/>
    <col min="2564" max="2564" width="11.5703125" style="230"/>
    <col min="2565" max="2565" width="13.85546875" style="230" customWidth="1"/>
    <col min="2566" max="2566" width="13.7109375" style="230" customWidth="1"/>
    <col min="2567" max="2567" width="16" style="230" customWidth="1"/>
    <col min="2568" max="2568" width="10.7109375" style="230" customWidth="1"/>
    <col min="2569" max="2569" width="7.140625" style="230" customWidth="1"/>
    <col min="2570" max="2570" width="15.7109375" style="230" customWidth="1"/>
    <col min="2571" max="2571" width="16.28515625" style="230" customWidth="1"/>
    <col min="2572" max="2572" width="1.140625" style="230" customWidth="1"/>
    <col min="2573" max="2816" width="11.5703125" style="230"/>
    <col min="2817" max="2817" width="6.140625" style="230" customWidth="1"/>
    <col min="2818" max="2818" width="28.28515625" style="230" customWidth="1"/>
    <col min="2819" max="2819" width="13.85546875" style="230" customWidth="1"/>
    <col min="2820" max="2820" width="11.5703125" style="230"/>
    <col min="2821" max="2821" width="13.85546875" style="230" customWidth="1"/>
    <col min="2822" max="2822" width="13.7109375" style="230" customWidth="1"/>
    <col min="2823" max="2823" width="16" style="230" customWidth="1"/>
    <col min="2824" max="2824" width="10.7109375" style="230" customWidth="1"/>
    <col min="2825" max="2825" width="7.140625" style="230" customWidth="1"/>
    <col min="2826" max="2826" width="15.7109375" style="230" customWidth="1"/>
    <col min="2827" max="2827" width="16.28515625" style="230" customWidth="1"/>
    <col min="2828" max="2828" width="1.140625" style="230" customWidth="1"/>
    <col min="2829" max="3072" width="11.5703125" style="230"/>
    <col min="3073" max="3073" width="6.140625" style="230" customWidth="1"/>
    <col min="3074" max="3074" width="28.28515625" style="230" customWidth="1"/>
    <col min="3075" max="3075" width="13.85546875" style="230" customWidth="1"/>
    <col min="3076" max="3076" width="11.5703125" style="230"/>
    <col min="3077" max="3077" width="13.85546875" style="230" customWidth="1"/>
    <col min="3078" max="3078" width="13.7109375" style="230" customWidth="1"/>
    <col min="3079" max="3079" width="16" style="230" customWidth="1"/>
    <col min="3080" max="3080" width="10.7109375" style="230" customWidth="1"/>
    <col min="3081" max="3081" width="7.140625" style="230" customWidth="1"/>
    <col min="3082" max="3082" width="15.7109375" style="230" customWidth="1"/>
    <col min="3083" max="3083" width="16.28515625" style="230" customWidth="1"/>
    <col min="3084" max="3084" width="1.140625" style="230" customWidth="1"/>
    <col min="3085" max="3328" width="11.5703125" style="230"/>
    <col min="3329" max="3329" width="6.140625" style="230" customWidth="1"/>
    <col min="3330" max="3330" width="28.28515625" style="230" customWidth="1"/>
    <col min="3331" max="3331" width="13.85546875" style="230" customWidth="1"/>
    <col min="3332" max="3332" width="11.5703125" style="230"/>
    <col min="3333" max="3333" width="13.85546875" style="230" customWidth="1"/>
    <col min="3334" max="3334" width="13.7109375" style="230" customWidth="1"/>
    <col min="3335" max="3335" width="16" style="230" customWidth="1"/>
    <col min="3336" max="3336" width="10.7109375" style="230" customWidth="1"/>
    <col min="3337" max="3337" width="7.140625" style="230" customWidth="1"/>
    <col min="3338" max="3338" width="15.7109375" style="230" customWidth="1"/>
    <col min="3339" max="3339" width="16.28515625" style="230" customWidth="1"/>
    <col min="3340" max="3340" width="1.140625" style="230" customWidth="1"/>
    <col min="3341" max="3584" width="11.5703125" style="230"/>
    <col min="3585" max="3585" width="6.140625" style="230" customWidth="1"/>
    <col min="3586" max="3586" width="28.28515625" style="230" customWidth="1"/>
    <col min="3587" max="3587" width="13.85546875" style="230" customWidth="1"/>
    <col min="3588" max="3588" width="11.5703125" style="230"/>
    <col min="3589" max="3589" width="13.85546875" style="230" customWidth="1"/>
    <col min="3590" max="3590" width="13.7109375" style="230" customWidth="1"/>
    <col min="3591" max="3591" width="16" style="230" customWidth="1"/>
    <col min="3592" max="3592" width="10.7109375" style="230" customWidth="1"/>
    <col min="3593" max="3593" width="7.140625" style="230" customWidth="1"/>
    <col min="3594" max="3594" width="15.7109375" style="230" customWidth="1"/>
    <col min="3595" max="3595" width="16.28515625" style="230" customWidth="1"/>
    <col min="3596" max="3596" width="1.140625" style="230" customWidth="1"/>
    <col min="3597" max="3840" width="11.5703125" style="230"/>
    <col min="3841" max="3841" width="6.140625" style="230" customWidth="1"/>
    <col min="3842" max="3842" width="28.28515625" style="230" customWidth="1"/>
    <col min="3843" max="3843" width="13.85546875" style="230" customWidth="1"/>
    <col min="3844" max="3844" width="11.5703125" style="230"/>
    <col min="3845" max="3845" width="13.85546875" style="230" customWidth="1"/>
    <col min="3846" max="3846" width="13.7109375" style="230" customWidth="1"/>
    <col min="3847" max="3847" width="16" style="230" customWidth="1"/>
    <col min="3848" max="3848" width="10.7109375" style="230" customWidth="1"/>
    <col min="3849" max="3849" width="7.140625" style="230" customWidth="1"/>
    <col min="3850" max="3850" width="15.7109375" style="230" customWidth="1"/>
    <col min="3851" max="3851" width="16.28515625" style="230" customWidth="1"/>
    <col min="3852" max="3852" width="1.140625" style="230" customWidth="1"/>
    <col min="3853" max="4096" width="11.5703125" style="230"/>
    <col min="4097" max="4097" width="6.140625" style="230" customWidth="1"/>
    <col min="4098" max="4098" width="28.28515625" style="230" customWidth="1"/>
    <col min="4099" max="4099" width="13.85546875" style="230" customWidth="1"/>
    <col min="4100" max="4100" width="11.5703125" style="230"/>
    <col min="4101" max="4101" width="13.85546875" style="230" customWidth="1"/>
    <col min="4102" max="4102" width="13.7109375" style="230" customWidth="1"/>
    <col min="4103" max="4103" width="16" style="230" customWidth="1"/>
    <col min="4104" max="4104" width="10.7109375" style="230" customWidth="1"/>
    <col min="4105" max="4105" width="7.140625" style="230" customWidth="1"/>
    <col min="4106" max="4106" width="15.7109375" style="230" customWidth="1"/>
    <col min="4107" max="4107" width="16.28515625" style="230" customWidth="1"/>
    <col min="4108" max="4108" width="1.140625" style="230" customWidth="1"/>
    <col min="4109" max="4352" width="11.5703125" style="230"/>
    <col min="4353" max="4353" width="6.140625" style="230" customWidth="1"/>
    <col min="4354" max="4354" width="28.28515625" style="230" customWidth="1"/>
    <col min="4355" max="4355" width="13.85546875" style="230" customWidth="1"/>
    <col min="4356" max="4356" width="11.5703125" style="230"/>
    <col min="4357" max="4357" width="13.85546875" style="230" customWidth="1"/>
    <col min="4358" max="4358" width="13.7109375" style="230" customWidth="1"/>
    <col min="4359" max="4359" width="16" style="230" customWidth="1"/>
    <col min="4360" max="4360" width="10.7109375" style="230" customWidth="1"/>
    <col min="4361" max="4361" width="7.140625" style="230" customWidth="1"/>
    <col min="4362" max="4362" width="15.7109375" style="230" customWidth="1"/>
    <col min="4363" max="4363" width="16.28515625" style="230" customWidth="1"/>
    <col min="4364" max="4364" width="1.140625" style="230" customWidth="1"/>
    <col min="4365" max="4608" width="11.5703125" style="230"/>
    <col min="4609" max="4609" width="6.140625" style="230" customWidth="1"/>
    <col min="4610" max="4610" width="28.28515625" style="230" customWidth="1"/>
    <col min="4611" max="4611" width="13.85546875" style="230" customWidth="1"/>
    <col min="4612" max="4612" width="11.5703125" style="230"/>
    <col min="4613" max="4613" width="13.85546875" style="230" customWidth="1"/>
    <col min="4614" max="4614" width="13.7109375" style="230" customWidth="1"/>
    <col min="4615" max="4615" width="16" style="230" customWidth="1"/>
    <col min="4616" max="4616" width="10.7109375" style="230" customWidth="1"/>
    <col min="4617" max="4617" width="7.140625" style="230" customWidth="1"/>
    <col min="4618" max="4618" width="15.7109375" style="230" customWidth="1"/>
    <col min="4619" max="4619" width="16.28515625" style="230" customWidth="1"/>
    <col min="4620" max="4620" width="1.140625" style="230" customWidth="1"/>
    <col min="4621" max="4864" width="11.5703125" style="230"/>
    <col min="4865" max="4865" width="6.140625" style="230" customWidth="1"/>
    <col min="4866" max="4866" width="28.28515625" style="230" customWidth="1"/>
    <col min="4867" max="4867" width="13.85546875" style="230" customWidth="1"/>
    <col min="4868" max="4868" width="11.5703125" style="230"/>
    <col min="4869" max="4869" width="13.85546875" style="230" customWidth="1"/>
    <col min="4870" max="4870" width="13.7109375" style="230" customWidth="1"/>
    <col min="4871" max="4871" width="16" style="230" customWidth="1"/>
    <col min="4872" max="4872" width="10.7109375" style="230" customWidth="1"/>
    <col min="4873" max="4873" width="7.140625" style="230" customWidth="1"/>
    <col min="4874" max="4874" width="15.7109375" style="230" customWidth="1"/>
    <col min="4875" max="4875" width="16.28515625" style="230" customWidth="1"/>
    <col min="4876" max="4876" width="1.140625" style="230" customWidth="1"/>
    <col min="4877" max="5120" width="11.5703125" style="230"/>
    <col min="5121" max="5121" width="6.140625" style="230" customWidth="1"/>
    <col min="5122" max="5122" width="28.28515625" style="230" customWidth="1"/>
    <col min="5123" max="5123" width="13.85546875" style="230" customWidth="1"/>
    <col min="5124" max="5124" width="11.5703125" style="230"/>
    <col min="5125" max="5125" width="13.85546875" style="230" customWidth="1"/>
    <col min="5126" max="5126" width="13.7109375" style="230" customWidth="1"/>
    <col min="5127" max="5127" width="16" style="230" customWidth="1"/>
    <col min="5128" max="5128" width="10.7109375" style="230" customWidth="1"/>
    <col min="5129" max="5129" width="7.140625" style="230" customWidth="1"/>
    <col min="5130" max="5130" width="15.7109375" style="230" customWidth="1"/>
    <col min="5131" max="5131" width="16.28515625" style="230" customWidth="1"/>
    <col min="5132" max="5132" width="1.140625" style="230" customWidth="1"/>
    <col min="5133" max="5376" width="11.5703125" style="230"/>
    <col min="5377" max="5377" width="6.140625" style="230" customWidth="1"/>
    <col min="5378" max="5378" width="28.28515625" style="230" customWidth="1"/>
    <col min="5379" max="5379" width="13.85546875" style="230" customWidth="1"/>
    <col min="5380" max="5380" width="11.5703125" style="230"/>
    <col min="5381" max="5381" width="13.85546875" style="230" customWidth="1"/>
    <col min="5382" max="5382" width="13.7109375" style="230" customWidth="1"/>
    <col min="5383" max="5383" width="16" style="230" customWidth="1"/>
    <col min="5384" max="5384" width="10.7109375" style="230" customWidth="1"/>
    <col min="5385" max="5385" width="7.140625" style="230" customWidth="1"/>
    <col min="5386" max="5386" width="15.7109375" style="230" customWidth="1"/>
    <col min="5387" max="5387" width="16.28515625" style="230" customWidth="1"/>
    <col min="5388" max="5388" width="1.140625" style="230" customWidth="1"/>
    <col min="5389" max="5632" width="11.5703125" style="230"/>
    <col min="5633" max="5633" width="6.140625" style="230" customWidth="1"/>
    <col min="5634" max="5634" width="28.28515625" style="230" customWidth="1"/>
    <col min="5635" max="5635" width="13.85546875" style="230" customWidth="1"/>
    <col min="5636" max="5636" width="11.5703125" style="230"/>
    <col min="5637" max="5637" width="13.85546875" style="230" customWidth="1"/>
    <col min="5638" max="5638" width="13.7109375" style="230" customWidth="1"/>
    <col min="5639" max="5639" width="16" style="230" customWidth="1"/>
    <col min="5640" max="5640" width="10.7109375" style="230" customWidth="1"/>
    <col min="5641" max="5641" width="7.140625" style="230" customWidth="1"/>
    <col min="5642" max="5642" width="15.7109375" style="230" customWidth="1"/>
    <col min="5643" max="5643" width="16.28515625" style="230" customWidth="1"/>
    <col min="5644" max="5644" width="1.140625" style="230" customWidth="1"/>
    <col min="5645" max="5888" width="11.5703125" style="230"/>
    <col min="5889" max="5889" width="6.140625" style="230" customWidth="1"/>
    <col min="5890" max="5890" width="28.28515625" style="230" customWidth="1"/>
    <col min="5891" max="5891" width="13.85546875" style="230" customWidth="1"/>
    <col min="5892" max="5892" width="11.5703125" style="230"/>
    <col min="5893" max="5893" width="13.85546875" style="230" customWidth="1"/>
    <col min="5894" max="5894" width="13.7109375" style="230" customWidth="1"/>
    <col min="5895" max="5895" width="16" style="230" customWidth="1"/>
    <col min="5896" max="5896" width="10.7109375" style="230" customWidth="1"/>
    <col min="5897" max="5897" width="7.140625" style="230" customWidth="1"/>
    <col min="5898" max="5898" width="15.7109375" style="230" customWidth="1"/>
    <col min="5899" max="5899" width="16.28515625" style="230" customWidth="1"/>
    <col min="5900" max="5900" width="1.140625" style="230" customWidth="1"/>
    <col min="5901" max="6144" width="11.5703125" style="230"/>
    <col min="6145" max="6145" width="6.140625" style="230" customWidth="1"/>
    <col min="6146" max="6146" width="28.28515625" style="230" customWidth="1"/>
    <col min="6147" max="6147" width="13.85546875" style="230" customWidth="1"/>
    <col min="6148" max="6148" width="11.5703125" style="230"/>
    <col min="6149" max="6149" width="13.85546875" style="230" customWidth="1"/>
    <col min="6150" max="6150" width="13.7109375" style="230" customWidth="1"/>
    <col min="6151" max="6151" width="16" style="230" customWidth="1"/>
    <col min="6152" max="6152" width="10.7109375" style="230" customWidth="1"/>
    <col min="6153" max="6153" width="7.140625" style="230" customWidth="1"/>
    <col min="6154" max="6154" width="15.7109375" style="230" customWidth="1"/>
    <col min="6155" max="6155" width="16.28515625" style="230" customWidth="1"/>
    <col min="6156" max="6156" width="1.140625" style="230" customWidth="1"/>
    <col min="6157" max="6400" width="11.5703125" style="230"/>
    <col min="6401" max="6401" width="6.140625" style="230" customWidth="1"/>
    <col min="6402" max="6402" width="28.28515625" style="230" customWidth="1"/>
    <col min="6403" max="6403" width="13.85546875" style="230" customWidth="1"/>
    <col min="6404" max="6404" width="11.5703125" style="230"/>
    <col min="6405" max="6405" width="13.85546875" style="230" customWidth="1"/>
    <col min="6406" max="6406" width="13.7109375" style="230" customWidth="1"/>
    <col min="6407" max="6407" width="16" style="230" customWidth="1"/>
    <col min="6408" max="6408" width="10.7109375" style="230" customWidth="1"/>
    <col min="6409" max="6409" width="7.140625" style="230" customWidth="1"/>
    <col min="6410" max="6410" width="15.7109375" style="230" customWidth="1"/>
    <col min="6411" max="6411" width="16.28515625" style="230" customWidth="1"/>
    <col min="6412" max="6412" width="1.140625" style="230" customWidth="1"/>
    <col min="6413" max="6656" width="11.5703125" style="230"/>
    <col min="6657" max="6657" width="6.140625" style="230" customWidth="1"/>
    <col min="6658" max="6658" width="28.28515625" style="230" customWidth="1"/>
    <col min="6659" max="6659" width="13.85546875" style="230" customWidth="1"/>
    <col min="6660" max="6660" width="11.5703125" style="230"/>
    <col min="6661" max="6661" width="13.85546875" style="230" customWidth="1"/>
    <col min="6662" max="6662" width="13.7109375" style="230" customWidth="1"/>
    <col min="6663" max="6663" width="16" style="230" customWidth="1"/>
    <col min="6664" max="6664" width="10.7109375" style="230" customWidth="1"/>
    <col min="6665" max="6665" width="7.140625" style="230" customWidth="1"/>
    <col min="6666" max="6666" width="15.7109375" style="230" customWidth="1"/>
    <col min="6667" max="6667" width="16.28515625" style="230" customWidth="1"/>
    <col min="6668" max="6668" width="1.140625" style="230" customWidth="1"/>
    <col min="6669" max="6912" width="11.5703125" style="230"/>
    <col min="6913" max="6913" width="6.140625" style="230" customWidth="1"/>
    <col min="6914" max="6914" width="28.28515625" style="230" customWidth="1"/>
    <col min="6915" max="6915" width="13.85546875" style="230" customWidth="1"/>
    <col min="6916" max="6916" width="11.5703125" style="230"/>
    <col min="6917" max="6917" width="13.85546875" style="230" customWidth="1"/>
    <col min="6918" max="6918" width="13.7109375" style="230" customWidth="1"/>
    <col min="6919" max="6919" width="16" style="230" customWidth="1"/>
    <col min="6920" max="6920" width="10.7109375" style="230" customWidth="1"/>
    <col min="6921" max="6921" width="7.140625" style="230" customWidth="1"/>
    <col min="6922" max="6922" width="15.7109375" style="230" customWidth="1"/>
    <col min="6923" max="6923" width="16.28515625" style="230" customWidth="1"/>
    <col min="6924" max="6924" width="1.140625" style="230" customWidth="1"/>
    <col min="6925" max="7168" width="11.5703125" style="230"/>
    <col min="7169" max="7169" width="6.140625" style="230" customWidth="1"/>
    <col min="7170" max="7170" width="28.28515625" style="230" customWidth="1"/>
    <col min="7171" max="7171" width="13.85546875" style="230" customWidth="1"/>
    <col min="7172" max="7172" width="11.5703125" style="230"/>
    <col min="7173" max="7173" width="13.85546875" style="230" customWidth="1"/>
    <col min="7174" max="7174" width="13.7109375" style="230" customWidth="1"/>
    <col min="7175" max="7175" width="16" style="230" customWidth="1"/>
    <col min="7176" max="7176" width="10.7109375" style="230" customWidth="1"/>
    <col min="7177" max="7177" width="7.140625" style="230" customWidth="1"/>
    <col min="7178" max="7178" width="15.7109375" style="230" customWidth="1"/>
    <col min="7179" max="7179" width="16.28515625" style="230" customWidth="1"/>
    <col min="7180" max="7180" width="1.140625" style="230" customWidth="1"/>
    <col min="7181" max="7424" width="11.5703125" style="230"/>
    <col min="7425" max="7425" width="6.140625" style="230" customWidth="1"/>
    <col min="7426" max="7426" width="28.28515625" style="230" customWidth="1"/>
    <col min="7427" max="7427" width="13.85546875" style="230" customWidth="1"/>
    <col min="7428" max="7428" width="11.5703125" style="230"/>
    <col min="7429" max="7429" width="13.85546875" style="230" customWidth="1"/>
    <col min="7430" max="7430" width="13.7109375" style="230" customWidth="1"/>
    <col min="7431" max="7431" width="16" style="230" customWidth="1"/>
    <col min="7432" max="7432" width="10.7109375" style="230" customWidth="1"/>
    <col min="7433" max="7433" width="7.140625" style="230" customWidth="1"/>
    <col min="7434" max="7434" width="15.7109375" style="230" customWidth="1"/>
    <col min="7435" max="7435" width="16.28515625" style="230" customWidth="1"/>
    <col min="7436" max="7436" width="1.140625" style="230" customWidth="1"/>
    <col min="7437" max="7680" width="11.5703125" style="230"/>
    <col min="7681" max="7681" width="6.140625" style="230" customWidth="1"/>
    <col min="7682" max="7682" width="28.28515625" style="230" customWidth="1"/>
    <col min="7683" max="7683" width="13.85546875" style="230" customWidth="1"/>
    <col min="7684" max="7684" width="11.5703125" style="230"/>
    <col min="7685" max="7685" width="13.85546875" style="230" customWidth="1"/>
    <col min="7686" max="7686" width="13.7109375" style="230" customWidth="1"/>
    <col min="7687" max="7687" width="16" style="230" customWidth="1"/>
    <col min="7688" max="7688" width="10.7109375" style="230" customWidth="1"/>
    <col min="7689" max="7689" width="7.140625" style="230" customWidth="1"/>
    <col min="7690" max="7690" width="15.7109375" style="230" customWidth="1"/>
    <col min="7691" max="7691" width="16.28515625" style="230" customWidth="1"/>
    <col min="7692" max="7692" width="1.140625" style="230" customWidth="1"/>
    <col min="7693" max="7936" width="11.5703125" style="230"/>
    <col min="7937" max="7937" width="6.140625" style="230" customWidth="1"/>
    <col min="7938" max="7938" width="28.28515625" style="230" customWidth="1"/>
    <col min="7939" max="7939" width="13.85546875" style="230" customWidth="1"/>
    <col min="7940" max="7940" width="11.5703125" style="230"/>
    <col min="7941" max="7941" width="13.85546875" style="230" customWidth="1"/>
    <col min="7942" max="7942" width="13.7109375" style="230" customWidth="1"/>
    <col min="7943" max="7943" width="16" style="230" customWidth="1"/>
    <col min="7944" max="7944" width="10.7109375" style="230" customWidth="1"/>
    <col min="7945" max="7945" width="7.140625" style="230" customWidth="1"/>
    <col min="7946" max="7946" width="15.7109375" style="230" customWidth="1"/>
    <col min="7947" max="7947" width="16.28515625" style="230" customWidth="1"/>
    <col min="7948" max="7948" width="1.140625" style="230" customWidth="1"/>
    <col min="7949" max="8192" width="11.5703125" style="230"/>
    <col min="8193" max="8193" width="6.140625" style="230" customWidth="1"/>
    <col min="8194" max="8194" width="28.28515625" style="230" customWidth="1"/>
    <col min="8195" max="8195" width="13.85546875" style="230" customWidth="1"/>
    <col min="8196" max="8196" width="11.5703125" style="230"/>
    <col min="8197" max="8197" width="13.85546875" style="230" customWidth="1"/>
    <col min="8198" max="8198" width="13.7109375" style="230" customWidth="1"/>
    <col min="8199" max="8199" width="16" style="230" customWidth="1"/>
    <col min="8200" max="8200" width="10.7109375" style="230" customWidth="1"/>
    <col min="8201" max="8201" width="7.140625" style="230" customWidth="1"/>
    <col min="8202" max="8202" width="15.7109375" style="230" customWidth="1"/>
    <col min="8203" max="8203" width="16.28515625" style="230" customWidth="1"/>
    <col min="8204" max="8204" width="1.140625" style="230" customWidth="1"/>
    <col min="8205" max="8448" width="11.5703125" style="230"/>
    <col min="8449" max="8449" width="6.140625" style="230" customWidth="1"/>
    <col min="8450" max="8450" width="28.28515625" style="230" customWidth="1"/>
    <col min="8451" max="8451" width="13.85546875" style="230" customWidth="1"/>
    <col min="8452" max="8452" width="11.5703125" style="230"/>
    <col min="8453" max="8453" width="13.85546875" style="230" customWidth="1"/>
    <col min="8454" max="8454" width="13.7109375" style="230" customWidth="1"/>
    <col min="8455" max="8455" width="16" style="230" customWidth="1"/>
    <col min="8456" max="8456" width="10.7109375" style="230" customWidth="1"/>
    <col min="8457" max="8457" width="7.140625" style="230" customWidth="1"/>
    <col min="8458" max="8458" width="15.7109375" style="230" customWidth="1"/>
    <col min="8459" max="8459" width="16.28515625" style="230" customWidth="1"/>
    <col min="8460" max="8460" width="1.140625" style="230" customWidth="1"/>
    <col min="8461" max="8704" width="11.5703125" style="230"/>
    <col min="8705" max="8705" width="6.140625" style="230" customWidth="1"/>
    <col min="8706" max="8706" width="28.28515625" style="230" customWidth="1"/>
    <col min="8707" max="8707" width="13.85546875" style="230" customWidth="1"/>
    <col min="8708" max="8708" width="11.5703125" style="230"/>
    <col min="8709" max="8709" width="13.85546875" style="230" customWidth="1"/>
    <col min="8710" max="8710" width="13.7109375" style="230" customWidth="1"/>
    <col min="8711" max="8711" width="16" style="230" customWidth="1"/>
    <col min="8712" max="8712" width="10.7109375" style="230" customWidth="1"/>
    <col min="8713" max="8713" width="7.140625" style="230" customWidth="1"/>
    <col min="8714" max="8714" width="15.7109375" style="230" customWidth="1"/>
    <col min="8715" max="8715" width="16.28515625" style="230" customWidth="1"/>
    <col min="8716" max="8716" width="1.140625" style="230" customWidth="1"/>
    <col min="8717" max="8960" width="11.5703125" style="230"/>
    <col min="8961" max="8961" width="6.140625" style="230" customWidth="1"/>
    <col min="8962" max="8962" width="28.28515625" style="230" customWidth="1"/>
    <col min="8963" max="8963" width="13.85546875" style="230" customWidth="1"/>
    <col min="8964" max="8964" width="11.5703125" style="230"/>
    <col min="8965" max="8965" width="13.85546875" style="230" customWidth="1"/>
    <col min="8966" max="8966" width="13.7109375" style="230" customWidth="1"/>
    <col min="8967" max="8967" width="16" style="230" customWidth="1"/>
    <col min="8968" max="8968" width="10.7109375" style="230" customWidth="1"/>
    <col min="8969" max="8969" width="7.140625" style="230" customWidth="1"/>
    <col min="8970" max="8970" width="15.7109375" style="230" customWidth="1"/>
    <col min="8971" max="8971" width="16.28515625" style="230" customWidth="1"/>
    <col min="8972" max="8972" width="1.140625" style="230" customWidth="1"/>
    <col min="8973" max="9216" width="11.5703125" style="230"/>
    <col min="9217" max="9217" width="6.140625" style="230" customWidth="1"/>
    <col min="9218" max="9218" width="28.28515625" style="230" customWidth="1"/>
    <col min="9219" max="9219" width="13.85546875" style="230" customWidth="1"/>
    <col min="9220" max="9220" width="11.5703125" style="230"/>
    <col min="9221" max="9221" width="13.85546875" style="230" customWidth="1"/>
    <col min="9222" max="9222" width="13.7109375" style="230" customWidth="1"/>
    <col min="9223" max="9223" width="16" style="230" customWidth="1"/>
    <col min="9224" max="9224" width="10.7109375" style="230" customWidth="1"/>
    <col min="9225" max="9225" width="7.140625" style="230" customWidth="1"/>
    <col min="9226" max="9226" width="15.7109375" style="230" customWidth="1"/>
    <col min="9227" max="9227" width="16.28515625" style="230" customWidth="1"/>
    <col min="9228" max="9228" width="1.140625" style="230" customWidth="1"/>
    <col min="9229" max="9472" width="11.5703125" style="230"/>
    <col min="9473" max="9473" width="6.140625" style="230" customWidth="1"/>
    <col min="9474" max="9474" width="28.28515625" style="230" customWidth="1"/>
    <col min="9475" max="9475" width="13.85546875" style="230" customWidth="1"/>
    <col min="9476" max="9476" width="11.5703125" style="230"/>
    <col min="9477" max="9477" width="13.85546875" style="230" customWidth="1"/>
    <col min="9478" max="9478" width="13.7109375" style="230" customWidth="1"/>
    <col min="9479" max="9479" width="16" style="230" customWidth="1"/>
    <col min="9480" max="9480" width="10.7109375" style="230" customWidth="1"/>
    <col min="9481" max="9481" width="7.140625" style="230" customWidth="1"/>
    <col min="9482" max="9482" width="15.7109375" style="230" customWidth="1"/>
    <col min="9483" max="9483" width="16.28515625" style="230" customWidth="1"/>
    <col min="9484" max="9484" width="1.140625" style="230" customWidth="1"/>
    <col min="9485" max="9728" width="11.5703125" style="230"/>
    <col min="9729" max="9729" width="6.140625" style="230" customWidth="1"/>
    <col min="9730" max="9730" width="28.28515625" style="230" customWidth="1"/>
    <col min="9731" max="9731" width="13.85546875" style="230" customWidth="1"/>
    <col min="9732" max="9732" width="11.5703125" style="230"/>
    <col min="9733" max="9733" width="13.85546875" style="230" customWidth="1"/>
    <col min="9734" max="9734" width="13.7109375" style="230" customWidth="1"/>
    <col min="9735" max="9735" width="16" style="230" customWidth="1"/>
    <col min="9736" max="9736" width="10.7109375" style="230" customWidth="1"/>
    <col min="9737" max="9737" width="7.140625" style="230" customWidth="1"/>
    <col min="9738" max="9738" width="15.7109375" style="230" customWidth="1"/>
    <col min="9739" max="9739" width="16.28515625" style="230" customWidth="1"/>
    <col min="9740" max="9740" width="1.140625" style="230" customWidth="1"/>
    <col min="9741" max="9984" width="11.5703125" style="230"/>
    <col min="9985" max="9985" width="6.140625" style="230" customWidth="1"/>
    <col min="9986" max="9986" width="28.28515625" style="230" customWidth="1"/>
    <col min="9987" max="9987" width="13.85546875" style="230" customWidth="1"/>
    <col min="9988" max="9988" width="11.5703125" style="230"/>
    <col min="9989" max="9989" width="13.85546875" style="230" customWidth="1"/>
    <col min="9990" max="9990" width="13.7109375" style="230" customWidth="1"/>
    <col min="9991" max="9991" width="16" style="230" customWidth="1"/>
    <col min="9992" max="9992" width="10.7109375" style="230" customWidth="1"/>
    <col min="9993" max="9993" width="7.140625" style="230" customWidth="1"/>
    <col min="9994" max="9994" width="15.7109375" style="230" customWidth="1"/>
    <col min="9995" max="9995" width="16.28515625" style="230" customWidth="1"/>
    <col min="9996" max="9996" width="1.140625" style="230" customWidth="1"/>
    <col min="9997" max="10240" width="11.5703125" style="230"/>
    <col min="10241" max="10241" width="6.140625" style="230" customWidth="1"/>
    <col min="10242" max="10242" width="28.28515625" style="230" customWidth="1"/>
    <col min="10243" max="10243" width="13.85546875" style="230" customWidth="1"/>
    <col min="10244" max="10244" width="11.5703125" style="230"/>
    <col min="10245" max="10245" width="13.85546875" style="230" customWidth="1"/>
    <col min="10246" max="10246" width="13.7109375" style="230" customWidth="1"/>
    <col min="10247" max="10247" width="16" style="230" customWidth="1"/>
    <col min="10248" max="10248" width="10.7109375" style="230" customWidth="1"/>
    <col min="10249" max="10249" width="7.140625" style="230" customWidth="1"/>
    <col min="10250" max="10250" width="15.7109375" style="230" customWidth="1"/>
    <col min="10251" max="10251" width="16.28515625" style="230" customWidth="1"/>
    <col min="10252" max="10252" width="1.140625" style="230" customWidth="1"/>
    <col min="10253" max="10496" width="11.5703125" style="230"/>
    <col min="10497" max="10497" width="6.140625" style="230" customWidth="1"/>
    <col min="10498" max="10498" width="28.28515625" style="230" customWidth="1"/>
    <col min="10499" max="10499" width="13.85546875" style="230" customWidth="1"/>
    <col min="10500" max="10500" width="11.5703125" style="230"/>
    <col min="10501" max="10501" width="13.85546875" style="230" customWidth="1"/>
    <col min="10502" max="10502" width="13.7109375" style="230" customWidth="1"/>
    <col min="10503" max="10503" width="16" style="230" customWidth="1"/>
    <col min="10504" max="10504" width="10.7109375" style="230" customWidth="1"/>
    <col min="10505" max="10505" width="7.140625" style="230" customWidth="1"/>
    <col min="10506" max="10506" width="15.7109375" style="230" customWidth="1"/>
    <col min="10507" max="10507" width="16.28515625" style="230" customWidth="1"/>
    <col min="10508" max="10508" width="1.140625" style="230" customWidth="1"/>
    <col min="10509" max="10752" width="11.5703125" style="230"/>
    <col min="10753" max="10753" width="6.140625" style="230" customWidth="1"/>
    <col min="10754" max="10754" width="28.28515625" style="230" customWidth="1"/>
    <col min="10755" max="10755" width="13.85546875" style="230" customWidth="1"/>
    <col min="10756" max="10756" width="11.5703125" style="230"/>
    <col min="10757" max="10757" width="13.85546875" style="230" customWidth="1"/>
    <col min="10758" max="10758" width="13.7109375" style="230" customWidth="1"/>
    <col min="10759" max="10759" width="16" style="230" customWidth="1"/>
    <col min="10760" max="10760" width="10.7109375" style="230" customWidth="1"/>
    <col min="10761" max="10761" width="7.140625" style="230" customWidth="1"/>
    <col min="10762" max="10762" width="15.7109375" style="230" customWidth="1"/>
    <col min="10763" max="10763" width="16.28515625" style="230" customWidth="1"/>
    <col min="10764" max="10764" width="1.140625" style="230" customWidth="1"/>
    <col min="10765" max="11008" width="11.5703125" style="230"/>
    <col min="11009" max="11009" width="6.140625" style="230" customWidth="1"/>
    <col min="11010" max="11010" width="28.28515625" style="230" customWidth="1"/>
    <col min="11011" max="11011" width="13.85546875" style="230" customWidth="1"/>
    <col min="11012" max="11012" width="11.5703125" style="230"/>
    <col min="11013" max="11013" width="13.85546875" style="230" customWidth="1"/>
    <col min="11014" max="11014" width="13.7109375" style="230" customWidth="1"/>
    <col min="11015" max="11015" width="16" style="230" customWidth="1"/>
    <col min="11016" max="11016" width="10.7109375" style="230" customWidth="1"/>
    <col min="11017" max="11017" width="7.140625" style="230" customWidth="1"/>
    <col min="11018" max="11018" width="15.7109375" style="230" customWidth="1"/>
    <col min="11019" max="11019" width="16.28515625" style="230" customWidth="1"/>
    <col min="11020" max="11020" width="1.140625" style="230" customWidth="1"/>
    <col min="11021" max="11264" width="11.5703125" style="230"/>
    <col min="11265" max="11265" width="6.140625" style="230" customWidth="1"/>
    <col min="11266" max="11266" width="28.28515625" style="230" customWidth="1"/>
    <col min="11267" max="11267" width="13.85546875" style="230" customWidth="1"/>
    <col min="11268" max="11268" width="11.5703125" style="230"/>
    <col min="11269" max="11269" width="13.85546875" style="230" customWidth="1"/>
    <col min="11270" max="11270" width="13.7109375" style="230" customWidth="1"/>
    <col min="11271" max="11271" width="16" style="230" customWidth="1"/>
    <col min="11272" max="11272" width="10.7109375" style="230" customWidth="1"/>
    <col min="11273" max="11273" width="7.140625" style="230" customWidth="1"/>
    <col min="11274" max="11274" width="15.7109375" style="230" customWidth="1"/>
    <col min="11275" max="11275" width="16.28515625" style="230" customWidth="1"/>
    <col min="11276" max="11276" width="1.140625" style="230" customWidth="1"/>
    <col min="11277" max="11520" width="11.5703125" style="230"/>
    <col min="11521" max="11521" width="6.140625" style="230" customWidth="1"/>
    <col min="11522" max="11522" width="28.28515625" style="230" customWidth="1"/>
    <col min="11523" max="11523" width="13.85546875" style="230" customWidth="1"/>
    <col min="11524" max="11524" width="11.5703125" style="230"/>
    <col min="11525" max="11525" width="13.85546875" style="230" customWidth="1"/>
    <col min="11526" max="11526" width="13.7109375" style="230" customWidth="1"/>
    <col min="11527" max="11527" width="16" style="230" customWidth="1"/>
    <col min="11528" max="11528" width="10.7109375" style="230" customWidth="1"/>
    <col min="11529" max="11529" width="7.140625" style="230" customWidth="1"/>
    <col min="11530" max="11530" width="15.7109375" style="230" customWidth="1"/>
    <col min="11531" max="11531" width="16.28515625" style="230" customWidth="1"/>
    <col min="11532" max="11532" width="1.140625" style="230" customWidth="1"/>
    <col min="11533" max="11776" width="11.5703125" style="230"/>
    <col min="11777" max="11777" width="6.140625" style="230" customWidth="1"/>
    <col min="11778" max="11778" width="28.28515625" style="230" customWidth="1"/>
    <col min="11779" max="11779" width="13.85546875" style="230" customWidth="1"/>
    <col min="11780" max="11780" width="11.5703125" style="230"/>
    <col min="11781" max="11781" width="13.85546875" style="230" customWidth="1"/>
    <col min="11782" max="11782" width="13.7109375" style="230" customWidth="1"/>
    <col min="11783" max="11783" width="16" style="230" customWidth="1"/>
    <col min="11784" max="11784" width="10.7109375" style="230" customWidth="1"/>
    <col min="11785" max="11785" width="7.140625" style="230" customWidth="1"/>
    <col min="11786" max="11786" width="15.7109375" style="230" customWidth="1"/>
    <col min="11787" max="11787" width="16.28515625" style="230" customWidth="1"/>
    <col min="11788" max="11788" width="1.140625" style="230" customWidth="1"/>
    <col min="11789" max="12032" width="11.5703125" style="230"/>
    <col min="12033" max="12033" width="6.140625" style="230" customWidth="1"/>
    <col min="12034" max="12034" width="28.28515625" style="230" customWidth="1"/>
    <col min="12035" max="12035" width="13.85546875" style="230" customWidth="1"/>
    <col min="12036" max="12036" width="11.5703125" style="230"/>
    <col min="12037" max="12037" width="13.85546875" style="230" customWidth="1"/>
    <col min="12038" max="12038" width="13.7109375" style="230" customWidth="1"/>
    <col min="12039" max="12039" width="16" style="230" customWidth="1"/>
    <col min="12040" max="12040" width="10.7109375" style="230" customWidth="1"/>
    <col min="12041" max="12041" width="7.140625" style="230" customWidth="1"/>
    <col min="12042" max="12042" width="15.7109375" style="230" customWidth="1"/>
    <col min="12043" max="12043" width="16.28515625" style="230" customWidth="1"/>
    <col min="12044" max="12044" width="1.140625" style="230" customWidth="1"/>
    <col min="12045" max="12288" width="11.5703125" style="230"/>
    <col min="12289" max="12289" width="6.140625" style="230" customWidth="1"/>
    <col min="12290" max="12290" width="28.28515625" style="230" customWidth="1"/>
    <col min="12291" max="12291" width="13.85546875" style="230" customWidth="1"/>
    <col min="12292" max="12292" width="11.5703125" style="230"/>
    <col min="12293" max="12293" width="13.85546875" style="230" customWidth="1"/>
    <col min="12294" max="12294" width="13.7109375" style="230" customWidth="1"/>
    <col min="12295" max="12295" width="16" style="230" customWidth="1"/>
    <col min="12296" max="12296" width="10.7109375" style="230" customWidth="1"/>
    <col min="12297" max="12297" width="7.140625" style="230" customWidth="1"/>
    <col min="12298" max="12298" width="15.7109375" style="230" customWidth="1"/>
    <col min="12299" max="12299" width="16.28515625" style="230" customWidth="1"/>
    <col min="12300" max="12300" width="1.140625" style="230" customWidth="1"/>
    <col min="12301" max="12544" width="11.5703125" style="230"/>
    <col min="12545" max="12545" width="6.140625" style="230" customWidth="1"/>
    <col min="12546" max="12546" width="28.28515625" style="230" customWidth="1"/>
    <col min="12547" max="12547" width="13.85546875" style="230" customWidth="1"/>
    <col min="12548" max="12548" width="11.5703125" style="230"/>
    <col min="12549" max="12549" width="13.85546875" style="230" customWidth="1"/>
    <col min="12550" max="12550" width="13.7109375" style="230" customWidth="1"/>
    <col min="12551" max="12551" width="16" style="230" customWidth="1"/>
    <col min="12552" max="12552" width="10.7109375" style="230" customWidth="1"/>
    <col min="12553" max="12553" width="7.140625" style="230" customWidth="1"/>
    <col min="12554" max="12554" width="15.7109375" style="230" customWidth="1"/>
    <col min="12555" max="12555" width="16.28515625" style="230" customWidth="1"/>
    <col min="12556" max="12556" width="1.140625" style="230" customWidth="1"/>
    <col min="12557" max="12800" width="11.5703125" style="230"/>
    <col min="12801" max="12801" width="6.140625" style="230" customWidth="1"/>
    <col min="12802" max="12802" width="28.28515625" style="230" customWidth="1"/>
    <col min="12803" max="12803" width="13.85546875" style="230" customWidth="1"/>
    <col min="12804" max="12804" width="11.5703125" style="230"/>
    <col min="12805" max="12805" width="13.85546875" style="230" customWidth="1"/>
    <col min="12806" max="12806" width="13.7109375" style="230" customWidth="1"/>
    <col min="12807" max="12807" width="16" style="230" customWidth="1"/>
    <col min="12808" max="12808" width="10.7109375" style="230" customWidth="1"/>
    <col min="12809" max="12809" width="7.140625" style="230" customWidth="1"/>
    <col min="12810" max="12810" width="15.7109375" style="230" customWidth="1"/>
    <col min="12811" max="12811" width="16.28515625" style="230" customWidth="1"/>
    <col min="12812" max="12812" width="1.140625" style="230" customWidth="1"/>
    <col min="12813" max="13056" width="11.5703125" style="230"/>
    <col min="13057" max="13057" width="6.140625" style="230" customWidth="1"/>
    <col min="13058" max="13058" width="28.28515625" style="230" customWidth="1"/>
    <col min="13059" max="13059" width="13.85546875" style="230" customWidth="1"/>
    <col min="13060" max="13060" width="11.5703125" style="230"/>
    <col min="13061" max="13061" width="13.85546875" style="230" customWidth="1"/>
    <col min="13062" max="13062" width="13.7109375" style="230" customWidth="1"/>
    <col min="13063" max="13063" width="16" style="230" customWidth="1"/>
    <col min="13064" max="13064" width="10.7109375" style="230" customWidth="1"/>
    <col min="13065" max="13065" width="7.140625" style="230" customWidth="1"/>
    <col min="13066" max="13066" width="15.7109375" style="230" customWidth="1"/>
    <col min="13067" max="13067" width="16.28515625" style="230" customWidth="1"/>
    <col min="13068" max="13068" width="1.140625" style="230" customWidth="1"/>
    <col min="13069" max="13312" width="11.5703125" style="230"/>
    <col min="13313" max="13313" width="6.140625" style="230" customWidth="1"/>
    <col min="13314" max="13314" width="28.28515625" style="230" customWidth="1"/>
    <col min="13315" max="13315" width="13.85546875" style="230" customWidth="1"/>
    <col min="13316" max="13316" width="11.5703125" style="230"/>
    <col min="13317" max="13317" width="13.85546875" style="230" customWidth="1"/>
    <col min="13318" max="13318" width="13.7109375" style="230" customWidth="1"/>
    <col min="13319" max="13319" width="16" style="230" customWidth="1"/>
    <col min="13320" max="13320" width="10.7109375" style="230" customWidth="1"/>
    <col min="13321" max="13321" width="7.140625" style="230" customWidth="1"/>
    <col min="13322" max="13322" width="15.7109375" style="230" customWidth="1"/>
    <col min="13323" max="13323" width="16.28515625" style="230" customWidth="1"/>
    <col min="13324" max="13324" width="1.140625" style="230" customWidth="1"/>
    <col min="13325" max="13568" width="11.5703125" style="230"/>
    <col min="13569" max="13569" width="6.140625" style="230" customWidth="1"/>
    <col min="13570" max="13570" width="28.28515625" style="230" customWidth="1"/>
    <col min="13571" max="13571" width="13.85546875" style="230" customWidth="1"/>
    <col min="13572" max="13572" width="11.5703125" style="230"/>
    <col min="13573" max="13573" width="13.85546875" style="230" customWidth="1"/>
    <col min="13574" max="13574" width="13.7109375" style="230" customWidth="1"/>
    <col min="13575" max="13575" width="16" style="230" customWidth="1"/>
    <col min="13576" max="13576" width="10.7109375" style="230" customWidth="1"/>
    <col min="13577" max="13577" width="7.140625" style="230" customWidth="1"/>
    <col min="13578" max="13578" width="15.7109375" style="230" customWidth="1"/>
    <col min="13579" max="13579" width="16.28515625" style="230" customWidth="1"/>
    <col min="13580" max="13580" width="1.140625" style="230" customWidth="1"/>
    <col min="13581" max="13824" width="11.5703125" style="230"/>
    <col min="13825" max="13825" width="6.140625" style="230" customWidth="1"/>
    <col min="13826" max="13826" width="28.28515625" style="230" customWidth="1"/>
    <col min="13827" max="13827" width="13.85546875" style="230" customWidth="1"/>
    <col min="13828" max="13828" width="11.5703125" style="230"/>
    <col min="13829" max="13829" width="13.85546875" style="230" customWidth="1"/>
    <col min="13830" max="13830" width="13.7109375" style="230" customWidth="1"/>
    <col min="13831" max="13831" width="16" style="230" customWidth="1"/>
    <col min="13832" max="13832" width="10.7109375" style="230" customWidth="1"/>
    <col min="13833" max="13833" width="7.140625" style="230" customWidth="1"/>
    <col min="13834" max="13834" width="15.7109375" style="230" customWidth="1"/>
    <col min="13835" max="13835" width="16.28515625" style="230" customWidth="1"/>
    <col min="13836" max="13836" width="1.140625" style="230" customWidth="1"/>
    <col min="13837" max="14080" width="11.5703125" style="230"/>
    <col min="14081" max="14081" width="6.140625" style="230" customWidth="1"/>
    <col min="14082" max="14082" width="28.28515625" style="230" customWidth="1"/>
    <col min="14083" max="14083" width="13.85546875" style="230" customWidth="1"/>
    <col min="14084" max="14084" width="11.5703125" style="230"/>
    <col min="14085" max="14085" width="13.85546875" style="230" customWidth="1"/>
    <col min="14086" max="14086" width="13.7109375" style="230" customWidth="1"/>
    <col min="14087" max="14087" width="16" style="230" customWidth="1"/>
    <col min="14088" max="14088" width="10.7109375" style="230" customWidth="1"/>
    <col min="14089" max="14089" width="7.140625" style="230" customWidth="1"/>
    <col min="14090" max="14090" width="15.7109375" style="230" customWidth="1"/>
    <col min="14091" max="14091" width="16.28515625" style="230" customWidth="1"/>
    <col min="14092" max="14092" width="1.140625" style="230" customWidth="1"/>
    <col min="14093" max="14336" width="11.5703125" style="230"/>
    <col min="14337" max="14337" width="6.140625" style="230" customWidth="1"/>
    <col min="14338" max="14338" width="28.28515625" style="230" customWidth="1"/>
    <col min="14339" max="14339" width="13.85546875" style="230" customWidth="1"/>
    <col min="14340" max="14340" width="11.5703125" style="230"/>
    <col min="14341" max="14341" width="13.85546875" style="230" customWidth="1"/>
    <col min="14342" max="14342" width="13.7109375" style="230" customWidth="1"/>
    <col min="14343" max="14343" width="16" style="230" customWidth="1"/>
    <col min="14344" max="14344" width="10.7109375" style="230" customWidth="1"/>
    <col min="14345" max="14345" width="7.140625" style="230" customWidth="1"/>
    <col min="14346" max="14346" width="15.7109375" style="230" customWidth="1"/>
    <col min="14347" max="14347" width="16.28515625" style="230" customWidth="1"/>
    <col min="14348" max="14348" width="1.140625" style="230" customWidth="1"/>
    <col min="14349" max="14592" width="11.5703125" style="230"/>
    <col min="14593" max="14593" width="6.140625" style="230" customWidth="1"/>
    <col min="14594" max="14594" width="28.28515625" style="230" customWidth="1"/>
    <col min="14595" max="14595" width="13.85546875" style="230" customWidth="1"/>
    <col min="14596" max="14596" width="11.5703125" style="230"/>
    <col min="14597" max="14597" width="13.85546875" style="230" customWidth="1"/>
    <col min="14598" max="14598" width="13.7109375" style="230" customWidth="1"/>
    <col min="14599" max="14599" width="16" style="230" customWidth="1"/>
    <col min="14600" max="14600" width="10.7109375" style="230" customWidth="1"/>
    <col min="14601" max="14601" width="7.140625" style="230" customWidth="1"/>
    <col min="14602" max="14602" width="15.7109375" style="230" customWidth="1"/>
    <col min="14603" max="14603" width="16.28515625" style="230" customWidth="1"/>
    <col min="14604" max="14604" width="1.140625" style="230" customWidth="1"/>
    <col min="14605" max="14848" width="11.5703125" style="230"/>
    <col min="14849" max="14849" width="6.140625" style="230" customWidth="1"/>
    <col min="14850" max="14850" width="28.28515625" style="230" customWidth="1"/>
    <col min="14851" max="14851" width="13.85546875" style="230" customWidth="1"/>
    <col min="14852" max="14852" width="11.5703125" style="230"/>
    <col min="14853" max="14853" width="13.85546875" style="230" customWidth="1"/>
    <col min="14854" max="14854" width="13.7109375" style="230" customWidth="1"/>
    <col min="14855" max="14855" width="16" style="230" customWidth="1"/>
    <col min="14856" max="14856" width="10.7109375" style="230" customWidth="1"/>
    <col min="14857" max="14857" width="7.140625" style="230" customWidth="1"/>
    <col min="14858" max="14858" width="15.7109375" style="230" customWidth="1"/>
    <col min="14859" max="14859" width="16.28515625" style="230" customWidth="1"/>
    <col min="14860" max="14860" width="1.140625" style="230" customWidth="1"/>
    <col min="14861" max="15104" width="11.5703125" style="230"/>
    <col min="15105" max="15105" width="6.140625" style="230" customWidth="1"/>
    <col min="15106" max="15106" width="28.28515625" style="230" customWidth="1"/>
    <col min="15107" max="15107" width="13.85546875" style="230" customWidth="1"/>
    <col min="15108" max="15108" width="11.5703125" style="230"/>
    <col min="15109" max="15109" width="13.85546875" style="230" customWidth="1"/>
    <col min="15110" max="15110" width="13.7109375" style="230" customWidth="1"/>
    <col min="15111" max="15111" width="16" style="230" customWidth="1"/>
    <col min="15112" max="15112" width="10.7109375" style="230" customWidth="1"/>
    <col min="15113" max="15113" width="7.140625" style="230" customWidth="1"/>
    <col min="15114" max="15114" width="15.7109375" style="230" customWidth="1"/>
    <col min="15115" max="15115" width="16.28515625" style="230" customWidth="1"/>
    <col min="15116" max="15116" width="1.140625" style="230" customWidth="1"/>
    <col min="15117" max="15360" width="11.5703125" style="230"/>
    <col min="15361" max="15361" width="6.140625" style="230" customWidth="1"/>
    <col min="15362" max="15362" width="28.28515625" style="230" customWidth="1"/>
    <col min="15363" max="15363" width="13.85546875" style="230" customWidth="1"/>
    <col min="15364" max="15364" width="11.5703125" style="230"/>
    <col min="15365" max="15365" width="13.85546875" style="230" customWidth="1"/>
    <col min="15366" max="15366" width="13.7109375" style="230" customWidth="1"/>
    <col min="15367" max="15367" width="16" style="230" customWidth="1"/>
    <col min="15368" max="15368" width="10.7109375" style="230" customWidth="1"/>
    <col min="15369" max="15369" width="7.140625" style="230" customWidth="1"/>
    <col min="15370" max="15370" width="15.7109375" style="230" customWidth="1"/>
    <col min="15371" max="15371" width="16.28515625" style="230" customWidth="1"/>
    <col min="15372" max="15372" width="1.140625" style="230" customWidth="1"/>
    <col min="15373" max="15616" width="11.5703125" style="230"/>
    <col min="15617" max="15617" width="6.140625" style="230" customWidth="1"/>
    <col min="15618" max="15618" width="28.28515625" style="230" customWidth="1"/>
    <col min="15619" max="15619" width="13.85546875" style="230" customWidth="1"/>
    <col min="15620" max="15620" width="11.5703125" style="230"/>
    <col min="15621" max="15621" width="13.85546875" style="230" customWidth="1"/>
    <col min="15622" max="15622" width="13.7109375" style="230" customWidth="1"/>
    <col min="15623" max="15623" width="16" style="230" customWidth="1"/>
    <col min="15624" max="15624" width="10.7109375" style="230" customWidth="1"/>
    <col min="15625" max="15625" width="7.140625" style="230" customWidth="1"/>
    <col min="15626" max="15626" width="15.7109375" style="230" customWidth="1"/>
    <col min="15627" max="15627" width="16.28515625" style="230" customWidth="1"/>
    <col min="15628" max="15628" width="1.140625" style="230" customWidth="1"/>
    <col min="15629" max="15872" width="11.5703125" style="230"/>
    <col min="15873" max="15873" width="6.140625" style="230" customWidth="1"/>
    <col min="15874" max="15874" width="28.28515625" style="230" customWidth="1"/>
    <col min="15875" max="15875" width="13.85546875" style="230" customWidth="1"/>
    <col min="15876" max="15876" width="11.5703125" style="230"/>
    <col min="15877" max="15877" width="13.85546875" style="230" customWidth="1"/>
    <col min="15878" max="15878" width="13.7109375" style="230" customWidth="1"/>
    <col min="15879" max="15879" width="16" style="230" customWidth="1"/>
    <col min="15880" max="15880" width="10.7109375" style="230" customWidth="1"/>
    <col min="15881" max="15881" width="7.140625" style="230" customWidth="1"/>
    <col min="15882" max="15882" width="15.7109375" style="230" customWidth="1"/>
    <col min="15883" max="15883" width="16.28515625" style="230" customWidth="1"/>
    <col min="15884" max="15884" width="1.140625" style="230" customWidth="1"/>
    <col min="15885" max="16128" width="11.5703125" style="230"/>
    <col min="16129" max="16129" width="6.140625" style="230" customWidth="1"/>
    <col min="16130" max="16130" width="28.28515625" style="230" customWidth="1"/>
    <col min="16131" max="16131" width="13.85546875" style="230" customWidth="1"/>
    <col min="16132" max="16132" width="11.5703125" style="230"/>
    <col min="16133" max="16133" width="13.85546875" style="230" customWidth="1"/>
    <col min="16134" max="16134" width="13.7109375" style="230" customWidth="1"/>
    <col min="16135" max="16135" width="16" style="230" customWidth="1"/>
    <col min="16136" max="16136" width="10.7109375" style="230" customWidth="1"/>
    <col min="16137" max="16137" width="7.140625" style="230" customWidth="1"/>
    <col min="16138" max="16138" width="15.7109375" style="230" customWidth="1"/>
    <col min="16139" max="16139" width="16.28515625" style="230" customWidth="1"/>
    <col min="16140" max="16140" width="1.140625" style="230" customWidth="1"/>
    <col min="16141" max="16384" width="11.5703125" style="230"/>
  </cols>
  <sheetData>
    <row r="1" spans="2:11" ht="11.25" customHeight="1">
      <c r="B1" s="362"/>
      <c r="C1" s="362"/>
      <c r="D1" s="362"/>
      <c r="E1" s="362"/>
      <c r="F1" s="362"/>
      <c r="G1" s="362"/>
      <c r="H1" s="362"/>
      <c r="I1" s="362"/>
    </row>
    <row r="2" spans="2:11" ht="11.25" customHeight="1">
      <c r="G2" s="362"/>
      <c r="H2" s="362"/>
      <c r="I2" s="362"/>
    </row>
    <row r="3" spans="2:11" ht="12.75" customHeight="1">
      <c r="B3" s="711" t="s">
        <v>595</v>
      </c>
      <c r="C3" s="711"/>
      <c r="D3" s="711"/>
      <c r="E3" s="711"/>
      <c r="F3" s="711"/>
      <c r="G3" s="711"/>
      <c r="H3" s="711"/>
      <c r="I3" s="711"/>
      <c r="J3" s="711"/>
      <c r="K3" s="711"/>
    </row>
    <row r="4" spans="2:11" ht="12.75" customHeight="1">
      <c r="B4" s="711"/>
      <c r="C4" s="711"/>
      <c r="D4" s="711"/>
      <c r="E4" s="711"/>
      <c r="F4" s="711"/>
      <c r="G4" s="711"/>
      <c r="H4" s="711"/>
      <c r="I4" s="711"/>
      <c r="J4" s="711"/>
      <c r="K4" s="711"/>
    </row>
    <row r="5" spans="2:11" ht="12.75" customHeight="1">
      <c r="B5" s="705" t="s">
        <v>347</v>
      </c>
      <c r="C5" s="705"/>
      <c r="D5" s="705"/>
      <c r="E5" s="705"/>
      <c r="F5" s="705"/>
      <c r="G5" s="705"/>
      <c r="H5" s="705"/>
      <c r="I5" s="705"/>
      <c r="J5" s="705"/>
      <c r="K5" s="705"/>
    </row>
    <row r="6" spans="2:11" ht="12.75" customHeight="1">
      <c r="B6" s="705" t="s">
        <v>1</v>
      </c>
      <c r="C6" s="705"/>
      <c r="D6" s="705"/>
      <c r="E6" s="705"/>
      <c r="F6" s="705"/>
      <c r="G6" s="705"/>
      <c r="H6" s="705"/>
      <c r="I6" s="705"/>
      <c r="J6" s="705"/>
      <c r="K6" s="705"/>
    </row>
    <row r="7" spans="2:11" ht="12.75" customHeight="1">
      <c r="B7" s="363"/>
      <c r="C7" s="363"/>
      <c r="D7" s="363"/>
      <c r="E7" s="363"/>
      <c r="F7" s="363"/>
      <c r="G7" s="363"/>
      <c r="H7" s="363"/>
      <c r="I7" s="363"/>
      <c r="J7" s="363"/>
      <c r="K7" s="364" t="s">
        <v>348</v>
      </c>
    </row>
    <row r="9" spans="2:11" ht="12.75" customHeight="1">
      <c r="B9" s="715" t="s">
        <v>58</v>
      </c>
      <c r="C9" s="707" t="s">
        <v>324</v>
      </c>
      <c r="D9" s="707"/>
      <c r="E9" s="707"/>
      <c r="F9" s="707"/>
      <c r="G9" s="707" t="s">
        <v>325</v>
      </c>
      <c r="H9" s="707"/>
      <c r="I9" s="707"/>
      <c r="J9" s="707"/>
      <c r="K9" s="713" t="s">
        <v>349</v>
      </c>
    </row>
    <row r="10" spans="2:11" s="366" customFormat="1" ht="13.15" customHeight="1">
      <c r="B10" s="715"/>
      <c r="C10" s="365" t="s">
        <v>350</v>
      </c>
      <c r="D10" s="714" t="s">
        <v>351</v>
      </c>
      <c r="E10" s="714" t="s">
        <v>352</v>
      </c>
      <c r="F10" s="365" t="s">
        <v>353</v>
      </c>
      <c r="G10" s="713" t="s">
        <v>596</v>
      </c>
      <c r="H10" s="713" t="s">
        <v>334</v>
      </c>
      <c r="I10" s="714" t="s">
        <v>354</v>
      </c>
      <c r="J10" s="713" t="s">
        <v>597</v>
      </c>
      <c r="K10" s="713"/>
    </row>
    <row r="11" spans="2:11" s="366" customFormat="1" ht="19.5" customHeight="1">
      <c r="B11" s="715"/>
      <c r="C11" s="367" t="s">
        <v>334</v>
      </c>
      <c r="D11" s="714"/>
      <c r="E11" s="714"/>
      <c r="F11" s="367" t="s">
        <v>334</v>
      </c>
      <c r="G11" s="713"/>
      <c r="H11" s="713"/>
      <c r="I11" s="714"/>
      <c r="J11" s="713"/>
      <c r="K11" s="713"/>
    </row>
    <row r="12" spans="2:11" ht="11.1" customHeight="1">
      <c r="B12" s="368"/>
      <c r="C12" s="368"/>
      <c r="D12" s="368"/>
      <c r="E12" s="368"/>
      <c r="F12" s="368"/>
      <c r="G12" s="368"/>
      <c r="H12" s="368"/>
      <c r="I12" s="368"/>
      <c r="J12" s="368"/>
      <c r="K12" s="368"/>
    </row>
    <row r="13" spans="2:11" ht="12.75" customHeight="1">
      <c r="B13" s="369" t="s">
        <v>355</v>
      </c>
      <c r="C13" s="370">
        <v>4000000</v>
      </c>
      <c r="D13" s="371">
        <v>0</v>
      </c>
      <c r="E13" s="371">
        <v>0</v>
      </c>
      <c r="F13" s="372">
        <f>+C13+D13-E13</f>
        <v>4000000</v>
      </c>
      <c r="G13" s="370">
        <v>4000000</v>
      </c>
      <c r="H13" s="373">
        <v>0</v>
      </c>
      <c r="I13" s="371">
        <v>0</v>
      </c>
      <c r="J13" s="372">
        <f>+G13+H13-I13</f>
        <v>4000000</v>
      </c>
      <c r="K13" s="371">
        <f>+F13-J13</f>
        <v>0</v>
      </c>
    </row>
    <row r="14" spans="2:11" ht="12.75" customHeight="1">
      <c r="B14" s="369" t="s">
        <v>356</v>
      </c>
      <c r="C14" s="370">
        <v>3409091</v>
      </c>
      <c r="D14" s="371">
        <v>0</v>
      </c>
      <c r="E14" s="371">
        <v>0</v>
      </c>
      <c r="F14" s="372">
        <f>+C14+D14-E14</f>
        <v>3409091</v>
      </c>
      <c r="G14" s="373">
        <v>3409091</v>
      </c>
      <c r="H14" s="373">
        <v>0</v>
      </c>
      <c r="I14" s="371">
        <v>0</v>
      </c>
      <c r="J14" s="373">
        <f>+G14+H14-I14</f>
        <v>3409091</v>
      </c>
      <c r="K14" s="371">
        <f>+F14-J14</f>
        <v>0</v>
      </c>
    </row>
    <row r="15" spans="2:11" ht="11.1" customHeight="1">
      <c r="B15" s="374"/>
      <c r="C15" s="375"/>
      <c r="D15" s="374"/>
      <c r="E15" s="374"/>
      <c r="F15" s="375"/>
      <c r="G15" s="375"/>
      <c r="H15" s="374"/>
      <c r="I15" s="374"/>
      <c r="J15" s="375"/>
      <c r="K15" s="375"/>
    </row>
    <row r="16" spans="2:11" ht="11.25" hidden="1" customHeight="1">
      <c r="B16" s="374"/>
      <c r="C16" s="374"/>
      <c r="D16" s="374"/>
      <c r="E16" s="374"/>
      <c r="F16" s="374"/>
      <c r="G16" s="375"/>
      <c r="H16" s="374"/>
      <c r="I16" s="374"/>
      <c r="J16" s="374"/>
      <c r="K16" s="374"/>
    </row>
    <row r="17" spans="2:11" ht="11.25" hidden="1" customHeight="1">
      <c r="B17" s="376"/>
      <c r="C17" s="376"/>
      <c r="D17" s="376"/>
      <c r="E17" s="376"/>
      <c r="F17" s="376"/>
      <c r="G17" s="377"/>
      <c r="H17" s="376"/>
      <c r="I17" s="376"/>
      <c r="J17" s="376"/>
      <c r="K17" s="376"/>
    </row>
    <row r="18" spans="2:11" ht="11.25" hidden="1" customHeight="1">
      <c r="B18" s="374"/>
      <c r="C18" s="374"/>
      <c r="D18" s="374"/>
      <c r="E18" s="374"/>
      <c r="F18" s="374"/>
      <c r="G18" s="375"/>
      <c r="H18" s="374"/>
      <c r="I18" s="374"/>
      <c r="J18" s="374"/>
      <c r="K18" s="374"/>
    </row>
    <row r="19" spans="2:11" ht="10.5" hidden="1" customHeight="1">
      <c r="B19" s="374"/>
      <c r="C19" s="374"/>
      <c r="D19" s="374"/>
      <c r="E19" s="374"/>
      <c r="F19" s="374"/>
      <c r="G19" s="375"/>
      <c r="H19" s="374"/>
      <c r="I19" s="374"/>
      <c r="J19" s="374"/>
      <c r="K19" s="374"/>
    </row>
    <row r="20" spans="2:11" ht="10.5" hidden="1" customHeight="1">
      <c r="B20" s="374"/>
      <c r="C20" s="374"/>
      <c r="D20" s="374"/>
      <c r="E20" s="374"/>
      <c r="F20" s="374"/>
      <c r="G20" s="375"/>
      <c r="H20" s="374"/>
      <c r="I20" s="374"/>
      <c r="J20" s="374"/>
      <c r="K20" s="374"/>
    </row>
    <row r="21" spans="2:11" ht="10.5" hidden="1" customHeight="1">
      <c r="B21" s="374"/>
      <c r="C21" s="374"/>
      <c r="D21" s="374"/>
      <c r="E21" s="374"/>
      <c r="F21" s="374"/>
      <c r="G21" s="375"/>
      <c r="H21" s="374"/>
      <c r="I21" s="374"/>
      <c r="J21" s="374"/>
      <c r="K21" s="374"/>
    </row>
    <row r="22" spans="2:11" ht="10.5" hidden="1" customHeight="1">
      <c r="B22" s="374"/>
      <c r="C22" s="374"/>
      <c r="D22" s="374"/>
      <c r="E22" s="374"/>
      <c r="F22" s="374"/>
      <c r="G22" s="375"/>
      <c r="H22" s="374"/>
      <c r="I22" s="374"/>
      <c r="J22" s="374"/>
      <c r="K22" s="374"/>
    </row>
    <row r="23" spans="2:11" ht="24.75" customHeight="1">
      <c r="B23" s="378" t="s">
        <v>357</v>
      </c>
      <c r="C23" s="379">
        <f>SUM(C13:C22)</f>
        <v>7409091</v>
      </c>
      <c r="D23" s="379">
        <v>0</v>
      </c>
      <c r="E23" s="379">
        <f t="shared" ref="E23:K23" si="0">SUM(E13:E22)</f>
        <v>0</v>
      </c>
      <c r="F23" s="380">
        <f t="shared" si="0"/>
        <v>7409091</v>
      </c>
      <c r="G23" s="381">
        <f t="shared" si="0"/>
        <v>7409091</v>
      </c>
      <c r="H23" s="381">
        <f t="shared" si="0"/>
        <v>0</v>
      </c>
      <c r="I23" s="379">
        <f t="shared" si="0"/>
        <v>0</v>
      </c>
      <c r="J23" s="381">
        <f t="shared" si="0"/>
        <v>7409091</v>
      </c>
      <c r="K23" s="381">
        <f t="shared" si="0"/>
        <v>0</v>
      </c>
    </row>
    <row r="24" spans="2:11" ht="21.75" customHeight="1">
      <c r="B24" s="378" t="s">
        <v>358</v>
      </c>
      <c r="C24" s="379">
        <v>7409091</v>
      </c>
      <c r="D24" s="379">
        <v>0</v>
      </c>
      <c r="E24" s="379">
        <v>0</v>
      </c>
      <c r="F24" s="379">
        <v>7409091</v>
      </c>
      <c r="G24" s="379">
        <v>7409091</v>
      </c>
      <c r="H24" s="379">
        <v>0</v>
      </c>
      <c r="I24" s="379">
        <v>0</v>
      </c>
      <c r="J24" s="379">
        <v>7409091</v>
      </c>
      <c r="K24" s="379">
        <v>0</v>
      </c>
    </row>
  </sheetData>
  <sheetProtection selectLockedCells="1" selectUnlockedCells="1"/>
  <mergeCells count="14">
    <mergeCell ref="G10:G11"/>
    <mergeCell ref="H10:H11"/>
    <mergeCell ref="I10:I11"/>
    <mergeCell ref="J10:J11"/>
    <mergeCell ref="B3:K3"/>
    <mergeCell ref="B4:K4"/>
    <mergeCell ref="B5:K5"/>
    <mergeCell ref="B6:K6"/>
    <mergeCell ref="B9:B11"/>
    <mergeCell ref="C9:F9"/>
    <mergeCell ref="G9:J9"/>
    <mergeCell ref="K9:K11"/>
    <mergeCell ref="D10:D11"/>
    <mergeCell ref="E10:E11"/>
  </mergeCells>
  <pageMargins left="1.070138888888889" right="1.1201388888888888" top="1.7715277777777778" bottom="0.27569444444444446" header="0.51180555555555551" footer="0.51180555555555551"/>
  <pageSetup paperSize="9" scale="77" firstPageNumber="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43"/>
  <sheetViews>
    <sheetView showGridLines="0" topLeftCell="A13" zoomScale="90" zoomScaleNormal="90" workbookViewId="0">
      <selection activeCell="K26" sqref="K26"/>
    </sheetView>
  </sheetViews>
  <sheetFormatPr baseColWidth="10" defaultColWidth="11.5703125" defaultRowHeight="11.25" customHeight="1"/>
  <cols>
    <col min="1" max="1" width="30.140625" style="230" customWidth="1"/>
    <col min="2" max="2" width="5.28515625" style="230" customWidth="1"/>
    <col min="3" max="3" width="10" style="230" customWidth="1"/>
    <col min="4" max="4" width="7.42578125" style="230" customWidth="1"/>
    <col min="5" max="5" width="12.7109375" style="230" customWidth="1"/>
    <col min="6" max="6" width="10.5703125" style="230" customWidth="1"/>
    <col min="7" max="7" width="11.85546875" style="230" customWidth="1"/>
    <col min="8" max="8" width="12.5703125" style="230" customWidth="1"/>
    <col min="9" max="9" width="9.85546875" style="230" customWidth="1"/>
    <col min="10" max="10" width="12.140625" style="230" customWidth="1"/>
    <col min="11" max="11" width="11.85546875" style="230" customWidth="1"/>
    <col min="12" max="12" width="12.5703125" style="230" customWidth="1"/>
    <col min="13" max="13" width="11.85546875" style="230" customWidth="1"/>
    <col min="14" max="14" width="7.5703125" style="230" customWidth="1"/>
    <col min="15" max="256" width="11.5703125" style="230"/>
    <col min="257" max="257" width="26.28515625" style="230" customWidth="1"/>
    <col min="258" max="258" width="5.28515625" style="230" customWidth="1"/>
    <col min="259" max="259" width="10" style="230" customWidth="1"/>
    <col min="260" max="260" width="7.42578125" style="230" customWidth="1"/>
    <col min="261" max="261" width="12.7109375" style="230" customWidth="1"/>
    <col min="262" max="262" width="10.5703125" style="230" customWidth="1"/>
    <col min="263" max="263" width="11.85546875" style="230" customWidth="1"/>
    <col min="264" max="264" width="12.5703125" style="230" customWidth="1"/>
    <col min="265" max="265" width="9.85546875" style="230" customWidth="1"/>
    <col min="266" max="266" width="11" style="230" customWidth="1"/>
    <col min="267" max="267" width="11.85546875" style="230" customWidth="1"/>
    <col min="268" max="268" width="12.5703125" style="230" customWidth="1"/>
    <col min="269" max="269" width="11.85546875" style="230" customWidth="1"/>
    <col min="270" max="512" width="11.5703125" style="230"/>
    <col min="513" max="513" width="26.28515625" style="230" customWidth="1"/>
    <col min="514" max="514" width="5.28515625" style="230" customWidth="1"/>
    <col min="515" max="515" width="10" style="230" customWidth="1"/>
    <col min="516" max="516" width="7.42578125" style="230" customWidth="1"/>
    <col min="517" max="517" width="12.7109375" style="230" customWidth="1"/>
    <col min="518" max="518" width="10.5703125" style="230" customWidth="1"/>
    <col min="519" max="519" width="11.85546875" style="230" customWidth="1"/>
    <col min="520" max="520" width="12.5703125" style="230" customWidth="1"/>
    <col min="521" max="521" width="9.85546875" style="230" customWidth="1"/>
    <col min="522" max="522" width="11" style="230" customWidth="1"/>
    <col min="523" max="523" width="11.85546875" style="230" customWidth="1"/>
    <col min="524" max="524" width="12.5703125" style="230" customWidth="1"/>
    <col min="525" max="525" width="11.85546875" style="230" customWidth="1"/>
    <col min="526" max="768" width="11.5703125" style="230"/>
    <col min="769" max="769" width="26.28515625" style="230" customWidth="1"/>
    <col min="770" max="770" width="5.28515625" style="230" customWidth="1"/>
    <col min="771" max="771" width="10" style="230" customWidth="1"/>
    <col min="772" max="772" width="7.42578125" style="230" customWidth="1"/>
    <col min="773" max="773" width="12.7109375" style="230" customWidth="1"/>
    <col min="774" max="774" width="10.5703125" style="230" customWidth="1"/>
    <col min="775" max="775" width="11.85546875" style="230" customWidth="1"/>
    <col min="776" max="776" width="12.5703125" style="230" customWidth="1"/>
    <col min="777" max="777" width="9.85546875" style="230" customWidth="1"/>
    <col min="778" max="778" width="11" style="230" customWidth="1"/>
    <col min="779" max="779" width="11.85546875" style="230" customWidth="1"/>
    <col min="780" max="780" width="12.5703125" style="230" customWidth="1"/>
    <col min="781" max="781" width="11.85546875" style="230" customWidth="1"/>
    <col min="782" max="1024" width="11.5703125" style="230"/>
    <col min="1025" max="1025" width="26.28515625" style="230" customWidth="1"/>
    <col min="1026" max="1026" width="5.28515625" style="230" customWidth="1"/>
    <col min="1027" max="1027" width="10" style="230" customWidth="1"/>
    <col min="1028" max="1028" width="7.42578125" style="230" customWidth="1"/>
    <col min="1029" max="1029" width="12.7109375" style="230" customWidth="1"/>
    <col min="1030" max="1030" width="10.5703125" style="230" customWidth="1"/>
    <col min="1031" max="1031" width="11.85546875" style="230" customWidth="1"/>
    <col min="1032" max="1032" width="12.5703125" style="230" customWidth="1"/>
    <col min="1033" max="1033" width="9.85546875" style="230" customWidth="1"/>
    <col min="1034" max="1034" width="11" style="230" customWidth="1"/>
    <col min="1035" max="1035" width="11.85546875" style="230" customWidth="1"/>
    <col min="1036" max="1036" width="12.5703125" style="230" customWidth="1"/>
    <col min="1037" max="1037" width="11.85546875" style="230" customWidth="1"/>
    <col min="1038" max="1280" width="11.5703125" style="230"/>
    <col min="1281" max="1281" width="26.28515625" style="230" customWidth="1"/>
    <col min="1282" max="1282" width="5.28515625" style="230" customWidth="1"/>
    <col min="1283" max="1283" width="10" style="230" customWidth="1"/>
    <col min="1284" max="1284" width="7.42578125" style="230" customWidth="1"/>
    <col min="1285" max="1285" width="12.7109375" style="230" customWidth="1"/>
    <col min="1286" max="1286" width="10.5703125" style="230" customWidth="1"/>
    <col min="1287" max="1287" width="11.85546875" style="230" customWidth="1"/>
    <col min="1288" max="1288" width="12.5703125" style="230" customWidth="1"/>
    <col min="1289" max="1289" width="9.85546875" style="230" customWidth="1"/>
    <col min="1290" max="1290" width="11" style="230" customWidth="1"/>
    <col min="1291" max="1291" width="11.85546875" style="230" customWidth="1"/>
    <col min="1292" max="1292" width="12.5703125" style="230" customWidth="1"/>
    <col min="1293" max="1293" width="11.85546875" style="230" customWidth="1"/>
    <col min="1294" max="1536" width="11.5703125" style="230"/>
    <col min="1537" max="1537" width="26.28515625" style="230" customWidth="1"/>
    <col min="1538" max="1538" width="5.28515625" style="230" customWidth="1"/>
    <col min="1539" max="1539" width="10" style="230" customWidth="1"/>
    <col min="1540" max="1540" width="7.42578125" style="230" customWidth="1"/>
    <col min="1541" max="1541" width="12.7109375" style="230" customWidth="1"/>
    <col min="1542" max="1542" width="10.5703125" style="230" customWidth="1"/>
    <col min="1543" max="1543" width="11.85546875" style="230" customWidth="1"/>
    <col min="1544" max="1544" width="12.5703125" style="230" customWidth="1"/>
    <col min="1545" max="1545" width="9.85546875" style="230" customWidth="1"/>
    <col min="1546" max="1546" width="11" style="230" customWidth="1"/>
    <col min="1547" max="1547" width="11.85546875" style="230" customWidth="1"/>
    <col min="1548" max="1548" width="12.5703125" style="230" customWidth="1"/>
    <col min="1549" max="1549" width="11.85546875" style="230" customWidth="1"/>
    <col min="1550" max="1792" width="11.5703125" style="230"/>
    <col min="1793" max="1793" width="26.28515625" style="230" customWidth="1"/>
    <col min="1794" max="1794" width="5.28515625" style="230" customWidth="1"/>
    <col min="1795" max="1795" width="10" style="230" customWidth="1"/>
    <col min="1796" max="1796" width="7.42578125" style="230" customWidth="1"/>
    <col min="1797" max="1797" width="12.7109375" style="230" customWidth="1"/>
    <col min="1798" max="1798" width="10.5703125" style="230" customWidth="1"/>
    <col min="1799" max="1799" width="11.85546875" style="230" customWidth="1"/>
    <col min="1800" max="1800" width="12.5703125" style="230" customWidth="1"/>
    <col min="1801" max="1801" width="9.85546875" style="230" customWidth="1"/>
    <col min="1802" max="1802" width="11" style="230" customWidth="1"/>
    <col min="1803" max="1803" width="11.85546875" style="230" customWidth="1"/>
    <col min="1804" max="1804" width="12.5703125" style="230" customWidth="1"/>
    <col min="1805" max="1805" width="11.85546875" style="230" customWidth="1"/>
    <col min="1806" max="2048" width="11.5703125" style="230"/>
    <col min="2049" max="2049" width="26.28515625" style="230" customWidth="1"/>
    <col min="2050" max="2050" width="5.28515625" style="230" customWidth="1"/>
    <col min="2051" max="2051" width="10" style="230" customWidth="1"/>
    <col min="2052" max="2052" width="7.42578125" style="230" customWidth="1"/>
    <col min="2053" max="2053" width="12.7109375" style="230" customWidth="1"/>
    <col min="2054" max="2054" width="10.5703125" style="230" customWidth="1"/>
    <col min="2055" max="2055" width="11.85546875" style="230" customWidth="1"/>
    <col min="2056" max="2056" width="12.5703125" style="230" customWidth="1"/>
    <col min="2057" max="2057" width="9.85546875" style="230" customWidth="1"/>
    <col min="2058" max="2058" width="11" style="230" customWidth="1"/>
    <col min="2059" max="2059" width="11.85546875" style="230" customWidth="1"/>
    <col min="2060" max="2060" width="12.5703125" style="230" customWidth="1"/>
    <col min="2061" max="2061" width="11.85546875" style="230" customWidth="1"/>
    <col min="2062" max="2304" width="11.5703125" style="230"/>
    <col min="2305" max="2305" width="26.28515625" style="230" customWidth="1"/>
    <col min="2306" max="2306" width="5.28515625" style="230" customWidth="1"/>
    <col min="2307" max="2307" width="10" style="230" customWidth="1"/>
    <col min="2308" max="2308" width="7.42578125" style="230" customWidth="1"/>
    <col min="2309" max="2309" width="12.7109375" style="230" customWidth="1"/>
    <col min="2310" max="2310" width="10.5703125" style="230" customWidth="1"/>
    <col min="2311" max="2311" width="11.85546875" style="230" customWidth="1"/>
    <col min="2312" max="2312" width="12.5703125" style="230" customWidth="1"/>
    <col min="2313" max="2313" width="9.85546875" style="230" customWidth="1"/>
    <col min="2314" max="2314" width="11" style="230" customWidth="1"/>
    <col min="2315" max="2315" width="11.85546875" style="230" customWidth="1"/>
    <col min="2316" max="2316" width="12.5703125" style="230" customWidth="1"/>
    <col min="2317" max="2317" width="11.85546875" style="230" customWidth="1"/>
    <col min="2318" max="2560" width="11.5703125" style="230"/>
    <col min="2561" max="2561" width="26.28515625" style="230" customWidth="1"/>
    <col min="2562" max="2562" width="5.28515625" style="230" customWidth="1"/>
    <col min="2563" max="2563" width="10" style="230" customWidth="1"/>
    <col min="2564" max="2564" width="7.42578125" style="230" customWidth="1"/>
    <col min="2565" max="2565" width="12.7109375" style="230" customWidth="1"/>
    <col min="2566" max="2566" width="10.5703125" style="230" customWidth="1"/>
    <col min="2567" max="2567" width="11.85546875" style="230" customWidth="1"/>
    <col min="2568" max="2568" width="12.5703125" style="230" customWidth="1"/>
    <col min="2569" max="2569" width="9.85546875" style="230" customWidth="1"/>
    <col min="2570" max="2570" width="11" style="230" customWidth="1"/>
    <col min="2571" max="2571" width="11.85546875" style="230" customWidth="1"/>
    <col min="2572" max="2572" width="12.5703125" style="230" customWidth="1"/>
    <col min="2573" max="2573" width="11.85546875" style="230" customWidth="1"/>
    <col min="2574" max="2816" width="11.5703125" style="230"/>
    <col min="2817" max="2817" width="26.28515625" style="230" customWidth="1"/>
    <col min="2818" max="2818" width="5.28515625" style="230" customWidth="1"/>
    <col min="2819" max="2819" width="10" style="230" customWidth="1"/>
    <col min="2820" max="2820" width="7.42578125" style="230" customWidth="1"/>
    <col min="2821" max="2821" width="12.7109375" style="230" customWidth="1"/>
    <col min="2822" max="2822" width="10.5703125" style="230" customWidth="1"/>
    <col min="2823" max="2823" width="11.85546875" style="230" customWidth="1"/>
    <col min="2824" max="2824" width="12.5703125" style="230" customWidth="1"/>
    <col min="2825" max="2825" width="9.85546875" style="230" customWidth="1"/>
    <col min="2826" max="2826" width="11" style="230" customWidth="1"/>
    <col min="2827" max="2827" width="11.85546875" style="230" customWidth="1"/>
    <col min="2828" max="2828" width="12.5703125" style="230" customWidth="1"/>
    <col min="2829" max="2829" width="11.85546875" style="230" customWidth="1"/>
    <col min="2830" max="3072" width="11.5703125" style="230"/>
    <col min="3073" max="3073" width="26.28515625" style="230" customWidth="1"/>
    <col min="3074" max="3074" width="5.28515625" style="230" customWidth="1"/>
    <col min="3075" max="3075" width="10" style="230" customWidth="1"/>
    <col min="3076" max="3076" width="7.42578125" style="230" customWidth="1"/>
    <col min="3077" max="3077" width="12.7109375" style="230" customWidth="1"/>
    <col min="3078" max="3078" width="10.5703125" style="230" customWidth="1"/>
    <col min="3079" max="3079" width="11.85546875" style="230" customWidth="1"/>
    <col min="3080" max="3080" width="12.5703125" style="230" customWidth="1"/>
    <col min="3081" max="3081" width="9.85546875" style="230" customWidth="1"/>
    <col min="3082" max="3082" width="11" style="230" customWidth="1"/>
    <col min="3083" max="3083" width="11.85546875" style="230" customWidth="1"/>
    <col min="3084" max="3084" width="12.5703125" style="230" customWidth="1"/>
    <col min="3085" max="3085" width="11.85546875" style="230" customWidth="1"/>
    <col min="3086" max="3328" width="11.5703125" style="230"/>
    <col min="3329" max="3329" width="26.28515625" style="230" customWidth="1"/>
    <col min="3330" max="3330" width="5.28515625" style="230" customWidth="1"/>
    <col min="3331" max="3331" width="10" style="230" customWidth="1"/>
    <col min="3332" max="3332" width="7.42578125" style="230" customWidth="1"/>
    <col min="3333" max="3333" width="12.7109375" style="230" customWidth="1"/>
    <col min="3334" max="3334" width="10.5703125" style="230" customWidth="1"/>
    <col min="3335" max="3335" width="11.85546875" style="230" customWidth="1"/>
    <col min="3336" max="3336" width="12.5703125" style="230" customWidth="1"/>
    <col min="3337" max="3337" width="9.85546875" style="230" customWidth="1"/>
    <col min="3338" max="3338" width="11" style="230" customWidth="1"/>
    <col min="3339" max="3339" width="11.85546875" style="230" customWidth="1"/>
    <col min="3340" max="3340" width="12.5703125" style="230" customWidth="1"/>
    <col min="3341" max="3341" width="11.85546875" style="230" customWidth="1"/>
    <col min="3342" max="3584" width="11.5703125" style="230"/>
    <col min="3585" max="3585" width="26.28515625" style="230" customWidth="1"/>
    <col min="3586" max="3586" width="5.28515625" style="230" customWidth="1"/>
    <col min="3587" max="3587" width="10" style="230" customWidth="1"/>
    <col min="3588" max="3588" width="7.42578125" style="230" customWidth="1"/>
    <col min="3589" max="3589" width="12.7109375" style="230" customWidth="1"/>
    <col min="3590" max="3590" width="10.5703125" style="230" customWidth="1"/>
    <col min="3591" max="3591" width="11.85546875" style="230" customWidth="1"/>
    <col min="3592" max="3592" width="12.5703125" style="230" customWidth="1"/>
    <col min="3593" max="3593" width="9.85546875" style="230" customWidth="1"/>
    <col min="3594" max="3594" width="11" style="230" customWidth="1"/>
    <col min="3595" max="3595" width="11.85546875" style="230" customWidth="1"/>
    <col min="3596" max="3596" width="12.5703125" style="230" customWidth="1"/>
    <col min="3597" max="3597" width="11.85546875" style="230" customWidth="1"/>
    <col min="3598" max="3840" width="11.5703125" style="230"/>
    <col min="3841" max="3841" width="26.28515625" style="230" customWidth="1"/>
    <col min="3842" max="3842" width="5.28515625" style="230" customWidth="1"/>
    <col min="3843" max="3843" width="10" style="230" customWidth="1"/>
    <col min="3844" max="3844" width="7.42578125" style="230" customWidth="1"/>
    <col min="3845" max="3845" width="12.7109375" style="230" customWidth="1"/>
    <col min="3846" max="3846" width="10.5703125" style="230" customWidth="1"/>
    <col min="3847" max="3847" width="11.85546875" style="230" customWidth="1"/>
    <col min="3848" max="3848" width="12.5703125" style="230" customWidth="1"/>
    <col min="3849" max="3849" width="9.85546875" style="230" customWidth="1"/>
    <col min="3850" max="3850" width="11" style="230" customWidth="1"/>
    <col min="3851" max="3851" width="11.85546875" style="230" customWidth="1"/>
    <col min="3852" max="3852" width="12.5703125" style="230" customWidth="1"/>
    <col min="3853" max="3853" width="11.85546875" style="230" customWidth="1"/>
    <col min="3854" max="4096" width="11.5703125" style="230"/>
    <col min="4097" max="4097" width="26.28515625" style="230" customWidth="1"/>
    <col min="4098" max="4098" width="5.28515625" style="230" customWidth="1"/>
    <col min="4099" max="4099" width="10" style="230" customWidth="1"/>
    <col min="4100" max="4100" width="7.42578125" style="230" customWidth="1"/>
    <col min="4101" max="4101" width="12.7109375" style="230" customWidth="1"/>
    <col min="4102" max="4102" width="10.5703125" style="230" customWidth="1"/>
    <col min="4103" max="4103" width="11.85546875" style="230" customWidth="1"/>
    <col min="4104" max="4104" width="12.5703125" style="230" customWidth="1"/>
    <col min="4105" max="4105" width="9.85546875" style="230" customWidth="1"/>
    <col min="4106" max="4106" width="11" style="230" customWidth="1"/>
    <col min="4107" max="4107" width="11.85546875" style="230" customWidth="1"/>
    <col min="4108" max="4108" width="12.5703125" style="230" customWidth="1"/>
    <col min="4109" max="4109" width="11.85546875" style="230" customWidth="1"/>
    <col min="4110" max="4352" width="11.5703125" style="230"/>
    <col min="4353" max="4353" width="26.28515625" style="230" customWidth="1"/>
    <col min="4354" max="4354" width="5.28515625" style="230" customWidth="1"/>
    <col min="4355" max="4355" width="10" style="230" customWidth="1"/>
    <col min="4356" max="4356" width="7.42578125" style="230" customWidth="1"/>
    <col min="4357" max="4357" width="12.7109375" style="230" customWidth="1"/>
    <col min="4358" max="4358" width="10.5703125" style="230" customWidth="1"/>
    <col min="4359" max="4359" width="11.85546875" style="230" customWidth="1"/>
    <col min="4360" max="4360" width="12.5703125" style="230" customWidth="1"/>
    <col min="4361" max="4361" width="9.85546875" style="230" customWidth="1"/>
    <col min="4362" max="4362" width="11" style="230" customWidth="1"/>
    <col min="4363" max="4363" width="11.85546875" style="230" customWidth="1"/>
    <col min="4364" max="4364" width="12.5703125" style="230" customWidth="1"/>
    <col min="4365" max="4365" width="11.85546875" style="230" customWidth="1"/>
    <col min="4366" max="4608" width="11.5703125" style="230"/>
    <col min="4609" max="4609" width="26.28515625" style="230" customWidth="1"/>
    <col min="4610" max="4610" width="5.28515625" style="230" customWidth="1"/>
    <col min="4611" max="4611" width="10" style="230" customWidth="1"/>
    <col min="4612" max="4612" width="7.42578125" style="230" customWidth="1"/>
    <col min="4613" max="4613" width="12.7109375" style="230" customWidth="1"/>
    <col min="4614" max="4614" width="10.5703125" style="230" customWidth="1"/>
    <col min="4615" max="4615" width="11.85546875" style="230" customWidth="1"/>
    <col min="4616" max="4616" width="12.5703125" style="230" customWidth="1"/>
    <col min="4617" max="4617" width="9.85546875" style="230" customWidth="1"/>
    <col min="4618" max="4618" width="11" style="230" customWidth="1"/>
    <col min="4619" max="4619" width="11.85546875" style="230" customWidth="1"/>
    <col min="4620" max="4620" width="12.5703125" style="230" customWidth="1"/>
    <col min="4621" max="4621" width="11.85546875" style="230" customWidth="1"/>
    <col min="4622" max="4864" width="11.5703125" style="230"/>
    <col min="4865" max="4865" width="26.28515625" style="230" customWidth="1"/>
    <col min="4866" max="4866" width="5.28515625" style="230" customWidth="1"/>
    <col min="4867" max="4867" width="10" style="230" customWidth="1"/>
    <col min="4868" max="4868" width="7.42578125" style="230" customWidth="1"/>
    <col min="4869" max="4869" width="12.7109375" style="230" customWidth="1"/>
    <col min="4870" max="4870" width="10.5703125" style="230" customWidth="1"/>
    <col min="4871" max="4871" width="11.85546875" style="230" customWidth="1"/>
    <col min="4872" max="4872" width="12.5703125" style="230" customWidth="1"/>
    <col min="4873" max="4873" width="9.85546875" style="230" customWidth="1"/>
    <col min="4874" max="4874" width="11" style="230" customWidth="1"/>
    <col min="4875" max="4875" width="11.85546875" style="230" customWidth="1"/>
    <col min="4876" max="4876" width="12.5703125" style="230" customWidth="1"/>
    <col min="4877" max="4877" width="11.85546875" style="230" customWidth="1"/>
    <col min="4878" max="5120" width="11.5703125" style="230"/>
    <col min="5121" max="5121" width="26.28515625" style="230" customWidth="1"/>
    <col min="5122" max="5122" width="5.28515625" style="230" customWidth="1"/>
    <col min="5123" max="5123" width="10" style="230" customWidth="1"/>
    <col min="5124" max="5124" width="7.42578125" style="230" customWidth="1"/>
    <col min="5125" max="5125" width="12.7109375" style="230" customWidth="1"/>
    <col min="5126" max="5126" width="10.5703125" style="230" customWidth="1"/>
    <col min="5127" max="5127" width="11.85546875" style="230" customWidth="1"/>
    <col min="5128" max="5128" width="12.5703125" style="230" customWidth="1"/>
    <col min="5129" max="5129" width="9.85546875" style="230" customWidth="1"/>
    <col min="5130" max="5130" width="11" style="230" customWidth="1"/>
    <col min="5131" max="5131" width="11.85546875" style="230" customWidth="1"/>
    <col min="5132" max="5132" width="12.5703125" style="230" customWidth="1"/>
    <col min="5133" max="5133" width="11.85546875" style="230" customWidth="1"/>
    <col min="5134" max="5376" width="11.5703125" style="230"/>
    <col min="5377" max="5377" width="26.28515625" style="230" customWidth="1"/>
    <col min="5378" max="5378" width="5.28515625" style="230" customWidth="1"/>
    <col min="5379" max="5379" width="10" style="230" customWidth="1"/>
    <col min="5380" max="5380" width="7.42578125" style="230" customWidth="1"/>
    <col min="5381" max="5381" width="12.7109375" style="230" customWidth="1"/>
    <col min="5382" max="5382" width="10.5703125" style="230" customWidth="1"/>
    <col min="5383" max="5383" width="11.85546875" style="230" customWidth="1"/>
    <col min="5384" max="5384" width="12.5703125" style="230" customWidth="1"/>
    <col min="5385" max="5385" width="9.85546875" style="230" customWidth="1"/>
    <col min="5386" max="5386" width="11" style="230" customWidth="1"/>
    <col min="5387" max="5387" width="11.85546875" style="230" customWidth="1"/>
    <col min="5388" max="5388" width="12.5703125" style="230" customWidth="1"/>
    <col min="5389" max="5389" width="11.85546875" style="230" customWidth="1"/>
    <col min="5390" max="5632" width="11.5703125" style="230"/>
    <col min="5633" max="5633" width="26.28515625" style="230" customWidth="1"/>
    <col min="5634" max="5634" width="5.28515625" style="230" customWidth="1"/>
    <col min="5635" max="5635" width="10" style="230" customWidth="1"/>
    <col min="5636" max="5636" width="7.42578125" style="230" customWidth="1"/>
    <col min="5637" max="5637" width="12.7109375" style="230" customWidth="1"/>
    <col min="5638" max="5638" width="10.5703125" style="230" customWidth="1"/>
    <col min="5639" max="5639" width="11.85546875" style="230" customWidth="1"/>
    <col min="5640" max="5640" width="12.5703125" style="230" customWidth="1"/>
    <col min="5641" max="5641" width="9.85546875" style="230" customWidth="1"/>
    <col min="5642" max="5642" width="11" style="230" customWidth="1"/>
    <col min="5643" max="5643" width="11.85546875" style="230" customWidth="1"/>
    <col min="5644" max="5644" width="12.5703125" style="230" customWidth="1"/>
    <col min="5645" max="5645" width="11.85546875" style="230" customWidth="1"/>
    <col min="5646" max="5888" width="11.5703125" style="230"/>
    <col min="5889" max="5889" width="26.28515625" style="230" customWidth="1"/>
    <col min="5890" max="5890" width="5.28515625" style="230" customWidth="1"/>
    <col min="5891" max="5891" width="10" style="230" customWidth="1"/>
    <col min="5892" max="5892" width="7.42578125" style="230" customWidth="1"/>
    <col min="5893" max="5893" width="12.7109375" style="230" customWidth="1"/>
    <col min="5894" max="5894" width="10.5703125" style="230" customWidth="1"/>
    <col min="5895" max="5895" width="11.85546875" style="230" customWidth="1"/>
    <col min="5896" max="5896" width="12.5703125" style="230" customWidth="1"/>
    <col min="5897" max="5897" width="9.85546875" style="230" customWidth="1"/>
    <col min="5898" max="5898" width="11" style="230" customWidth="1"/>
    <col min="5899" max="5899" width="11.85546875" style="230" customWidth="1"/>
    <col min="5900" max="5900" width="12.5703125" style="230" customWidth="1"/>
    <col min="5901" max="5901" width="11.85546875" style="230" customWidth="1"/>
    <col min="5902" max="6144" width="11.5703125" style="230"/>
    <col min="6145" max="6145" width="26.28515625" style="230" customWidth="1"/>
    <col min="6146" max="6146" width="5.28515625" style="230" customWidth="1"/>
    <col min="6147" max="6147" width="10" style="230" customWidth="1"/>
    <col min="6148" max="6148" width="7.42578125" style="230" customWidth="1"/>
    <col min="6149" max="6149" width="12.7109375" style="230" customWidth="1"/>
    <col min="6150" max="6150" width="10.5703125" style="230" customWidth="1"/>
    <col min="6151" max="6151" width="11.85546875" style="230" customWidth="1"/>
    <col min="6152" max="6152" width="12.5703125" style="230" customWidth="1"/>
    <col min="6153" max="6153" width="9.85546875" style="230" customWidth="1"/>
    <col min="6154" max="6154" width="11" style="230" customWidth="1"/>
    <col min="6155" max="6155" width="11.85546875" style="230" customWidth="1"/>
    <col min="6156" max="6156" width="12.5703125" style="230" customWidth="1"/>
    <col min="6157" max="6157" width="11.85546875" style="230" customWidth="1"/>
    <col min="6158" max="6400" width="11.5703125" style="230"/>
    <col min="6401" max="6401" width="26.28515625" style="230" customWidth="1"/>
    <col min="6402" max="6402" width="5.28515625" style="230" customWidth="1"/>
    <col min="6403" max="6403" width="10" style="230" customWidth="1"/>
    <col min="6404" max="6404" width="7.42578125" style="230" customWidth="1"/>
    <col min="6405" max="6405" width="12.7109375" style="230" customWidth="1"/>
    <col min="6406" max="6406" width="10.5703125" style="230" customWidth="1"/>
    <col min="6407" max="6407" width="11.85546875" style="230" customWidth="1"/>
    <col min="6408" max="6408" width="12.5703125" style="230" customWidth="1"/>
    <col min="6409" max="6409" width="9.85546875" style="230" customWidth="1"/>
    <col min="6410" max="6410" width="11" style="230" customWidth="1"/>
    <col min="6411" max="6411" width="11.85546875" style="230" customWidth="1"/>
    <col min="6412" max="6412" width="12.5703125" style="230" customWidth="1"/>
    <col min="6413" max="6413" width="11.85546875" style="230" customWidth="1"/>
    <col min="6414" max="6656" width="11.5703125" style="230"/>
    <col min="6657" max="6657" width="26.28515625" style="230" customWidth="1"/>
    <col min="6658" max="6658" width="5.28515625" style="230" customWidth="1"/>
    <col min="6659" max="6659" width="10" style="230" customWidth="1"/>
    <col min="6660" max="6660" width="7.42578125" style="230" customWidth="1"/>
    <col min="6661" max="6661" width="12.7109375" style="230" customWidth="1"/>
    <col min="6662" max="6662" width="10.5703125" style="230" customWidth="1"/>
    <col min="6663" max="6663" width="11.85546875" style="230" customWidth="1"/>
    <col min="6664" max="6664" width="12.5703125" style="230" customWidth="1"/>
    <col min="6665" max="6665" width="9.85546875" style="230" customWidth="1"/>
    <col min="6666" max="6666" width="11" style="230" customWidth="1"/>
    <col min="6667" max="6667" width="11.85546875" style="230" customWidth="1"/>
    <col min="6668" max="6668" width="12.5703125" style="230" customWidth="1"/>
    <col min="6669" max="6669" width="11.85546875" style="230" customWidth="1"/>
    <col min="6670" max="6912" width="11.5703125" style="230"/>
    <col min="6913" max="6913" width="26.28515625" style="230" customWidth="1"/>
    <col min="6914" max="6914" width="5.28515625" style="230" customWidth="1"/>
    <col min="6915" max="6915" width="10" style="230" customWidth="1"/>
    <col min="6916" max="6916" width="7.42578125" style="230" customWidth="1"/>
    <col min="6917" max="6917" width="12.7109375" style="230" customWidth="1"/>
    <col min="6918" max="6918" width="10.5703125" style="230" customWidth="1"/>
    <col min="6919" max="6919" width="11.85546875" style="230" customWidth="1"/>
    <col min="6920" max="6920" width="12.5703125" style="230" customWidth="1"/>
    <col min="6921" max="6921" width="9.85546875" style="230" customWidth="1"/>
    <col min="6922" max="6922" width="11" style="230" customWidth="1"/>
    <col min="6923" max="6923" width="11.85546875" style="230" customWidth="1"/>
    <col min="6924" max="6924" width="12.5703125" style="230" customWidth="1"/>
    <col min="6925" max="6925" width="11.85546875" style="230" customWidth="1"/>
    <col min="6926" max="7168" width="11.5703125" style="230"/>
    <col min="7169" max="7169" width="26.28515625" style="230" customWidth="1"/>
    <col min="7170" max="7170" width="5.28515625" style="230" customWidth="1"/>
    <col min="7171" max="7171" width="10" style="230" customWidth="1"/>
    <col min="7172" max="7172" width="7.42578125" style="230" customWidth="1"/>
    <col min="7173" max="7173" width="12.7109375" style="230" customWidth="1"/>
    <col min="7174" max="7174" width="10.5703125" style="230" customWidth="1"/>
    <col min="7175" max="7175" width="11.85546875" style="230" customWidth="1"/>
    <col min="7176" max="7176" width="12.5703125" style="230" customWidth="1"/>
    <col min="7177" max="7177" width="9.85546875" style="230" customWidth="1"/>
    <col min="7178" max="7178" width="11" style="230" customWidth="1"/>
    <col min="7179" max="7179" width="11.85546875" style="230" customWidth="1"/>
    <col min="7180" max="7180" width="12.5703125" style="230" customWidth="1"/>
    <col min="7181" max="7181" width="11.85546875" style="230" customWidth="1"/>
    <col min="7182" max="7424" width="11.5703125" style="230"/>
    <col min="7425" max="7425" width="26.28515625" style="230" customWidth="1"/>
    <col min="7426" max="7426" width="5.28515625" style="230" customWidth="1"/>
    <col min="7427" max="7427" width="10" style="230" customWidth="1"/>
    <col min="7428" max="7428" width="7.42578125" style="230" customWidth="1"/>
    <col min="7429" max="7429" width="12.7109375" style="230" customWidth="1"/>
    <col min="7430" max="7430" width="10.5703125" style="230" customWidth="1"/>
    <col min="7431" max="7431" width="11.85546875" style="230" customWidth="1"/>
    <col min="7432" max="7432" width="12.5703125" style="230" customWidth="1"/>
    <col min="7433" max="7433" width="9.85546875" style="230" customWidth="1"/>
    <col min="7434" max="7434" width="11" style="230" customWidth="1"/>
    <col min="7435" max="7435" width="11.85546875" style="230" customWidth="1"/>
    <col min="7436" max="7436" width="12.5703125" style="230" customWidth="1"/>
    <col min="7437" max="7437" width="11.85546875" style="230" customWidth="1"/>
    <col min="7438" max="7680" width="11.5703125" style="230"/>
    <col min="7681" max="7681" width="26.28515625" style="230" customWidth="1"/>
    <col min="7682" max="7682" width="5.28515625" style="230" customWidth="1"/>
    <col min="7683" max="7683" width="10" style="230" customWidth="1"/>
    <col min="7684" max="7684" width="7.42578125" style="230" customWidth="1"/>
    <col min="7685" max="7685" width="12.7109375" style="230" customWidth="1"/>
    <col min="7686" max="7686" width="10.5703125" style="230" customWidth="1"/>
    <col min="7687" max="7687" width="11.85546875" style="230" customWidth="1"/>
    <col min="7688" max="7688" width="12.5703125" style="230" customWidth="1"/>
    <col min="7689" max="7689" width="9.85546875" style="230" customWidth="1"/>
    <col min="7690" max="7690" width="11" style="230" customWidth="1"/>
    <col min="7691" max="7691" width="11.85546875" style="230" customWidth="1"/>
    <col min="7692" max="7692" width="12.5703125" style="230" customWidth="1"/>
    <col min="7693" max="7693" width="11.85546875" style="230" customWidth="1"/>
    <col min="7694" max="7936" width="11.5703125" style="230"/>
    <col min="7937" max="7937" width="26.28515625" style="230" customWidth="1"/>
    <col min="7938" max="7938" width="5.28515625" style="230" customWidth="1"/>
    <col min="7939" max="7939" width="10" style="230" customWidth="1"/>
    <col min="7940" max="7940" width="7.42578125" style="230" customWidth="1"/>
    <col min="7941" max="7941" width="12.7109375" style="230" customWidth="1"/>
    <col min="7942" max="7942" width="10.5703125" style="230" customWidth="1"/>
    <col min="7943" max="7943" width="11.85546875" style="230" customWidth="1"/>
    <col min="7944" max="7944" width="12.5703125" style="230" customWidth="1"/>
    <col min="7945" max="7945" width="9.85546875" style="230" customWidth="1"/>
    <col min="7946" max="7946" width="11" style="230" customWidth="1"/>
    <col min="7947" max="7947" width="11.85546875" style="230" customWidth="1"/>
    <col min="7948" max="7948" width="12.5703125" style="230" customWidth="1"/>
    <col min="7949" max="7949" width="11.85546875" style="230" customWidth="1"/>
    <col min="7950" max="8192" width="11.5703125" style="230"/>
    <col min="8193" max="8193" width="26.28515625" style="230" customWidth="1"/>
    <col min="8194" max="8194" width="5.28515625" style="230" customWidth="1"/>
    <col min="8195" max="8195" width="10" style="230" customWidth="1"/>
    <col min="8196" max="8196" width="7.42578125" style="230" customWidth="1"/>
    <col min="8197" max="8197" width="12.7109375" style="230" customWidth="1"/>
    <col min="8198" max="8198" width="10.5703125" style="230" customWidth="1"/>
    <col min="8199" max="8199" width="11.85546875" style="230" customWidth="1"/>
    <col min="8200" max="8200" width="12.5703125" style="230" customWidth="1"/>
    <col min="8201" max="8201" width="9.85546875" style="230" customWidth="1"/>
    <col min="8202" max="8202" width="11" style="230" customWidth="1"/>
    <col min="8203" max="8203" width="11.85546875" style="230" customWidth="1"/>
    <col min="8204" max="8204" width="12.5703125" style="230" customWidth="1"/>
    <col min="8205" max="8205" width="11.85546875" style="230" customWidth="1"/>
    <col min="8206" max="8448" width="11.5703125" style="230"/>
    <col min="8449" max="8449" width="26.28515625" style="230" customWidth="1"/>
    <col min="8450" max="8450" width="5.28515625" style="230" customWidth="1"/>
    <col min="8451" max="8451" width="10" style="230" customWidth="1"/>
    <col min="8452" max="8452" width="7.42578125" style="230" customWidth="1"/>
    <col min="8453" max="8453" width="12.7109375" style="230" customWidth="1"/>
    <col min="8454" max="8454" width="10.5703125" style="230" customWidth="1"/>
    <col min="8455" max="8455" width="11.85546875" style="230" customWidth="1"/>
    <col min="8456" max="8456" width="12.5703125" style="230" customWidth="1"/>
    <col min="8457" max="8457" width="9.85546875" style="230" customWidth="1"/>
    <col min="8458" max="8458" width="11" style="230" customWidth="1"/>
    <col min="8459" max="8459" width="11.85546875" style="230" customWidth="1"/>
    <col min="8460" max="8460" width="12.5703125" style="230" customWidth="1"/>
    <col min="8461" max="8461" width="11.85546875" style="230" customWidth="1"/>
    <col min="8462" max="8704" width="11.5703125" style="230"/>
    <col min="8705" max="8705" width="26.28515625" style="230" customWidth="1"/>
    <col min="8706" max="8706" width="5.28515625" style="230" customWidth="1"/>
    <col min="8707" max="8707" width="10" style="230" customWidth="1"/>
    <col min="8708" max="8708" width="7.42578125" style="230" customWidth="1"/>
    <col min="8709" max="8709" width="12.7109375" style="230" customWidth="1"/>
    <col min="8710" max="8710" width="10.5703125" style="230" customWidth="1"/>
    <col min="8711" max="8711" width="11.85546875" style="230" customWidth="1"/>
    <col min="8712" max="8712" width="12.5703125" style="230" customWidth="1"/>
    <col min="8713" max="8713" width="9.85546875" style="230" customWidth="1"/>
    <col min="8714" max="8714" width="11" style="230" customWidth="1"/>
    <col min="8715" max="8715" width="11.85546875" style="230" customWidth="1"/>
    <col min="8716" max="8716" width="12.5703125" style="230" customWidth="1"/>
    <col min="8717" max="8717" width="11.85546875" style="230" customWidth="1"/>
    <col min="8718" max="8960" width="11.5703125" style="230"/>
    <col min="8961" max="8961" width="26.28515625" style="230" customWidth="1"/>
    <col min="8962" max="8962" width="5.28515625" style="230" customWidth="1"/>
    <col min="8963" max="8963" width="10" style="230" customWidth="1"/>
    <col min="8964" max="8964" width="7.42578125" style="230" customWidth="1"/>
    <col min="8965" max="8965" width="12.7109375" style="230" customWidth="1"/>
    <col min="8966" max="8966" width="10.5703125" style="230" customWidth="1"/>
    <col min="8967" max="8967" width="11.85546875" style="230" customWidth="1"/>
    <col min="8968" max="8968" width="12.5703125" style="230" customWidth="1"/>
    <col min="8969" max="8969" width="9.85546875" style="230" customWidth="1"/>
    <col min="8970" max="8970" width="11" style="230" customWidth="1"/>
    <col min="8971" max="8971" width="11.85546875" style="230" customWidth="1"/>
    <col min="8972" max="8972" width="12.5703125" style="230" customWidth="1"/>
    <col min="8973" max="8973" width="11.85546875" style="230" customWidth="1"/>
    <col min="8974" max="9216" width="11.5703125" style="230"/>
    <col min="9217" max="9217" width="26.28515625" style="230" customWidth="1"/>
    <col min="9218" max="9218" width="5.28515625" style="230" customWidth="1"/>
    <col min="9219" max="9219" width="10" style="230" customWidth="1"/>
    <col min="9220" max="9220" width="7.42578125" style="230" customWidth="1"/>
    <col min="9221" max="9221" width="12.7109375" style="230" customWidth="1"/>
    <col min="9222" max="9222" width="10.5703125" style="230" customWidth="1"/>
    <col min="9223" max="9223" width="11.85546875" style="230" customWidth="1"/>
    <col min="9224" max="9224" width="12.5703125" style="230" customWidth="1"/>
    <col min="9225" max="9225" width="9.85546875" style="230" customWidth="1"/>
    <col min="9226" max="9226" width="11" style="230" customWidth="1"/>
    <col min="9227" max="9227" width="11.85546875" style="230" customWidth="1"/>
    <col min="9228" max="9228" width="12.5703125" style="230" customWidth="1"/>
    <col min="9229" max="9229" width="11.85546875" style="230" customWidth="1"/>
    <col min="9230" max="9472" width="11.5703125" style="230"/>
    <col min="9473" max="9473" width="26.28515625" style="230" customWidth="1"/>
    <col min="9474" max="9474" width="5.28515625" style="230" customWidth="1"/>
    <col min="9475" max="9475" width="10" style="230" customWidth="1"/>
    <col min="9476" max="9476" width="7.42578125" style="230" customWidth="1"/>
    <col min="9477" max="9477" width="12.7109375" style="230" customWidth="1"/>
    <col min="9478" max="9478" width="10.5703125" style="230" customWidth="1"/>
    <col min="9479" max="9479" width="11.85546875" style="230" customWidth="1"/>
    <col min="9480" max="9480" width="12.5703125" style="230" customWidth="1"/>
    <col min="9481" max="9481" width="9.85546875" style="230" customWidth="1"/>
    <col min="9482" max="9482" width="11" style="230" customWidth="1"/>
    <col min="9483" max="9483" width="11.85546875" style="230" customWidth="1"/>
    <col min="9484" max="9484" width="12.5703125" style="230" customWidth="1"/>
    <col min="9485" max="9485" width="11.85546875" style="230" customWidth="1"/>
    <col min="9486" max="9728" width="11.5703125" style="230"/>
    <col min="9729" max="9729" width="26.28515625" style="230" customWidth="1"/>
    <col min="9730" max="9730" width="5.28515625" style="230" customWidth="1"/>
    <col min="9731" max="9731" width="10" style="230" customWidth="1"/>
    <col min="9732" max="9732" width="7.42578125" style="230" customWidth="1"/>
    <col min="9733" max="9733" width="12.7109375" style="230" customWidth="1"/>
    <col min="9734" max="9734" width="10.5703125" style="230" customWidth="1"/>
    <col min="9735" max="9735" width="11.85546875" style="230" customWidth="1"/>
    <col min="9736" max="9736" width="12.5703125" style="230" customWidth="1"/>
    <col min="9737" max="9737" width="9.85546875" style="230" customWidth="1"/>
    <col min="9738" max="9738" width="11" style="230" customWidth="1"/>
    <col min="9739" max="9739" width="11.85546875" style="230" customWidth="1"/>
    <col min="9740" max="9740" width="12.5703125" style="230" customWidth="1"/>
    <col min="9741" max="9741" width="11.85546875" style="230" customWidth="1"/>
    <col min="9742" max="9984" width="11.5703125" style="230"/>
    <col min="9985" max="9985" width="26.28515625" style="230" customWidth="1"/>
    <col min="9986" max="9986" width="5.28515625" style="230" customWidth="1"/>
    <col min="9987" max="9987" width="10" style="230" customWidth="1"/>
    <col min="9988" max="9988" width="7.42578125" style="230" customWidth="1"/>
    <col min="9989" max="9989" width="12.7109375" style="230" customWidth="1"/>
    <col min="9990" max="9990" width="10.5703125" style="230" customWidth="1"/>
    <col min="9991" max="9991" width="11.85546875" style="230" customWidth="1"/>
    <col min="9992" max="9992" width="12.5703125" style="230" customWidth="1"/>
    <col min="9993" max="9993" width="9.85546875" style="230" customWidth="1"/>
    <col min="9994" max="9994" width="11" style="230" customWidth="1"/>
    <col min="9995" max="9995" width="11.85546875" style="230" customWidth="1"/>
    <col min="9996" max="9996" width="12.5703125" style="230" customWidth="1"/>
    <col min="9997" max="9997" width="11.85546875" style="230" customWidth="1"/>
    <col min="9998" max="10240" width="11.5703125" style="230"/>
    <col min="10241" max="10241" width="26.28515625" style="230" customWidth="1"/>
    <col min="10242" max="10242" width="5.28515625" style="230" customWidth="1"/>
    <col min="10243" max="10243" width="10" style="230" customWidth="1"/>
    <col min="10244" max="10244" width="7.42578125" style="230" customWidth="1"/>
    <col min="10245" max="10245" width="12.7109375" style="230" customWidth="1"/>
    <col min="10246" max="10246" width="10.5703125" style="230" customWidth="1"/>
    <col min="10247" max="10247" width="11.85546875" style="230" customWidth="1"/>
    <col min="10248" max="10248" width="12.5703125" style="230" customWidth="1"/>
    <col min="10249" max="10249" width="9.85546875" style="230" customWidth="1"/>
    <col min="10250" max="10250" width="11" style="230" customWidth="1"/>
    <col min="10251" max="10251" width="11.85546875" style="230" customWidth="1"/>
    <col min="10252" max="10252" width="12.5703125" style="230" customWidth="1"/>
    <col min="10253" max="10253" width="11.85546875" style="230" customWidth="1"/>
    <col min="10254" max="10496" width="11.5703125" style="230"/>
    <col min="10497" max="10497" width="26.28515625" style="230" customWidth="1"/>
    <col min="10498" max="10498" width="5.28515625" style="230" customWidth="1"/>
    <col min="10499" max="10499" width="10" style="230" customWidth="1"/>
    <col min="10500" max="10500" width="7.42578125" style="230" customWidth="1"/>
    <col min="10501" max="10501" width="12.7109375" style="230" customWidth="1"/>
    <col min="10502" max="10502" width="10.5703125" style="230" customWidth="1"/>
    <col min="10503" max="10503" width="11.85546875" style="230" customWidth="1"/>
    <col min="10504" max="10504" width="12.5703125" style="230" customWidth="1"/>
    <col min="10505" max="10505" width="9.85546875" style="230" customWidth="1"/>
    <col min="10506" max="10506" width="11" style="230" customWidth="1"/>
    <col min="10507" max="10507" width="11.85546875" style="230" customWidth="1"/>
    <col min="10508" max="10508" width="12.5703125" style="230" customWidth="1"/>
    <col min="10509" max="10509" width="11.85546875" style="230" customWidth="1"/>
    <col min="10510" max="10752" width="11.5703125" style="230"/>
    <col min="10753" max="10753" width="26.28515625" style="230" customWidth="1"/>
    <col min="10754" max="10754" width="5.28515625" style="230" customWidth="1"/>
    <col min="10755" max="10755" width="10" style="230" customWidth="1"/>
    <col min="10756" max="10756" width="7.42578125" style="230" customWidth="1"/>
    <col min="10757" max="10757" width="12.7109375" style="230" customWidth="1"/>
    <col min="10758" max="10758" width="10.5703125" style="230" customWidth="1"/>
    <col min="10759" max="10759" width="11.85546875" style="230" customWidth="1"/>
    <col min="10760" max="10760" width="12.5703125" style="230" customWidth="1"/>
    <col min="10761" max="10761" width="9.85546875" style="230" customWidth="1"/>
    <col min="10762" max="10762" width="11" style="230" customWidth="1"/>
    <col min="10763" max="10763" width="11.85546875" style="230" customWidth="1"/>
    <col min="10764" max="10764" width="12.5703125" style="230" customWidth="1"/>
    <col min="10765" max="10765" width="11.85546875" style="230" customWidth="1"/>
    <col min="10766" max="11008" width="11.5703125" style="230"/>
    <col min="11009" max="11009" width="26.28515625" style="230" customWidth="1"/>
    <col min="11010" max="11010" width="5.28515625" style="230" customWidth="1"/>
    <col min="11011" max="11011" width="10" style="230" customWidth="1"/>
    <col min="11012" max="11012" width="7.42578125" style="230" customWidth="1"/>
    <col min="11013" max="11013" width="12.7109375" style="230" customWidth="1"/>
    <col min="11014" max="11014" width="10.5703125" style="230" customWidth="1"/>
    <col min="11015" max="11015" width="11.85546875" style="230" customWidth="1"/>
    <col min="11016" max="11016" width="12.5703125" style="230" customWidth="1"/>
    <col min="11017" max="11017" width="9.85546875" style="230" customWidth="1"/>
    <col min="11018" max="11018" width="11" style="230" customWidth="1"/>
    <col min="11019" max="11019" width="11.85546875" style="230" customWidth="1"/>
    <col min="11020" max="11020" width="12.5703125" style="230" customWidth="1"/>
    <col min="11021" max="11021" width="11.85546875" style="230" customWidth="1"/>
    <col min="11022" max="11264" width="11.5703125" style="230"/>
    <col min="11265" max="11265" width="26.28515625" style="230" customWidth="1"/>
    <col min="11266" max="11266" width="5.28515625" style="230" customWidth="1"/>
    <col min="11267" max="11267" width="10" style="230" customWidth="1"/>
    <col min="11268" max="11268" width="7.42578125" style="230" customWidth="1"/>
    <col min="11269" max="11269" width="12.7109375" style="230" customWidth="1"/>
    <col min="11270" max="11270" width="10.5703125" style="230" customWidth="1"/>
    <col min="11271" max="11271" width="11.85546875" style="230" customWidth="1"/>
    <col min="11272" max="11272" width="12.5703125" style="230" customWidth="1"/>
    <col min="11273" max="11273" width="9.85546875" style="230" customWidth="1"/>
    <col min="11274" max="11274" width="11" style="230" customWidth="1"/>
    <col min="11275" max="11275" width="11.85546875" style="230" customWidth="1"/>
    <col min="11276" max="11276" width="12.5703125" style="230" customWidth="1"/>
    <col min="11277" max="11277" width="11.85546875" style="230" customWidth="1"/>
    <col min="11278" max="11520" width="11.5703125" style="230"/>
    <col min="11521" max="11521" width="26.28515625" style="230" customWidth="1"/>
    <col min="11522" max="11522" width="5.28515625" style="230" customWidth="1"/>
    <col min="11523" max="11523" width="10" style="230" customWidth="1"/>
    <col min="11524" max="11524" width="7.42578125" style="230" customWidth="1"/>
    <col min="11525" max="11525" width="12.7109375" style="230" customWidth="1"/>
    <col min="11526" max="11526" width="10.5703125" style="230" customWidth="1"/>
    <col min="11527" max="11527" width="11.85546875" style="230" customWidth="1"/>
    <col min="11528" max="11528" width="12.5703125" style="230" customWidth="1"/>
    <col min="11529" max="11529" width="9.85546875" style="230" customWidth="1"/>
    <col min="11530" max="11530" width="11" style="230" customWidth="1"/>
    <col min="11531" max="11531" width="11.85546875" style="230" customWidth="1"/>
    <col min="11532" max="11532" width="12.5703125" style="230" customWidth="1"/>
    <col min="11533" max="11533" width="11.85546875" style="230" customWidth="1"/>
    <col min="11534" max="11776" width="11.5703125" style="230"/>
    <col min="11777" max="11777" width="26.28515625" style="230" customWidth="1"/>
    <col min="11778" max="11778" width="5.28515625" style="230" customWidth="1"/>
    <col min="11779" max="11779" width="10" style="230" customWidth="1"/>
    <col min="11780" max="11780" width="7.42578125" style="230" customWidth="1"/>
    <col min="11781" max="11781" width="12.7109375" style="230" customWidth="1"/>
    <col min="11782" max="11782" width="10.5703125" style="230" customWidth="1"/>
    <col min="11783" max="11783" width="11.85546875" style="230" customWidth="1"/>
    <col min="11784" max="11784" width="12.5703125" style="230" customWidth="1"/>
    <col min="11785" max="11785" width="9.85546875" style="230" customWidth="1"/>
    <col min="11786" max="11786" width="11" style="230" customWidth="1"/>
    <col min="11787" max="11787" width="11.85546875" style="230" customWidth="1"/>
    <col min="11788" max="11788" width="12.5703125" style="230" customWidth="1"/>
    <col min="11789" max="11789" width="11.85546875" style="230" customWidth="1"/>
    <col min="11790" max="12032" width="11.5703125" style="230"/>
    <col min="12033" max="12033" width="26.28515625" style="230" customWidth="1"/>
    <col min="12034" max="12034" width="5.28515625" style="230" customWidth="1"/>
    <col min="12035" max="12035" width="10" style="230" customWidth="1"/>
    <col min="12036" max="12036" width="7.42578125" style="230" customWidth="1"/>
    <col min="12037" max="12037" width="12.7109375" style="230" customWidth="1"/>
    <col min="12038" max="12038" width="10.5703125" style="230" customWidth="1"/>
    <col min="12039" max="12039" width="11.85546875" style="230" customWidth="1"/>
    <col min="12040" max="12040" width="12.5703125" style="230" customWidth="1"/>
    <col min="12041" max="12041" width="9.85546875" style="230" customWidth="1"/>
    <col min="12042" max="12042" width="11" style="230" customWidth="1"/>
    <col min="12043" max="12043" width="11.85546875" style="230" customWidth="1"/>
    <col min="12044" max="12044" width="12.5703125" style="230" customWidth="1"/>
    <col min="12045" max="12045" width="11.85546875" style="230" customWidth="1"/>
    <col min="12046" max="12288" width="11.5703125" style="230"/>
    <col min="12289" max="12289" width="26.28515625" style="230" customWidth="1"/>
    <col min="12290" max="12290" width="5.28515625" style="230" customWidth="1"/>
    <col min="12291" max="12291" width="10" style="230" customWidth="1"/>
    <col min="12292" max="12292" width="7.42578125" style="230" customWidth="1"/>
    <col min="12293" max="12293" width="12.7109375" style="230" customWidth="1"/>
    <col min="12294" max="12294" width="10.5703125" style="230" customWidth="1"/>
    <col min="12295" max="12295" width="11.85546875" style="230" customWidth="1"/>
    <col min="12296" max="12296" width="12.5703125" style="230" customWidth="1"/>
    <col min="12297" max="12297" width="9.85546875" style="230" customWidth="1"/>
    <col min="12298" max="12298" width="11" style="230" customWidth="1"/>
    <col min="12299" max="12299" width="11.85546875" style="230" customWidth="1"/>
    <col min="12300" max="12300" width="12.5703125" style="230" customWidth="1"/>
    <col min="12301" max="12301" width="11.85546875" style="230" customWidth="1"/>
    <col min="12302" max="12544" width="11.5703125" style="230"/>
    <col min="12545" max="12545" width="26.28515625" style="230" customWidth="1"/>
    <col min="12546" max="12546" width="5.28515625" style="230" customWidth="1"/>
    <col min="12547" max="12547" width="10" style="230" customWidth="1"/>
    <col min="12548" max="12548" width="7.42578125" style="230" customWidth="1"/>
    <col min="12549" max="12549" width="12.7109375" style="230" customWidth="1"/>
    <col min="12550" max="12550" width="10.5703125" style="230" customWidth="1"/>
    <col min="12551" max="12551" width="11.85546875" style="230" customWidth="1"/>
    <col min="12552" max="12552" width="12.5703125" style="230" customWidth="1"/>
    <col min="12553" max="12553" width="9.85546875" style="230" customWidth="1"/>
    <col min="12554" max="12554" width="11" style="230" customWidth="1"/>
    <col min="12555" max="12555" width="11.85546875" style="230" customWidth="1"/>
    <col min="12556" max="12556" width="12.5703125" style="230" customWidth="1"/>
    <col min="12557" max="12557" width="11.85546875" style="230" customWidth="1"/>
    <col min="12558" max="12800" width="11.5703125" style="230"/>
    <col min="12801" max="12801" width="26.28515625" style="230" customWidth="1"/>
    <col min="12802" max="12802" width="5.28515625" style="230" customWidth="1"/>
    <col min="12803" max="12803" width="10" style="230" customWidth="1"/>
    <col min="12804" max="12804" width="7.42578125" style="230" customWidth="1"/>
    <col min="12805" max="12805" width="12.7109375" style="230" customWidth="1"/>
    <col min="12806" max="12806" width="10.5703125" style="230" customWidth="1"/>
    <col min="12807" max="12807" width="11.85546875" style="230" customWidth="1"/>
    <col min="12808" max="12808" width="12.5703125" style="230" customWidth="1"/>
    <col min="12809" max="12809" width="9.85546875" style="230" customWidth="1"/>
    <col min="12810" max="12810" width="11" style="230" customWidth="1"/>
    <col min="12811" max="12811" width="11.85546875" style="230" customWidth="1"/>
    <col min="12812" max="12812" width="12.5703125" style="230" customWidth="1"/>
    <col min="12813" max="12813" width="11.85546875" style="230" customWidth="1"/>
    <col min="12814" max="13056" width="11.5703125" style="230"/>
    <col min="13057" max="13057" width="26.28515625" style="230" customWidth="1"/>
    <col min="13058" max="13058" width="5.28515625" style="230" customWidth="1"/>
    <col min="13059" max="13059" width="10" style="230" customWidth="1"/>
    <col min="13060" max="13060" width="7.42578125" style="230" customWidth="1"/>
    <col min="13061" max="13061" width="12.7109375" style="230" customWidth="1"/>
    <col min="13062" max="13062" width="10.5703125" style="230" customWidth="1"/>
    <col min="13063" max="13063" width="11.85546875" style="230" customWidth="1"/>
    <col min="13064" max="13064" width="12.5703125" style="230" customWidth="1"/>
    <col min="13065" max="13065" width="9.85546875" style="230" customWidth="1"/>
    <col min="13066" max="13066" width="11" style="230" customWidth="1"/>
    <col min="13067" max="13067" width="11.85546875" style="230" customWidth="1"/>
    <col min="13068" max="13068" width="12.5703125" style="230" customWidth="1"/>
    <col min="13069" max="13069" width="11.85546875" style="230" customWidth="1"/>
    <col min="13070" max="13312" width="11.5703125" style="230"/>
    <col min="13313" max="13313" width="26.28515625" style="230" customWidth="1"/>
    <col min="13314" max="13314" width="5.28515625" style="230" customWidth="1"/>
    <col min="13315" max="13315" width="10" style="230" customWidth="1"/>
    <col min="13316" max="13316" width="7.42578125" style="230" customWidth="1"/>
    <col min="13317" max="13317" width="12.7109375" style="230" customWidth="1"/>
    <col min="13318" max="13318" width="10.5703125" style="230" customWidth="1"/>
    <col min="13319" max="13319" width="11.85546875" style="230" customWidth="1"/>
    <col min="13320" max="13320" width="12.5703125" style="230" customWidth="1"/>
    <col min="13321" max="13321" width="9.85546875" style="230" customWidth="1"/>
    <col min="13322" max="13322" width="11" style="230" customWidth="1"/>
    <col min="13323" max="13323" width="11.85546875" style="230" customWidth="1"/>
    <col min="13324" max="13324" width="12.5703125" style="230" customWidth="1"/>
    <col min="13325" max="13325" width="11.85546875" style="230" customWidth="1"/>
    <col min="13326" max="13568" width="11.5703125" style="230"/>
    <col min="13569" max="13569" width="26.28515625" style="230" customWidth="1"/>
    <col min="13570" max="13570" width="5.28515625" style="230" customWidth="1"/>
    <col min="13571" max="13571" width="10" style="230" customWidth="1"/>
    <col min="13572" max="13572" width="7.42578125" style="230" customWidth="1"/>
    <col min="13573" max="13573" width="12.7109375" style="230" customWidth="1"/>
    <col min="13574" max="13574" width="10.5703125" style="230" customWidth="1"/>
    <col min="13575" max="13575" width="11.85546875" style="230" customWidth="1"/>
    <col min="13576" max="13576" width="12.5703125" style="230" customWidth="1"/>
    <col min="13577" max="13577" width="9.85546875" style="230" customWidth="1"/>
    <col min="13578" max="13578" width="11" style="230" customWidth="1"/>
    <col min="13579" max="13579" width="11.85546875" style="230" customWidth="1"/>
    <col min="13580" max="13580" width="12.5703125" style="230" customWidth="1"/>
    <col min="13581" max="13581" width="11.85546875" style="230" customWidth="1"/>
    <col min="13582" max="13824" width="11.5703125" style="230"/>
    <col min="13825" max="13825" width="26.28515625" style="230" customWidth="1"/>
    <col min="13826" max="13826" width="5.28515625" style="230" customWidth="1"/>
    <col min="13827" max="13827" width="10" style="230" customWidth="1"/>
    <col min="13828" max="13828" width="7.42578125" style="230" customWidth="1"/>
    <col min="13829" max="13829" width="12.7109375" style="230" customWidth="1"/>
    <col min="13830" max="13830" width="10.5703125" style="230" customWidth="1"/>
    <col min="13831" max="13831" width="11.85546875" style="230" customWidth="1"/>
    <col min="13832" max="13832" width="12.5703125" style="230" customWidth="1"/>
    <col min="13833" max="13833" width="9.85546875" style="230" customWidth="1"/>
    <col min="13834" max="13834" width="11" style="230" customWidth="1"/>
    <col min="13835" max="13835" width="11.85546875" style="230" customWidth="1"/>
    <col min="13836" max="13836" width="12.5703125" style="230" customWidth="1"/>
    <col min="13837" max="13837" width="11.85546875" style="230" customWidth="1"/>
    <col min="13838" max="14080" width="11.5703125" style="230"/>
    <col min="14081" max="14081" width="26.28515625" style="230" customWidth="1"/>
    <col min="14082" max="14082" width="5.28515625" style="230" customWidth="1"/>
    <col min="14083" max="14083" width="10" style="230" customWidth="1"/>
    <col min="14084" max="14084" width="7.42578125" style="230" customWidth="1"/>
    <col min="14085" max="14085" width="12.7109375" style="230" customWidth="1"/>
    <col min="14086" max="14086" width="10.5703125" style="230" customWidth="1"/>
    <col min="14087" max="14087" width="11.85546875" style="230" customWidth="1"/>
    <col min="14088" max="14088" width="12.5703125" style="230" customWidth="1"/>
    <col min="14089" max="14089" width="9.85546875" style="230" customWidth="1"/>
    <col min="14090" max="14090" width="11" style="230" customWidth="1"/>
    <col min="14091" max="14091" width="11.85546875" style="230" customWidth="1"/>
    <col min="14092" max="14092" width="12.5703125" style="230" customWidth="1"/>
    <col min="14093" max="14093" width="11.85546875" style="230" customWidth="1"/>
    <col min="14094" max="14336" width="11.5703125" style="230"/>
    <col min="14337" max="14337" width="26.28515625" style="230" customWidth="1"/>
    <col min="14338" max="14338" width="5.28515625" style="230" customWidth="1"/>
    <col min="14339" max="14339" width="10" style="230" customWidth="1"/>
    <col min="14340" max="14340" width="7.42578125" style="230" customWidth="1"/>
    <col min="14341" max="14341" width="12.7109375" style="230" customWidth="1"/>
    <col min="14342" max="14342" width="10.5703125" style="230" customWidth="1"/>
    <col min="14343" max="14343" width="11.85546875" style="230" customWidth="1"/>
    <col min="14344" max="14344" width="12.5703125" style="230" customWidth="1"/>
    <col min="14345" max="14345" width="9.85546875" style="230" customWidth="1"/>
    <col min="14346" max="14346" width="11" style="230" customWidth="1"/>
    <col min="14347" max="14347" width="11.85546875" style="230" customWidth="1"/>
    <col min="14348" max="14348" width="12.5703125" style="230" customWidth="1"/>
    <col min="14349" max="14349" width="11.85546875" style="230" customWidth="1"/>
    <col min="14350" max="14592" width="11.5703125" style="230"/>
    <col min="14593" max="14593" width="26.28515625" style="230" customWidth="1"/>
    <col min="14594" max="14594" width="5.28515625" style="230" customWidth="1"/>
    <col min="14595" max="14595" width="10" style="230" customWidth="1"/>
    <col min="14596" max="14596" width="7.42578125" style="230" customWidth="1"/>
    <col min="14597" max="14597" width="12.7109375" style="230" customWidth="1"/>
    <col min="14598" max="14598" width="10.5703125" style="230" customWidth="1"/>
    <col min="14599" max="14599" width="11.85546875" style="230" customWidth="1"/>
    <col min="14600" max="14600" width="12.5703125" style="230" customWidth="1"/>
    <col min="14601" max="14601" width="9.85546875" style="230" customWidth="1"/>
    <col min="14602" max="14602" width="11" style="230" customWidth="1"/>
    <col min="14603" max="14603" width="11.85546875" style="230" customWidth="1"/>
    <col min="14604" max="14604" width="12.5703125" style="230" customWidth="1"/>
    <col min="14605" max="14605" width="11.85546875" style="230" customWidth="1"/>
    <col min="14606" max="14848" width="11.5703125" style="230"/>
    <col min="14849" max="14849" width="26.28515625" style="230" customWidth="1"/>
    <col min="14850" max="14850" width="5.28515625" style="230" customWidth="1"/>
    <col min="14851" max="14851" width="10" style="230" customWidth="1"/>
    <col min="14852" max="14852" width="7.42578125" style="230" customWidth="1"/>
    <col min="14853" max="14853" width="12.7109375" style="230" customWidth="1"/>
    <col min="14854" max="14854" width="10.5703125" style="230" customWidth="1"/>
    <col min="14855" max="14855" width="11.85546875" style="230" customWidth="1"/>
    <col min="14856" max="14856" width="12.5703125" style="230" customWidth="1"/>
    <col min="14857" max="14857" width="9.85546875" style="230" customWidth="1"/>
    <col min="14858" max="14858" width="11" style="230" customWidth="1"/>
    <col min="14859" max="14859" width="11.85546875" style="230" customWidth="1"/>
    <col min="14860" max="14860" width="12.5703125" style="230" customWidth="1"/>
    <col min="14861" max="14861" width="11.85546875" style="230" customWidth="1"/>
    <col min="14862" max="15104" width="11.5703125" style="230"/>
    <col min="15105" max="15105" width="26.28515625" style="230" customWidth="1"/>
    <col min="15106" max="15106" width="5.28515625" style="230" customWidth="1"/>
    <col min="15107" max="15107" width="10" style="230" customWidth="1"/>
    <col min="15108" max="15108" width="7.42578125" style="230" customWidth="1"/>
    <col min="15109" max="15109" width="12.7109375" style="230" customWidth="1"/>
    <col min="15110" max="15110" width="10.5703125" style="230" customWidth="1"/>
    <col min="15111" max="15111" width="11.85546875" style="230" customWidth="1"/>
    <col min="15112" max="15112" width="12.5703125" style="230" customWidth="1"/>
    <col min="15113" max="15113" width="9.85546875" style="230" customWidth="1"/>
    <col min="15114" max="15114" width="11" style="230" customWidth="1"/>
    <col min="15115" max="15115" width="11.85546875" style="230" customWidth="1"/>
    <col min="15116" max="15116" width="12.5703125" style="230" customWidth="1"/>
    <col min="15117" max="15117" width="11.85546875" style="230" customWidth="1"/>
    <col min="15118" max="15360" width="11.5703125" style="230"/>
    <col min="15361" max="15361" width="26.28515625" style="230" customWidth="1"/>
    <col min="15362" max="15362" width="5.28515625" style="230" customWidth="1"/>
    <col min="15363" max="15363" width="10" style="230" customWidth="1"/>
    <col min="15364" max="15364" width="7.42578125" style="230" customWidth="1"/>
    <col min="15365" max="15365" width="12.7109375" style="230" customWidth="1"/>
    <col min="15366" max="15366" width="10.5703125" style="230" customWidth="1"/>
    <col min="15367" max="15367" width="11.85546875" style="230" customWidth="1"/>
    <col min="15368" max="15368" width="12.5703125" style="230" customWidth="1"/>
    <col min="15369" max="15369" width="9.85546875" style="230" customWidth="1"/>
    <col min="15370" max="15370" width="11" style="230" customWidth="1"/>
    <col min="15371" max="15371" width="11.85546875" style="230" customWidth="1"/>
    <col min="15372" max="15372" width="12.5703125" style="230" customWidth="1"/>
    <col min="15373" max="15373" width="11.85546875" style="230" customWidth="1"/>
    <col min="15374" max="15616" width="11.5703125" style="230"/>
    <col min="15617" max="15617" width="26.28515625" style="230" customWidth="1"/>
    <col min="15618" max="15618" width="5.28515625" style="230" customWidth="1"/>
    <col min="15619" max="15619" width="10" style="230" customWidth="1"/>
    <col min="15620" max="15620" width="7.42578125" style="230" customWidth="1"/>
    <col min="15621" max="15621" width="12.7109375" style="230" customWidth="1"/>
    <col min="15622" max="15622" width="10.5703125" style="230" customWidth="1"/>
    <col min="15623" max="15623" width="11.85546875" style="230" customWidth="1"/>
    <col min="15624" max="15624" width="12.5703125" style="230" customWidth="1"/>
    <col min="15625" max="15625" width="9.85546875" style="230" customWidth="1"/>
    <col min="15626" max="15626" width="11" style="230" customWidth="1"/>
    <col min="15627" max="15627" width="11.85546875" style="230" customWidth="1"/>
    <col min="15628" max="15628" width="12.5703125" style="230" customWidth="1"/>
    <col min="15629" max="15629" width="11.85546875" style="230" customWidth="1"/>
    <col min="15630" max="15872" width="11.5703125" style="230"/>
    <col min="15873" max="15873" width="26.28515625" style="230" customWidth="1"/>
    <col min="15874" max="15874" width="5.28515625" style="230" customWidth="1"/>
    <col min="15875" max="15875" width="10" style="230" customWidth="1"/>
    <col min="15876" max="15876" width="7.42578125" style="230" customWidth="1"/>
    <col min="15877" max="15877" width="12.7109375" style="230" customWidth="1"/>
    <col min="15878" max="15878" width="10.5703125" style="230" customWidth="1"/>
    <col min="15879" max="15879" width="11.85546875" style="230" customWidth="1"/>
    <col min="15880" max="15880" width="12.5703125" style="230" customWidth="1"/>
    <col min="15881" max="15881" width="9.85546875" style="230" customWidth="1"/>
    <col min="15882" max="15882" width="11" style="230" customWidth="1"/>
    <col min="15883" max="15883" width="11.85546875" style="230" customWidth="1"/>
    <col min="15884" max="15884" width="12.5703125" style="230" customWidth="1"/>
    <col min="15885" max="15885" width="11.85546875" style="230" customWidth="1"/>
    <col min="15886" max="16128" width="11.5703125" style="230"/>
    <col min="16129" max="16129" width="26.28515625" style="230" customWidth="1"/>
    <col min="16130" max="16130" width="5.28515625" style="230" customWidth="1"/>
    <col min="16131" max="16131" width="10" style="230" customWidth="1"/>
    <col min="16132" max="16132" width="7.42578125" style="230" customWidth="1"/>
    <col min="16133" max="16133" width="12.7109375" style="230" customWidth="1"/>
    <col min="16134" max="16134" width="10.5703125" style="230" customWidth="1"/>
    <col min="16135" max="16135" width="11.85546875" style="230" customWidth="1"/>
    <col min="16136" max="16136" width="12.5703125" style="230" customWidth="1"/>
    <col min="16137" max="16137" width="9.85546875" style="230" customWidth="1"/>
    <col min="16138" max="16138" width="11" style="230" customWidth="1"/>
    <col min="16139" max="16139" width="11.85546875" style="230" customWidth="1"/>
    <col min="16140" max="16140" width="12.5703125" style="230" customWidth="1"/>
    <col min="16141" max="16141" width="11.85546875" style="230" customWidth="1"/>
    <col min="16142" max="16384" width="11.5703125" style="230"/>
  </cols>
  <sheetData>
    <row r="1" spans="1:13" ht="11.25" customHeight="1">
      <c r="A1" s="362"/>
      <c r="B1" s="362"/>
      <c r="C1" s="362"/>
      <c r="D1" s="362"/>
      <c r="E1" s="362"/>
      <c r="F1" s="362"/>
      <c r="G1" s="362"/>
      <c r="H1" s="362"/>
      <c r="I1" s="362"/>
      <c r="J1" s="362"/>
      <c r="K1" s="362"/>
      <c r="L1" s="362"/>
      <c r="M1" s="362"/>
    </row>
    <row r="2" spans="1:13" ht="11.25" customHeight="1">
      <c r="B2" s="362"/>
      <c r="C2" s="362"/>
      <c r="D2" s="362"/>
      <c r="E2" s="362"/>
      <c r="F2" s="362"/>
      <c r="G2" s="362"/>
      <c r="H2" s="362"/>
      <c r="I2" s="362"/>
      <c r="J2" s="362"/>
      <c r="K2" s="362"/>
      <c r="L2" s="362"/>
      <c r="M2" s="362"/>
    </row>
    <row r="3" spans="1:13" ht="12.75" customHeight="1">
      <c r="A3" s="711" t="s">
        <v>321</v>
      </c>
      <c r="B3" s="711"/>
      <c r="C3" s="711"/>
      <c r="D3" s="711"/>
      <c r="E3" s="711"/>
      <c r="F3" s="711"/>
      <c r="G3" s="711"/>
      <c r="H3" s="711"/>
      <c r="I3" s="711"/>
      <c r="J3" s="711"/>
      <c r="K3" s="711"/>
      <c r="L3" s="711"/>
      <c r="M3" s="711"/>
    </row>
    <row r="4" spans="1:13" ht="12.75" customHeight="1">
      <c r="A4" s="705" t="s">
        <v>598</v>
      </c>
      <c r="B4" s="705"/>
      <c r="C4" s="705"/>
      <c r="D4" s="705"/>
      <c r="E4" s="705"/>
      <c r="F4" s="705"/>
      <c r="G4" s="705"/>
      <c r="H4" s="705"/>
      <c r="I4" s="705"/>
      <c r="J4" s="705"/>
      <c r="K4" s="705"/>
      <c r="L4" s="705"/>
      <c r="M4" s="705"/>
    </row>
    <row r="5" spans="1:13" s="279" customFormat="1" ht="12.75" customHeight="1">
      <c r="A5" s="705" t="s">
        <v>359</v>
      </c>
      <c r="B5" s="705"/>
      <c r="C5" s="705"/>
      <c r="D5" s="705"/>
      <c r="E5" s="705"/>
      <c r="F5" s="705"/>
      <c r="G5" s="705"/>
      <c r="H5" s="705"/>
      <c r="I5" s="705"/>
      <c r="J5" s="705"/>
      <c r="K5" s="705"/>
      <c r="L5" s="705"/>
      <c r="M5" s="705"/>
    </row>
    <row r="6" spans="1:13" s="279" customFormat="1" ht="12.75" customHeight="1">
      <c r="A6" s="705" t="s">
        <v>360</v>
      </c>
      <c r="B6" s="705"/>
      <c r="C6" s="705"/>
      <c r="D6" s="705"/>
      <c r="E6" s="705"/>
      <c r="F6" s="705"/>
      <c r="G6" s="705"/>
      <c r="H6" s="705"/>
      <c r="I6" s="705"/>
      <c r="J6" s="705"/>
      <c r="K6" s="705"/>
      <c r="L6" s="705"/>
      <c r="M6" s="705"/>
    </row>
    <row r="7" spans="1:13" s="279" customFormat="1" ht="15" customHeight="1">
      <c r="A7" s="705" t="s">
        <v>361</v>
      </c>
      <c r="B7" s="705"/>
      <c r="C7" s="705"/>
      <c r="D7" s="705"/>
      <c r="E7" s="705"/>
      <c r="F7" s="705"/>
      <c r="G7" s="705"/>
      <c r="H7" s="705"/>
      <c r="I7" s="705"/>
      <c r="J7" s="705"/>
      <c r="K7" s="705"/>
      <c r="L7" s="705"/>
      <c r="M7" s="705"/>
    </row>
    <row r="8" spans="1:13" ht="15" customHeight="1">
      <c r="A8" s="362"/>
      <c r="B8" s="362"/>
      <c r="C8" s="362"/>
      <c r="D8" s="362"/>
      <c r="E8" s="362"/>
      <c r="F8" s="362"/>
      <c r="G8" s="362"/>
      <c r="H8" s="362"/>
      <c r="I8" s="362"/>
      <c r="J8" s="362"/>
      <c r="K8" s="362"/>
      <c r="L8" s="362"/>
      <c r="M8" s="362"/>
    </row>
    <row r="9" spans="1:13" ht="12.75" customHeight="1">
      <c r="A9" s="362"/>
      <c r="B9" s="362"/>
      <c r="C9" s="362"/>
      <c r="D9" s="362"/>
      <c r="E9" s="362"/>
      <c r="F9" s="362"/>
      <c r="G9" s="362"/>
      <c r="H9" s="362"/>
      <c r="I9" s="362"/>
      <c r="J9" s="362"/>
      <c r="K9" s="362"/>
      <c r="L9" s="362"/>
      <c r="M9" s="364" t="s">
        <v>362</v>
      </c>
    </row>
    <row r="11" spans="1:13" ht="12.75" customHeight="1">
      <c r="A11" s="722" t="s">
        <v>363</v>
      </c>
      <c r="B11" s="722" t="s">
        <v>364</v>
      </c>
      <c r="C11" s="722" t="s">
        <v>365</v>
      </c>
      <c r="D11" s="722" t="s">
        <v>366</v>
      </c>
      <c r="E11" s="722" t="s">
        <v>367</v>
      </c>
      <c r="F11" s="722" t="s">
        <v>368</v>
      </c>
      <c r="G11" s="722" t="s">
        <v>369</v>
      </c>
      <c r="H11" s="722" t="s">
        <v>370</v>
      </c>
      <c r="I11" s="723" t="s">
        <v>371</v>
      </c>
      <c r="J11" s="723"/>
      <c r="K11" s="723"/>
      <c r="L11" s="723"/>
      <c r="M11" s="723"/>
    </row>
    <row r="12" spans="1:13" ht="10.5" customHeight="1">
      <c r="A12" s="722"/>
      <c r="B12" s="722"/>
      <c r="C12" s="722"/>
      <c r="D12" s="722"/>
      <c r="E12" s="722"/>
      <c r="F12" s="722"/>
      <c r="G12" s="722"/>
      <c r="H12" s="722"/>
      <c r="I12" s="724" t="s">
        <v>372</v>
      </c>
      <c r="J12" s="724" t="s">
        <v>373</v>
      </c>
      <c r="K12" s="724" t="s">
        <v>243</v>
      </c>
      <c r="L12" s="723" t="s">
        <v>374</v>
      </c>
      <c r="M12" s="723"/>
    </row>
    <row r="13" spans="1:13" ht="10.5" customHeight="1">
      <c r="A13" s="722"/>
      <c r="B13" s="722"/>
      <c r="C13" s="722"/>
      <c r="D13" s="722"/>
      <c r="E13" s="722"/>
      <c r="F13" s="722"/>
      <c r="G13" s="722"/>
      <c r="H13" s="722"/>
      <c r="I13" s="722"/>
      <c r="J13" s="722"/>
      <c r="K13" s="722"/>
      <c r="L13" s="722" t="s">
        <v>375</v>
      </c>
      <c r="M13" s="722" t="s">
        <v>376</v>
      </c>
    </row>
    <row r="14" spans="1:13" ht="11.25" customHeight="1">
      <c r="A14" s="722"/>
      <c r="B14" s="722"/>
      <c r="C14" s="722"/>
      <c r="D14" s="722"/>
      <c r="E14" s="722"/>
      <c r="F14" s="722"/>
      <c r="G14" s="722"/>
      <c r="H14" s="722"/>
      <c r="I14" s="724"/>
      <c r="J14" s="724"/>
      <c r="K14" s="724"/>
      <c r="L14" s="722"/>
      <c r="M14" s="722"/>
    </row>
    <row r="15" spans="1:13" ht="11.25" customHeight="1">
      <c r="A15" s="382"/>
      <c r="B15" s="382"/>
      <c r="C15" s="382"/>
      <c r="D15" s="382"/>
      <c r="E15" s="382"/>
      <c r="F15" s="382"/>
      <c r="G15" s="382"/>
      <c r="H15" s="382"/>
      <c r="I15" s="382"/>
      <c r="J15" s="382"/>
      <c r="K15" s="382"/>
      <c r="L15" s="382"/>
      <c r="M15" s="382"/>
    </row>
    <row r="16" spans="1:13" ht="11.25" customHeight="1">
      <c r="A16" s="383"/>
      <c r="B16" s="383"/>
      <c r="C16" s="383"/>
      <c r="D16" s="383"/>
      <c r="E16" s="383"/>
      <c r="F16" s="383"/>
      <c r="G16" s="383"/>
      <c r="H16" s="383"/>
      <c r="I16" s="383"/>
      <c r="J16" s="383"/>
      <c r="K16" s="383"/>
      <c r="L16" s="383"/>
      <c r="M16" s="383"/>
    </row>
    <row r="17" spans="1:15" s="222" customFormat="1" ht="11.25" customHeight="1">
      <c r="A17" s="384" t="s">
        <v>377</v>
      </c>
      <c r="B17" s="384"/>
      <c r="C17" s="384"/>
      <c r="D17" s="384"/>
      <c r="E17" s="384"/>
      <c r="F17" s="384"/>
      <c r="G17" s="384"/>
      <c r="H17" s="384"/>
      <c r="I17" s="384"/>
      <c r="J17" s="384"/>
      <c r="K17" s="384"/>
      <c r="L17" s="384"/>
      <c r="M17" s="384"/>
    </row>
    <row r="18" spans="1:15" s="222" customFormat="1" ht="11.25" customHeight="1">
      <c r="A18" s="384" t="s">
        <v>378</v>
      </c>
      <c r="B18" s="384"/>
      <c r="C18" s="384"/>
      <c r="D18" s="384"/>
      <c r="E18" s="384"/>
      <c r="F18" s="384"/>
      <c r="G18" s="384"/>
      <c r="H18" s="384"/>
      <c r="I18" s="384"/>
      <c r="J18" s="384"/>
      <c r="K18" s="384"/>
      <c r="L18" s="384"/>
      <c r="M18" s="384"/>
    </row>
    <row r="19" spans="1:15" s="222" customFormat="1" ht="11.25" customHeight="1">
      <c r="A19" s="384" t="s">
        <v>379</v>
      </c>
      <c r="B19" s="384"/>
      <c r="C19" s="384"/>
      <c r="D19" s="384"/>
      <c r="E19" s="384"/>
      <c r="F19" s="384"/>
      <c r="G19" s="384"/>
      <c r="H19" s="384"/>
      <c r="I19" s="384"/>
      <c r="J19" s="384"/>
      <c r="K19" s="384"/>
      <c r="L19" s="384"/>
      <c r="M19" s="384"/>
    </row>
    <row r="20" spans="1:15" s="222" customFormat="1" ht="11.25" customHeight="1">
      <c r="A20" s="384"/>
      <c r="B20" s="384"/>
      <c r="C20" s="384"/>
      <c r="D20" s="384"/>
      <c r="E20" s="384"/>
      <c r="F20" s="384"/>
      <c r="G20" s="384"/>
      <c r="H20" s="384"/>
      <c r="I20" s="384"/>
      <c r="J20" s="384"/>
      <c r="K20" s="384"/>
      <c r="L20" s="384"/>
      <c r="M20" s="384"/>
    </row>
    <row r="21" spans="1:15" s="222" customFormat="1" ht="11.25" customHeight="1">
      <c r="A21" s="384"/>
      <c r="B21" s="384"/>
      <c r="C21" s="384"/>
      <c r="D21" s="384"/>
      <c r="E21" s="384"/>
      <c r="F21" s="384"/>
      <c r="G21" s="384"/>
      <c r="H21" s="384"/>
      <c r="I21" s="384"/>
      <c r="J21" s="384"/>
      <c r="K21" s="384"/>
      <c r="L21" s="384"/>
      <c r="M21" s="384"/>
    </row>
    <row r="22" spans="1:15" s="222" customFormat="1" ht="11.25" customHeight="1">
      <c r="A22" s="384"/>
      <c r="B22" s="384"/>
      <c r="C22" s="384"/>
      <c r="D22" s="384"/>
      <c r="E22" s="384"/>
      <c r="F22" s="384"/>
      <c r="G22" s="384"/>
      <c r="H22" s="384"/>
      <c r="I22" s="384"/>
      <c r="J22" s="384"/>
      <c r="K22" s="384"/>
      <c r="L22" s="384"/>
      <c r="M22" s="384"/>
    </row>
    <row r="23" spans="1:15" ht="11.25" customHeight="1">
      <c r="A23" s="385" t="s">
        <v>380</v>
      </c>
      <c r="B23" s="385"/>
      <c r="C23" s="385"/>
      <c r="D23" s="385"/>
      <c r="E23" s="385"/>
      <c r="F23" s="385"/>
      <c r="G23" s="385"/>
      <c r="H23" s="385"/>
      <c r="I23" s="385"/>
      <c r="J23" s="385"/>
      <c r="K23" s="385"/>
      <c r="L23" s="385"/>
      <c r="M23" s="385"/>
    </row>
    <row r="24" spans="1:15" ht="11.25" customHeight="1">
      <c r="A24" s="385" t="s">
        <v>381</v>
      </c>
      <c r="B24" s="385"/>
      <c r="C24" s="385"/>
      <c r="D24" s="385"/>
      <c r="E24" s="385"/>
      <c r="F24" s="385"/>
      <c r="G24" s="386"/>
      <c r="H24" s="385"/>
      <c r="I24" s="385"/>
      <c r="J24" s="385"/>
      <c r="K24" s="385"/>
      <c r="L24" s="385"/>
      <c r="M24" s="385"/>
    </row>
    <row r="25" spans="1:15" s="222" customFormat="1" ht="11.25" customHeight="1">
      <c r="A25" s="387"/>
      <c r="B25" s="387"/>
      <c r="C25" s="387"/>
      <c r="D25" s="387"/>
      <c r="E25" s="387"/>
      <c r="F25" s="387"/>
      <c r="G25" s="387"/>
      <c r="H25" s="387"/>
      <c r="I25" s="387"/>
      <c r="J25" s="387"/>
      <c r="K25" s="387"/>
      <c r="L25" s="387"/>
      <c r="M25" s="387"/>
    </row>
    <row r="26" spans="1:15" s="222" customFormat="1" ht="11.25" customHeight="1">
      <c r="A26" s="388"/>
      <c r="B26" s="389"/>
      <c r="C26" s="389"/>
      <c r="D26" s="389"/>
      <c r="E26" s="389"/>
      <c r="F26" s="389"/>
      <c r="G26" s="389"/>
      <c r="H26" s="389"/>
      <c r="I26" s="389"/>
      <c r="J26" s="389"/>
      <c r="K26" s="389"/>
      <c r="L26" s="389"/>
      <c r="M26" s="389"/>
    </row>
    <row r="27" spans="1:15" s="222" customFormat="1" ht="14.65" customHeight="1">
      <c r="A27" s="384" t="s">
        <v>382</v>
      </c>
      <c r="B27" s="390" t="s">
        <v>383</v>
      </c>
      <c r="C27" s="391">
        <v>1000000</v>
      </c>
      <c r="D27" s="391">
        <v>150</v>
      </c>
      <c r="E27" s="391">
        <f>+C27*D27</f>
        <v>150000000</v>
      </c>
      <c r="F27" s="391"/>
      <c r="G27" s="391">
        <f>+E27</f>
        <v>150000000</v>
      </c>
      <c r="H27" s="391">
        <f>+G27</f>
        <v>150000000</v>
      </c>
      <c r="I27" s="392">
        <f>+G27/K27</f>
        <v>3.6764705882352942E-2</v>
      </c>
      <c r="J27" s="391" t="s">
        <v>384</v>
      </c>
      <c r="K27" s="391">
        <v>4080000000</v>
      </c>
      <c r="L27" s="391">
        <v>228809924</v>
      </c>
      <c r="M27" s="391">
        <v>3158460470</v>
      </c>
      <c r="O27" s="393"/>
    </row>
    <row r="28" spans="1:15" s="222" customFormat="1" ht="11.25" customHeight="1">
      <c r="A28" s="384"/>
      <c r="B28" s="390"/>
      <c r="C28" s="390"/>
      <c r="D28" s="390"/>
      <c r="E28" s="390"/>
      <c r="F28" s="390"/>
      <c r="G28" s="390"/>
      <c r="H28" s="390"/>
      <c r="I28" s="390"/>
      <c r="J28" s="390"/>
      <c r="K28" s="390"/>
      <c r="L28" s="390"/>
      <c r="M28" s="390"/>
    </row>
    <row r="29" spans="1:15" s="222" customFormat="1" ht="12.75" customHeight="1">
      <c r="A29" s="384" t="s">
        <v>385</v>
      </c>
      <c r="B29" s="390" t="s">
        <v>383</v>
      </c>
      <c r="C29" s="391">
        <v>500000</v>
      </c>
      <c r="D29" s="391">
        <v>4000</v>
      </c>
      <c r="E29" s="391">
        <f>+D29*C29</f>
        <v>2000000000</v>
      </c>
      <c r="F29" s="391"/>
      <c r="G29" s="391">
        <f>+E29</f>
        <v>2000000000</v>
      </c>
      <c r="H29" s="391">
        <f>+G29</f>
        <v>2000000000</v>
      </c>
      <c r="I29" s="394">
        <f>+G29/K29</f>
        <v>0.3543272211887678</v>
      </c>
      <c r="J29" s="391" t="s">
        <v>386</v>
      </c>
      <c r="K29" s="391">
        <v>5644500000</v>
      </c>
      <c r="L29" s="391">
        <v>228737486</v>
      </c>
      <c r="M29" s="391">
        <v>6743595381</v>
      </c>
      <c r="O29" s="393"/>
    </row>
    <row r="30" spans="1:15" s="222" customFormat="1" ht="11.25" customHeight="1">
      <c r="A30" s="384"/>
      <c r="B30" s="390"/>
      <c r="C30" s="390"/>
      <c r="D30" s="390"/>
      <c r="E30" s="390"/>
      <c r="F30" s="390"/>
      <c r="G30" s="390"/>
      <c r="H30" s="390"/>
      <c r="I30" s="390"/>
      <c r="J30" s="390"/>
      <c r="K30" s="390"/>
      <c r="L30" s="390"/>
      <c r="M30" s="390"/>
    </row>
    <row r="31" spans="1:15" ht="11.25" customHeight="1">
      <c r="A31" s="385" t="s">
        <v>380</v>
      </c>
      <c r="B31" s="385"/>
      <c r="C31" s="385"/>
      <c r="D31" s="385"/>
      <c r="E31" s="386">
        <f>SUM(E26:E29)</f>
        <v>2150000000</v>
      </c>
      <c r="F31" s="385"/>
      <c r="G31" s="386">
        <f>SUM(G27:G29)</f>
        <v>2150000000</v>
      </c>
      <c r="H31" s="395">
        <f>SUM(H27:H29)</f>
        <v>2150000000</v>
      </c>
      <c r="I31" s="716"/>
      <c r="J31" s="717"/>
      <c r="K31" s="717"/>
      <c r="L31" s="717"/>
      <c r="M31" s="718"/>
    </row>
    <row r="32" spans="1:15" ht="11.25" customHeight="1">
      <c r="A32" s="385" t="s">
        <v>381</v>
      </c>
      <c r="B32" s="385"/>
      <c r="C32" s="385"/>
      <c r="D32" s="385"/>
      <c r="E32" s="386">
        <v>2100000000</v>
      </c>
      <c r="F32" s="386"/>
      <c r="G32" s="386">
        <v>2100000000</v>
      </c>
      <c r="H32" s="395">
        <v>2100000000</v>
      </c>
      <c r="I32" s="719"/>
      <c r="J32" s="720"/>
      <c r="K32" s="720"/>
      <c r="L32" s="720"/>
      <c r="M32" s="721"/>
    </row>
    <row r="43" spans="7:7" ht="11.25" customHeight="1">
      <c r="G43" s="396"/>
    </row>
  </sheetData>
  <sheetProtection selectLockedCells="1" selectUnlockedCells="1"/>
  <mergeCells count="21">
    <mergeCell ref="A11:A14"/>
    <mergeCell ref="B11:B14"/>
    <mergeCell ref="C11:C14"/>
    <mergeCell ref="D11:D14"/>
    <mergeCell ref="E11:E14"/>
    <mergeCell ref="A3:M3"/>
    <mergeCell ref="A4:M4"/>
    <mergeCell ref="A5:M5"/>
    <mergeCell ref="A6:M6"/>
    <mergeCell ref="A7:M7"/>
    <mergeCell ref="I31:M32"/>
    <mergeCell ref="F11:F14"/>
    <mergeCell ref="G11:G14"/>
    <mergeCell ref="H11:H14"/>
    <mergeCell ref="I11:M11"/>
    <mergeCell ref="I12:I14"/>
    <mergeCell ref="J12:J14"/>
    <mergeCell ref="K12:K14"/>
    <mergeCell ref="L12:M12"/>
    <mergeCell ref="L13:L14"/>
    <mergeCell ref="M13:M14"/>
  </mergeCells>
  <printOptions horizontalCentered="1"/>
  <pageMargins left="0.47222222222222221" right="0.70833333333333337" top="1.7715277777777778" bottom="0.98402777777777772" header="0.51180555555555551" footer="0.51180555555555551"/>
  <pageSetup paperSize="9" scale="75" firstPageNumber="0" orientation="landscape" r:id="rId1"/>
  <headerFooter alignWithMargins="0"/>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mtlVxB8qOUQqoO7hU7XXu6muwUvyb+ekfog0n31bWKE=</DigestValue>
    </Reference>
    <Reference Type="http://www.w3.org/2000/09/xmldsig#Object" URI="#idOfficeObject">
      <DigestMethod Algorithm="http://www.w3.org/2001/04/xmlenc#sha256"/>
      <DigestValue>hVid9LYxGBe1Xd7gx5W4H6Bk+zO83U4cXvqM7AntTJI=</DigestValue>
    </Reference>
    <Reference Type="http://uri.etsi.org/01903#SignedProperties" URI="#idSignedProperties">
      <Transforms>
        <Transform Algorithm="http://www.w3.org/TR/2001/REC-xml-c14n-20010315"/>
      </Transforms>
      <DigestMethod Algorithm="http://www.w3.org/2001/04/xmlenc#sha256"/>
      <DigestValue>uc9t+uWrMlOJ69tfFXHQjlyjfF34YBl/6zt458Thj9w=</DigestValue>
    </Reference>
  </SignedInfo>
  <SignatureValue>kbMs0TPDqMSXiUio5BzdGTeZw/XJ+dX4l6rVPTBJcz4W5j28VIo3Exf/rN2M2Nroy5NeSU+i3y0A
cYusHtTSaf4xP0Ixc0roj1BqXjPQ2XPFNRhvqwdS5YbJ/uhM+h88KVeeR3+wcwBOodbhm3wfngcm
ebL7Tzs3aJMzOVhH7lXxmRyrl7fc4VWS5O5fz0iz7SujfUHkILgfyG+oGg2cml+JgisHTWPh/ZTA
KAv/0/cqCWK6VvRMeR8847QgebWFfP02cEMR909jlWHCVS6nzcHhP0wNvR6+hk+lvxjwiv3mK8Sn
PEePwHigkHh3JowI7Nw954NgWRGEwmiplPyYcg==</SignatureValue>
  <KeyInfo>
    <X509Data>
      <X509Certificate>MIIIAjCCBeqgAwIBAgIIHdt93yRwu3gwDQYJKoZIhvcNAQELBQAwWzEXMBUGA1UEBRMOUlVDIDgwMDUwMTcyLTExGjAYBgNVBAMTEUNBLURPQ1VNRU5UQSBTLkEuMRcwFQYDVQQKEw5ET0NVTUVOVEEgUy5BLjELMAkGA1UEBhMCUFkwHhcNMTkwODIwMTQzMzE3WhcNMjEwODE5MTQ0MzE3WjCBozELMAkGA1UEBhMCUFkxFTATBgNVBAQMDENPUlJFQSBMT1BFWjESMBAGA1UEBRMJQ0kzNjUwMDk0MRcwFQYDVQQqDA5NQVJJQSBDUklTVElOQTEXMBUGA1UECgwOUEVSU09OQSBGSVNJQ0ExETAPBgNVBAsMCEZJUk1BIEYyMSQwIgYDVQQDDBtNQVJJQSBDUklTVElOQSBDT1JSRUEgTE9QRVowggEiMA0GCSqGSIb3DQEBAQUAA4IBDwAwggEKAoIBAQDNtQBafx/+B6WB0LosWadP8za5bXqaAzqOang+LJMr87Vz/LXgkK6m9AK7HurO58lUHtM69jFssXRiMTQQO64XmnTpDcklOacM1zZIyhvKuieSr3/RWHK4NaPeSzGee84hbyMAI9d7RchF5kBpnJf9y8qTdrGd/kFVmTZC+m0v1NQdXTplJob3yNCbFmk9E5IeOCmUh8nub96yMdpujJdSciDvXppcbHXNbXO5eAU+Ys2UZzCsfYNLYANM6g9/j0GHepfTSbg8YTjevnuN9Z4cuiKWog8ag7SaTLTJbg3qF5oymCO+7PK6ocWMEaGPMhJKeXoqy5/slIpX4VTcvlcdAgMBAAGjggN/MIIDezAMBgNVHRMBAf8EAjAAMA4GA1UdDwEB/wQEAwIF4DAqBgNVHSUBAf8EIDAeBggrBgEFBQcDAQYIKwYBBQUHAwIGCCsGAQUFBwMEMB0GA1UdDgQWBBTU4/rkuYNK7/pzIOtLw/DvxbkuCj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jY29ycmVhQGVsZWN0cm9iYW4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pamoxruV22fw9uvJz1nqtoE4/hDPkWXqY9IwIr/Y99ndcTz7R0WKc6/lWyYpudOAkGdDpDrAqynelDV0IUyQxy0DtgtnspzUEUza0FKeyqTO5iVRTuFIo+ChvtKjNNX56pVQqWn5x62eoEQNV+67wNPkVq0DGrk1F01lWlLv7oGJiMOKQ9ZSLCPTmBsgxnp41zDxJKhbeKvUBWi0ykbiCijlyR83VYshRFrlGAjkDAWUdeTkw7nZxCRaWr6AegpTHmhUB1JLyMMRG7kWpy7ijL9yM+eQ5ZVCcU/jpvbVbDi7rndiZfRo6VKTne+XE1H6OLys9CoSTUdBfzIZHI+WwdR4dJ3JDhnj/Lc5OXiXHpqt+HHZ8ABSxNutjaFLXVyoWmdeZ251v/4WbtrkcF3HYytjbaGuzzapSAkEdR3VwCjFu8X2d9zYnBRW6faL560xqpueO+skpq7NYvcpYsJn0W3XU0wcazobaTQjwn3weLTtNX+qacUU24n7TmBGOjFLt7H2gaE1yKw6BloVvmebphYEPGlFuoX8MmwsCsfkHjHuqeutggdcr4r9p7gs1bmMLgrCbFDHMIUcnOgGl7p3ek6FHOy4MAVB+xdodGhCjFAnZ19GiALYTIHIHjlburFjK9OovrZGbcaq2i7vuZL+/oFw8YZLbJPwOwDp0K0i6q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D5Z+FjrFeDFuLIDrdehMiednpDcOY7mLvF6M0VPWNg4=</DigestValue>
      </Reference>
      <Reference URI="/xl/calcChain.xml?ContentType=application/vnd.openxmlformats-officedocument.spreadsheetml.calcChain+xml">
        <DigestMethod Algorithm="http://www.w3.org/2001/04/xmlenc#sha256"/>
        <DigestValue>6hfRVoK/en0+rVYX13bfsRj9py2chKzm5n0M3TNEG0A=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OrhiQSnEciVB/FOywjeK0k3WRAqEEBO7FNQ+1K6Exkc=</DigestValue>
      </Reference>
      <Reference URI="/xl/drawings/drawing2.xml?ContentType=application/vnd.openxmlformats-officedocument.drawing+xml">
        <DigestMethod Algorithm="http://www.w3.org/2001/04/xmlenc#sha256"/>
        <DigestValue>CHpRV13vgOxniIxvNz0SZQDpUgGCkZD0gPwQaEWXywQ=</DigestValue>
      </Reference>
      <Reference URI="/xl/drawings/drawing3.xml?ContentType=application/vnd.openxmlformats-officedocument.drawing+xml">
        <DigestMethod Algorithm="http://www.w3.org/2001/04/xmlenc#sha256"/>
        <DigestValue>S3XGXqCY5XVJduhk50GyM4/E33+j5rdFJNpb3GZ2wd0=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hpeydD8x/dfF+LAhbLb6PAyjHaUsAi8mX+aR3R+I8CM=</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4CSM5z1pTvrIilEnPPoqRSuXyC/N6R/jkAoxGZcWks0=</DigestValue>
      </Reference>
      <Reference URI="/xl/externalLinks/externalLink2.xml?ContentType=application/vnd.openxmlformats-officedocument.spreadsheetml.externalLink+xml">
        <DigestMethod Algorithm="http://www.w3.org/2001/04/xmlenc#sha256"/>
        <DigestValue>UdlGrfGOe9HpRe5cj7mCUK24WbJdNw+gYfl/Q09V9Yk=</DigestValue>
      </Reference>
      <Reference URI="/xl/externalLinks/externalLink3.xml?ContentType=application/vnd.openxmlformats-officedocument.spreadsheetml.externalLink+xml">
        <DigestMethod Algorithm="http://www.w3.org/2001/04/xmlenc#sha256"/>
        <DigestValue>xVYjolkth0+l7OGT7rP+rL5Xsc+YsmD+vhDd0dDFeds=</DigestValue>
      </Reference>
      <Reference URI="/xl/externalLinks/externalLink4.xml?ContentType=application/vnd.openxmlformats-officedocument.spreadsheetml.externalLink+xml">
        <DigestMethod Algorithm="http://www.w3.org/2001/04/xmlenc#sha256"/>
        <DigestValue>3CrFtrXgEmIb2zZCzcRuh9K83Ho17cSU3Ytgn9JcLy0=</DigestValue>
      </Reference>
      <Reference URI="/xl/media/image1.png?ContentType=image/png">
        <DigestMethod Algorithm="http://www.w3.org/2001/04/xmlenc#sha256"/>
        <DigestValue>QyNIWZJVBGeZK5NlPAyg0+wEdV7ygSnYG9eIDtEff7c=</DigestValue>
      </Reference>
      <Reference URI="/xl/printerSettings/printerSettings1.bin?ContentType=application/vnd.openxmlformats-officedocument.spreadsheetml.printerSettings">
        <DigestMethod Algorithm="http://www.w3.org/2001/04/xmlenc#sha256"/>
        <DigestValue>YYp3QZ3KFOWUe5GaQ5FOzehxVR1wdJFGa8NLtgbtS3Y=</DigestValue>
      </Reference>
      <Reference URI="/xl/printerSettings/printerSettings10.bin?ContentType=application/vnd.openxmlformats-officedocument.spreadsheetml.printerSettings">
        <DigestMethod Algorithm="http://www.w3.org/2001/04/xmlenc#sha256"/>
        <DigestValue>YYp3QZ3KFOWUe5GaQ5FOzehxVR1wdJFGa8NLtgbtS3Y=</DigestValue>
      </Reference>
      <Reference URI="/xl/printerSettings/printerSettings11.bin?ContentType=application/vnd.openxmlformats-officedocument.spreadsheetml.printerSettings">
        <DigestMethod Algorithm="http://www.w3.org/2001/04/xmlenc#sha256"/>
        <DigestValue>YYp3QZ3KFOWUe5GaQ5FOzehxVR1wdJFGa8NLtgbtS3Y=</DigestValue>
      </Reference>
      <Reference URI="/xl/printerSettings/printerSettings12.bin?ContentType=application/vnd.openxmlformats-officedocument.spreadsheetml.printerSettings">
        <DigestMethod Algorithm="http://www.w3.org/2001/04/xmlenc#sha256"/>
        <DigestValue>YYp3QZ3KFOWUe5GaQ5FOzehxVR1wdJFGa8NLtgbtS3Y=</DigestValue>
      </Reference>
      <Reference URI="/xl/printerSettings/printerSettings13.bin?ContentType=application/vnd.openxmlformats-officedocument.spreadsheetml.printerSettings">
        <DigestMethod Algorithm="http://www.w3.org/2001/04/xmlenc#sha256"/>
        <DigestValue>evNjkbQiLx0BqySMVayq9+3QgcUwHNt+dhKaJ24oF2g=</DigestValue>
      </Reference>
      <Reference URI="/xl/printerSettings/printerSettings14.bin?ContentType=application/vnd.openxmlformats-officedocument.spreadsheetml.printerSettings">
        <DigestMethod Algorithm="http://www.w3.org/2001/04/xmlenc#sha256"/>
        <DigestValue>Dc5ZtCs1OQZad46loqOBMWLbEdvwnf+H8rii817tzR8=</DigestValue>
      </Reference>
      <Reference URI="/xl/printerSettings/printerSettings15.bin?ContentType=application/vnd.openxmlformats-officedocument.spreadsheetml.printerSettings">
        <DigestMethod Algorithm="http://www.w3.org/2001/04/xmlenc#sha256"/>
        <DigestValue>Dc5ZtCs1OQZad46loqOBMWLbEdvwnf+H8rii817tzR8=</DigestValue>
      </Reference>
      <Reference URI="/xl/printerSettings/printerSettings16.bin?ContentType=application/vnd.openxmlformats-officedocument.spreadsheetml.printerSettings">
        <DigestMethod Algorithm="http://www.w3.org/2001/04/xmlenc#sha256"/>
        <DigestValue>YYp3QZ3KFOWUe5GaQ5FOzehxVR1wdJFGa8NLtgbtS3Y=</DigestValue>
      </Reference>
      <Reference URI="/xl/printerSettings/printerSettings2.bin?ContentType=application/vnd.openxmlformats-officedocument.spreadsheetml.printerSettings">
        <DigestMethod Algorithm="http://www.w3.org/2001/04/xmlenc#sha256"/>
        <DigestValue>Dc5ZtCs1OQZad46loqOBMWLbEdvwnf+H8rii817tzR8=</DigestValue>
      </Reference>
      <Reference URI="/xl/printerSettings/printerSettings3.bin?ContentType=application/vnd.openxmlformats-officedocument.spreadsheetml.printerSettings">
        <DigestMethod Algorithm="http://www.w3.org/2001/04/xmlenc#sha256"/>
        <DigestValue>YYp3QZ3KFOWUe5GaQ5FOzehxVR1wdJFGa8NLtgbtS3Y=</DigestValue>
      </Reference>
      <Reference URI="/xl/printerSettings/printerSettings4.bin?ContentType=application/vnd.openxmlformats-officedocument.spreadsheetml.printerSettings">
        <DigestMethod Algorithm="http://www.w3.org/2001/04/xmlenc#sha256"/>
        <DigestValue>Xtxt2CAKkN9yus6aqVMW6qseffLzH25hBiTTKvOq9EM=</DigestValue>
      </Reference>
      <Reference URI="/xl/printerSettings/printerSettings5.bin?ContentType=application/vnd.openxmlformats-officedocument.spreadsheetml.printerSettings">
        <DigestMethod Algorithm="http://www.w3.org/2001/04/xmlenc#sha256"/>
        <DigestValue>YYp3QZ3KFOWUe5GaQ5FOzehxVR1wdJFGa8NLtgbtS3Y=</DigestValue>
      </Reference>
      <Reference URI="/xl/printerSettings/printerSettings6.bin?ContentType=application/vnd.openxmlformats-officedocument.spreadsheetml.printerSettings">
        <DigestMethod Algorithm="http://www.w3.org/2001/04/xmlenc#sha256"/>
        <DigestValue>Xtxt2CAKkN9yus6aqVMW6qseffLzH25hBiTTKvOq9EM=</DigestValue>
      </Reference>
      <Reference URI="/xl/printerSettings/printerSettings7.bin?ContentType=application/vnd.openxmlformats-officedocument.spreadsheetml.printerSettings">
        <DigestMethod Algorithm="http://www.w3.org/2001/04/xmlenc#sha256"/>
        <DigestValue>Xtxt2CAKkN9yus6aqVMW6qseffLzH25hBiTTKvOq9EM=</DigestValue>
      </Reference>
      <Reference URI="/xl/printerSettings/printerSettings8.bin?ContentType=application/vnd.openxmlformats-officedocument.spreadsheetml.printerSettings">
        <DigestMethod Algorithm="http://www.w3.org/2001/04/xmlenc#sha256"/>
        <DigestValue>Xtxt2CAKkN9yus6aqVMW6qseffLzH25hBiTTKvOq9EM=</DigestValue>
      </Reference>
      <Reference URI="/xl/printerSettings/printerSettings9.bin?ContentType=application/vnd.openxmlformats-officedocument.spreadsheetml.printerSettings">
        <DigestMethod Algorithm="http://www.w3.org/2001/04/xmlenc#sha256"/>
        <DigestValue>YYp3QZ3KFOWUe5GaQ5FOzehxVR1wdJFGa8NLtgbtS3Y=</DigestValue>
      </Reference>
      <Reference URI="/xl/sharedStrings.xml?ContentType=application/vnd.openxmlformats-officedocument.spreadsheetml.sharedStrings+xml">
        <DigestMethod Algorithm="http://www.w3.org/2001/04/xmlenc#sha256"/>
        <DigestValue>gtoU/zfS/9lH4aovHC3SQvjccYGLF1Pgv+pakaK6d38=</DigestValue>
      </Reference>
      <Reference URI="/xl/styles.xml?ContentType=application/vnd.openxmlformats-officedocument.spreadsheetml.styles+xml">
        <DigestMethod Algorithm="http://www.w3.org/2001/04/xmlenc#sha256"/>
        <DigestValue>tNdz1sI/ass8yRc80+tnSCWlsDGsHQIEj7muLfAnBcE=</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pGcIBfr26bO1pnoQxxiiMT91sS95r6nSOg0Ou4EB7hE=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KY8ooIAQONGcQ78wmYE6Eu1zGYJL5LhEntAvx2KYfxE=</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ch/7Fy21MMu+BePE7V2u7g75sbQp0A/Jxw0Bq56y7z8=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Se2sNJboFcKs+LWQ1SZcYVo+CrNnYqCB0HH0ZMvIxFc=</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sulOHa4PkSOqi8JL7FDdIkOm3Q8hsn/sH8a/abHvSTg=</DigestValue>
      </Reference>
      <Reference URI="/xl/worksheets/sheet10.xml?ContentType=application/vnd.openxmlformats-officedocument.spreadsheetml.worksheet+xml">
        <DigestMethod Algorithm="http://www.w3.org/2001/04/xmlenc#sha256"/>
        <DigestValue>aiZ5FqmPynPY88pLhxKbH/Ogcq07yO0shUv2+BB9FJE=</DigestValue>
      </Reference>
      <Reference URI="/xl/worksheets/sheet11.xml?ContentType=application/vnd.openxmlformats-officedocument.spreadsheetml.worksheet+xml">
        <DigestMethod Algorithm="http://www.w3.org/2001/04/xmlenc#sha256"/>
        <DigestValue>IbHl1iU/1mv+p3Ju4+RqZarZ/JtPWbfwmWxLhFQRiKk=</DigestValue>
      </Reference>
      <Reference URI="/xl/worksheets/sheet12.xml?ContentType=application/vnd.openxmlformats-officedocument.spreadsheetml.worksheet+xml">
        <DigestMethod Algorithm="http://www.w3.org/2001/04/xmlenc#sha256"/>
        <DigestValue>iIKtIGR8FXkzVviuHPMM7jQZf2SsWo9pMhpNu9LfXgc=</DigestValue>
      </Reference>
      <Reference URI="/xl/worksheets/sheet13.xml?ContentType=application/vnd.openxmlformats-officedocument.spreadsheetml.worksheet+xml">
        <DigestMethod Algorithm="http://www.w3.org/2001/04/xmlenc#sha256"/>
        <DigestValue>ssrsld09iMb4AdN7PGbXygidTKoNESZWMVhKP4uk2Pg=</DigestValue>
      </Reference>
      <Reference URI="/xl/worksheets/sheet14.xml?ContentType=application/vnd.openxmlformats-officedocument.spreadsheetml.worksheet+xml">
        <DigestMethod Algorithm="http://www.w3.org/2001/04/xmlenc#sha256"/>
        <DigestValue>3El++Phe+K+B6C52EZGGYEh2YhKAlGIPGjJ95D2g/60=</DigestValue>
      </Reference>
      <Reference URI="/xl/worksheets/sheet15.xml?ContentType=application/vnd.openxmlformats-officedocument.spreadsheetml.worksheet+xml">
        <DigestMethod Algorithm="http://www.w3.org/2001/04/xmlenc#sha256"/>
        <DigestValue>Axn3R9oooFGp+L5G+i0nE6KNPKvF2RSG83TVFdacG+8=</DigestValue>
      </Reference>
      <Reference URI="/xl/worksheets/sheet16.xml?ContentType=application/vnd.openxmlformats-officedocument.spreadsheetml.worksheet+xml">
        <DigestMethod Algorithm="http://www.w3.org/2001/04/xmlenc#sha256"/>
        <DigestValue>WdvjmHQ9Mbl20gRl/y4gyYm43XZ+tid0WbKJoQtIeTg=</DigestValue>
      </Reference>
      <Reference URI="/xl/worksheets/sheet2.xml?ContentType=application/vnd.openxmlformats-officedocument.spreadsheetml.worksheet+xml">
        <DigestMethod Algorithm="http://www.w3.org/2001/04/xmlenc#sha256"/>
        <DigestValue>RqF9xR+SyUExD0ctdXMM4z+N/Pdwo4aDsBmHAQrmCJ8=</DigestValue>
      </Reference>
      <Reference URI="/xl/worksheets/sheet3.xml?ContentType=application/vnd.openxmlformats-officedocument.spreadsheetml.worksheet+xml">
        <DigestMethod Algorithm="http://www.w3.org/2001/04/xmlenc#sha256"/>
        <DigestValue>BJLcXkjpZfqeM9g2UW3LrOX2HrMNxFUtv1n5LK/3xEk=</DigestValue>
      </Reference>
      <Reference URI="/xl/worksheets/sheet4.xml?ContentType=application/vnd.openxmlformats-officedocument.spreadsheetml.worksheet+xml">
        <DigestMethod Algorithm="http://www.w3.org/2001/04/xmlenc#sha256"/>
        <DigestValue>5XeAc4T0gIi7U3xCKYQFr/o6bdKQ9dKBbn98hrV1ClA=</DigestValue>
      </Reference>
      <Reference URI="/xl/worksheets/sheet5.xml?ContentType=application/vnd.openxmlformats-officedocument.spreadsheetml.worksheet+xml">
        <DigestMethod Algorithm="http://www.w3.org/2001/04/xmlenc#sha256"/>
        <DigestValue>D58qF4dw4Dj0t9Gp7z3qTEO2e9ilR+vJ1nkdnF29ZYM=</DigestValue>
      </Reference>
      <Reference URI="/xl/worksheets/sheet6.xml?ContentType=application/vnd.openxmlformats-officedocument.spreadsheetml.worksheet+xml">
        <DigestMethod Algorithm="http://www.w3.org/2001/04/xmlenc#sha256"/>
        <DigestValue>eOHhK2hC47YD3Bucej7jEKtRnAl8Iwfzd41k4vGulcs=</DigestValue>
      </Reference>
      <Reference URI="/xl/worksheets/sheet7.xml?ContentType=application/vnd.openxmlformats-officedocument.spreadsheetml.worksheet+xml">
        <DigestMethod Algorithm="http://www.w3.org/2001/04/xmlenc#sha256"/>
        <DigestValue>UzcjgPzWRj/zc73l8frOipV5M8OZuQDtP1kfTr79Knk=</DigestValue>
      </Reference>
      <Reference URI="/xl/worksheets/sheet8.xml?ContentType=application/vnd.openxmlformats-officedocument.spreadsheetml.worksheet+xml">
        <DigestMethod Algorithm="http://www.w3.org/2001/04/xmlenc#sha256"/>
        <DigestValue>51jWXt6ZzZO7jb6B4BZ+fpoqHz7k2mwY1wjQyzRIL3w=</DigestValue>
      </Reference>
      <Reference URI="/xl/worksheets/sheet9.xml?ContentType=application/vnd.openxmlformats-officedocument.spreadsheetml.worksheet+xml">
        <DigestMethod Algorithm="http://www.w3.org/2001/04/xmlenc#sha256"/>
        <DigestValue>j+DwwuC46UPt8kIDq3aLgUhYgPlEs92GkJlphusTX4M=</DigestValue>
      </Reference>
    </Manifest>
    <SignatureProperties>
      <SignatureProperty Id="idSignatureTime" Target="#idPackageSignature">
        <mdssi:SignatureTime xmlns:mdssi="http://schemas.openxmlformats.org/package/2006/digital-signature">
          <mdssi:Format>YYYY-MM-DDThh:mm:ssTZD</mdssi:Format>
          <mdssi:Value>2020-06-11T16:42:05Z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16.0.11929/19</OfficeVersion>
          <ApplicationVersion>16.0.11929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2020-06-11T16:42:05Z</xd:SigningTime>
          <xd:SigningCertificate>
            <xd:Cert>
              <xd:CertDigest>
                <DigestMethod Algorithm="http://www.w3.org/2001/04/xmlenc#sha256"/>
                <DigestValue>t1LmWlVQcaAtkOZGig2i/1RbL1VHOmkXBt78X2QITws=</DigestValue>
              </xd:CertDigest>
              <xd:IssuerSerial>
                <X509IssuerName>C=PY, O=DOCUMENTA S.A., CN=CA-DOCUMENTA S.A., SERIALNUMBER=RUC 80050172-1</X509IssuerName>
                <X509SerialNumber>2151451644342090616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eLzRDdyvTq3TMWpGOwaOJwez8cY=</DigestValue>
    </Reference>
    <Reference URI="#idOfficeObject" Type="http://www.w3.org/2000/09/xmldsig#Object">
      <DigestMethod Algorithm="http://www.w3.org/2000/09/xmldsig#sha1"/>
      <DigestValue>oGKqlV/YpLkhR+7SaFC7jm/Y6q0=</DigestValue>
    </Reference>
    <Reference URI="#idSignedProperties" Type="http://uri.etsi.org/01903#SignedProperties">
      <Transforms>
        <Transform Algorithm="http://www.w3.org/TR/2001/REC-xml-c14n-20010315"/>
      </Transforms>
      <DigestMethod Algorithm="http://www.w3.org/2000/09/xmldsig#sha1"/>
      <DigestValue>1w+lyeWi0uB1J4nZsGLatQYDdgc=</DigestValue>
    </Reference>
    <Reference URI="#idValidSigLnImg" Type="http://www.w3.org/2000/09/xmldsig#Object">
      <DigestMethod Algorithm="http://www.w3.org/2000/09/xmldsig#sha1"/>
      <DigestValue>WchQhHL33DzzGxlrVzn/X/A0DwE=</DigestValue>
    </Reference>
    <Reference URI="#idInvalidSigLnImg" Type="http://www.w3.org/2000/09/xmldsig#Object">
      <DigestMethod Algorithm="http://www.w3.org/2000/09/xmldsig#sha1"/>
      <DigestValue>gdmUEBR205jeeDSU4yK0CsTXeZg=</DigestValue>
    </Reference>
  </SignedInfo>
  <SignatureValue>aEpdec5oIaDKiUqESzWHRNyanW9DOgX3Tb6deAt82RBkQir14Z1G2OwcZD9/tIiIqhBG7WjCR9/4
9L2MTsbQSIyoMiQgglYhlm/aU1usTJyve4+itL21Zi4leRN09zz4JU7Eeq71rRvDTm7JJC0x19fn
Gw5Jzq19TI1HEkmuVwcOcJBeH/NW/V9D6aB1zxKSLLeDsorBGpAAppr5W1zr4YmvoF1YuYLaF5pp
exzg3RsKoTrUfOublUg/GzKOVEX8L2i0ZBvl6nHE3CN8bjdM6ppqqv6KRFEKEv6rEcvoYZAo2S6k
WrE21b0cgQTyDU4JgxO2uCJoMOE3vraokRLDvA==</SignatureValue>
  <KeyInfo>
    <X509Data>
      <X509Certificate>MIIIAjCCBeqgAwIBAgIIHdt93yRwu3gwDQYJKoZIhvcNAQELBQAwWzEXMBUGA1UEBRMOUlVDIDgw
MDUwMTcyLTExGjAYBgNVBAMTEUNBLURPQ1VNRU5UQSBTLkEuMRcwFQYDVQQKEw5ET0NVTUVOVEEg
Uy5BLjELMAkGA1UEBhMCUFkwHhcNMTkwODIwMTQzMzE3WhcNMjEwODE5MTQ0MzE3WjCBozELMAkG
A1UEBhMCUFkxFTATBgNVBAQMDENPUlJFQSBMT1BFWjESMBAGA1UEBRMJQ0kzNjUwMDk0MRcwFQYD
VQQqDA5NQVJJQSBDUklTVElOQTEXMBUGA1UECgwOUEVSU09OQSBGSVNJQ0ExETAPBgNVBAsMCEZJ
Uk1BIEYyMSQwIgYDVQQDDBtNQVJJQSBDUklTVElOQSBDT1JSRUEgTE9QRVowggEiMA0GCSqGSIb3
DQEBAQUAA4IBDwAwggEKAoIBAQDNtQBafx/+B6WB0LosWadP8za5bXqaAzqOang+LJMr87Vz/LXg
kK6m9AK7HurO58lUHtM69jFssXRiMTQQO64XmnTpDcklOacM1zZIyhvKuieSr3/RWHK4NaPeSzGe
e84hbyMAI9d7RchF5kBpnJf9y8qTdrGd/kFVmTZC+m0v1NQdXTplJob3yNCbFmk9E5IeOCmUh8nu
b96yMdpujJdSciDvXppcbHXNbXO5eAU+Ys2UZzCsfYNLYANM6g9/j0GHepfTSbg8YTjevnuN9Z4c
uiKWog8ag7SaTLTJbg3qF5oymCO+7PK6ocWMEaGPMhJKeXoqy5/slIpX4VTcvlcdAgMBAAGjggN/
MIIDezAMBgNVHRMBAf8EAjAAMA4GA1UdDwEB/wQEAwIF4DAqBgNVHSUBAf8EIDAeBggrBgEFBQcD
AQYIKwYBBQUHAwIGCCsGAQUFBwMEMB0GA1UdDgQWBBTU4/rkuYNK7/pzIOtLw/DvxbkuCjCBlgYI
KwYBBQUHAQEEgYkwgYYwOQYIKwYBBQUHMAGGLWh0dHA6Ly93d3cuZG9jdW1lbnRhLmNvbS5weS9m
aXJtYWRpZ2l0YWwvb3NjcDBJBggrBgEFBQcwAoY9aHR0cHM6Ly93d3cuZG9jdW1lbnRhLmNvbS5w
eS9maXJtYWRpZ2l0YWwvZGVzY2FyZ2FzL2NhZG9jLmNydDAfBgNVHSMEGDAWgBRAJqwmXGKPxvUC
VOSNwRom1u6lsjBPBgNVHR8ESDBGMESgQqBAhj5odHRwczovL3d3dy5kb2N1bWVudGEuY29tLnB5
L2Zpcm1hZGlnaXRhbC9kZXNjYXJnYXMvY3JsZG9jLmNybDAkBgNVHREEHTAbgRljY29ycmVhQGVs
ZWN0cm9iYW4uY29tLnB5MIIB3QYDVR0gBIIB1DCCAdAwggHMBg4rBgEEAYL5OwEBAQYBATCCAbgw
PwYIKwYBBQUHAgEWM2h0dHBzOi8vd3d3LmRvY3VtZW50YS5jb20ucHkvZmlybWFkaWdpdGFsL2Rl
c2NhcmdhczCBwAYIKwYBBQUHAgIwgbMagbBFc3RlIGVzIHVuIGNlcnRpZmljYWRvIGRlIHBlcnNv
bmEgZu1zaWNhIGN1eWEgY2xhdmUgcHJpdmFkYSBlc3ThIGNvbnRlbmlkYSBlbiB1biBt82R1bG8g
ZGUgaGFyZHdhcmUgc2VndXJvIHkgc3UgZmluYWxpZGFkIGVzIGF1dGVudGljYXIgYSBzdSB0aXR1
bGFyIG8gZ2VuZXJhciBmaXJtYXMgZGlnaXRhbGVzLjCBsQYIKwYBBQUHAgIwgaQagaFUaGlzIGlz
IGFuIGVuZCB1c2VyIGNlcnRpZmljYXRlIHdob3NlIHByaXZhdGUga2V5IGlzIGVtYmVkZGVkIHdp
dGhpbiBhIHNlY3VyZSBoYXJkd2FyZSBtb2R1bGUgdGhhdCBhaW1zIHRvIGF1dGhlbnRpY2F0ZSBp
dHMgb3duZXIgb3IgZ2VuZXJhdGUgZGlnaXRhbCBzaWduYXR1cmVzLjANBgkqhkiG9w0BAQsFAAOC
AgEApamoxruV22fw9uvJz1nqtoE4/hDPkWXqY9IwIr/Y99ndcTz7R0WKc6/lWyYpudOAkGdDpDrA
qynelDV0IUyQxy0DtgtnspzUEUza0FKeyqTO5iVRTuFIo+ChvtKjNNX56pVQqWn5x62eoEQNV+67
wNPkVq0DGrk1F01lWlLv7oGJiMOKQ9ZSLCPTmBsgxnp41zDxJKhbeKvUBWi0ykbiCijlyR83VYsh
RFrlGAjkDAWUdeTkw7nZxCRaWr6AegpTHmhUB1JLyMMRG7kWpy7ijL9yM+eQ5ZVCcU/jpvbVbDi7
rndiZfRo6VKTne+XE1H6OLys9CoSTUdBfzIZHI+WwdR4dJ3JDhnj/Lc5OXiXHpqt+HHZ8ABSxNut
jaFLXVyoWmdeZ251v/4WbtrkcF3HYytjbaGuzzapSAkEdR3VwCjFu8X2d9zYnBRW6faL560xqpue
O+skpq7NYvcpYsJn0W3XU0wcazobaTQjwn3weLTtNX+qacUU24n7TmBGOjFLt7H2gaE1yKw6BloV
vmebphYEPGlFuoX8MmwsCsfkHjHuqeutggdcr4r9p7gs1bmMLgrCbFDHMIUcnOgGl7p3ek6FHOy4
MAVB+xdodGhCjFAnZ19GiALYTIHIHjlburFjK9OovrZGbcaq2i7vuZL+/oFw8YZLbJPwOwDp0K0i
6q8=</X509Certificate>
    </X509Data>
  </KeyInfo>
  <Object xmlns:mdssi="http://schemas.openxmlformats.org/package/2006/digital-signature" Id="idPackageObject">
    <Manifest>
      <Reference URI="/xl/printerSettings/printerSettings2.bin?ContentType=application/vnd.openxmlformats-officedocument.spreadsheetml.printerSettings">
        <DigestMethod Algorithm="http://www.w3.org/2000/09/xmldsig#sha1"/>
        <DigestValue>lJ+jFc0i0wMCDjXFmMWnKlaA5/4=</DigestValue>
      </Reference>
      <Reference URI="/xl/worksheets/sheet15.xml?ContentType=application/vnd.openxmlformats-officedocument.spreadsheetml.worksheet+xml">
        <DigestMethod Algorithm="http://www.w3.org/2000/09/xmldsig#sha1"/>
        <DigestValue>lE6Yv6ypQAXXSk3aTKN6Zkin7ps=</DigestValue>
      </Reference>
      <Reference URI="/xl/printerSettings/printerSettings9.bin?ContentType=application/vnd.openxmlformats-officedocument.spreadsheetml.printerSettings">
        <DigestMethod Algorithm="http://www.w3.org/2000/09/xmldsig#sha1"/>
        <DigestValue>8KlsHNirDoMINeBM+HKXmdLUD8I=</DigestValue>
      </Reference>
      <Reference URI="/xl/worksheets/sheet17.xml?ContentType=application/vnd.openxmlformats-officedocument.spreadsheetml.worksheet+xml">
        <DigestMethod Algorithm="http://www.w3.org/2000/09/xmldsig#sha1"/>
        <DigestValue>h2izm1VytIke33Qjtr1QWzV0/+I=</DigestValue>
      </Reference>
      <Reference URI="/xl/printerSettings/printerSettings10.bin?ContentType=application/vnd.openxmlformats-officedocument.spreadsheetml.printerSettings">
        <DigestMethod Algorithm="http://www.w3.org/2000/09/xmldsig#sha1"/>
        <DigestValue>lJ+jFc0i0wMCDjXFmMWnKlaA5/4=</DigestValue>
      </Reference>
      <Reference URI="/xl/printerSettings/printerSettings8.bin?ContentType=application/vnd.openxmlformats-officedocument.spreadsheetml.printerSettings">
        <DigestMethod Algorithm="http://www.w3.org/2000/09/xmldsig#sha1"/>
        <DigestValue>8KlsHNirDoMINeBM+HKXmdLUD8I=</DigestValue>
      </Reference>
      <Reference URI="/xl/worksheets/sheet14.xml?ContentType=application/vnd.openxmlformats-officedocument.spreadsheetml.worksheet+xml">
        <DigestMethod Algorithm="http://www.w3.org/2000/09/xmldsig#sha1"/>
        <DigestValue>ggOjeCmaNOfpwUf2mq6vGmZpPhg=</DigestValue>
      </Reference>
      <Reference URI="/xl/printerSettings/printerSettings7.bin?ContentType=application/vnd.openxmlformats-officedocument.spreadsheetml.printerSettings">
        <DigestMethod Algorithm="http://www.w3.org/2000/09/xmldsig#sha1"/>
        <DigestValue>8KlsHNirDoMINeBM+HKXmdLUD8I=</DigestValue>
      </Reference>
      <Reference URI="/xl/externalLinks/externalLink3.xml?ContentType=application/vnd.openxmlformats-officedocument.spreadsheetml.externalLink+xml">
        <DigestMethod Algorithm="http://www.w3.org/2000/09/xmldsig#sha1"/>
        <DigestValue>KI3Y9fmVZ/mE9ZgfDPJhFY1yyBU=</DigestValue>
      </Reference>
      <Reference URI="/xl/worksheets/sheet13.xml?ContentType=application/vnd.openxmlformats-officedocument.spreadsheetml.worksheet+xml">
        <DigestMethod Algorithm="http://www.w3.org/2000/09/xmldsig#sha1"/>
        <DigestValue>W7jZBcgPWd0o1y2s8um7Zi6FJaw=</DigestValue>
      </Reference>
      <Reference URI="/xl/printerSettings/printerSettings6.bin?ContentType=application/vnd.openxmlformats-officedocument.spreadsheetml.printerSettings">
        <DigestMethod Algorithm="http://www.w3.org/2000/09/xmldsig#sha1"/>
        <DigestValue>lJ+jFc0i0wMCDjXFmMWnKlaA5/4=</DigestValue>
      </Reference>
      <Reference URI="/xl/drawings/vmlDrawing1.vml?ContentType=application/vnd.openxmlformats-officedocument.vmlDrawing">
        <DigestMethod Algorithm="http://www.w3.org/2000/09/xmldsig#sha1"/>
        <DigestValue>oLUlIlLuZUIMda5AE58IWRCooGw=</DigestValue>
      </Reference>
      <Reference URI="/xl/worksheets/sheet7.xml?ContentType=application/vnd.openxmlformats-officedocument.spreadsheetml.worksheet+xml">
        <DigestMethod Algorithm="http://www.w3.org/2000/09/xmldsig#sha1"/>
        <DigestValue>x1HmaQ8MPqMpidCWmiHiMdI+mDk=</DigestValue>
      </Reference>
      <Reference URI="/xl/printerSettings/printerSettings1.bin?ContentType=application/vnd.openxmlformats-officedocument.spreadsheetml.printerSettings">
        <DigestMethod Algorithm="http://www.w3.org/2000/09/xmldsig#sha1"/>
        <DigestValue>U3udq5uyC1sZIvJGke3S/ycF4JU=</DigestValue>
      </Reference>
      <Reference URI="/xl/media/image4.emf?ContentType=image/x-emf">
        <DigestMethod Algorithm="http://www.w3.org/2000/09/xmldsig#sha1"/>
        <DigestValue>B1sovHpbwLe0igtg9cY/GYil1Pk=</DigestValue>
      </Reference>
      <Reference URI="/xl/externalLinks/externalLink1.xml?ContentType=application/vnd.openxmlformats-officedocument.spreadsheetml.externalLink+xml">
        <DigestMethod Algorithm="http://www.w3.org/2000/09/xmldsig#sha1"/>
        <DigestValue>YHvWtnW7mRy4UZMSl+yyRzWo/t4=</DigestValue>
      </Reference>
      <Reference URI="/xl/media/image1.emf?ContentType=image/x-emf">
        <DigestMethod Algorithm="http://www.w3.org/2000/09/xmldsig#sha1"/>
        <DigestValue>9PjBrgoWL4i5epA+k2xX+4Ykyus=</DigestValue>
      </Reference>
      <Reference URI="/xl/styles.xml?ContentType=application/vnd.openxmlformats-officedocument.spreadsheetml.styles+xml">
        <DigestMethod Algorithm="http://www.w3.org/2000/09/xmldsig#sha1"/>
        <DigestValue>lh27G3x4EebufplrZ7a3KPOKhI8=</DigestValue>
      </Reference>
      <Reference URI="/xl/externalLinks/externalLink2.xml?ContentType=application/vnd.openxmlformats-officedocument.spreadsheetml.externalLink+xml">
        <DigestMethod Algorithm="http://www.w3.org/2000/09/xmldsig#sha1"/>
        <DigestValue>1/XX9vX+37rISc63WQKEfITun2c=</DigestValue>
      </Reference>
      <Reference URI="/xl/worksheets/sheet6.xml?ContentType=application/vnd.openxmlformats-officedocument.spreadsheetml.worksheet+xml">
        <DigestMethod Algorithm="http://www.w3.org/2000/09/xmldsig#sha1"/>
        <DigestValue>lGxfsCQsa1Mm3STILF7XO41ylB0=</DigestValue>
      </Reference>
      <Reference URI="/xl/sharedStrings.xml?ContentType=application/vnd.openxmlformats-officedocument.spreadsheetml.sharedStrings+xml">
        <DigestMethod Algorithm="http://www.w3.org/2000/09/xmldsig#sha1"/>
        <DigestValue>v2bAjVn+BG2vwl46DwXbnldQSCI=</DigestValue>
      </Reference>
      <Reference URI="/xl/worksheets/sheet5.xml?ContentType=application/vnd.openxmlformats-officedocument.spreadsheetml.worksheet+xml">
        <DigestMethod Algorithm="http://www.w3.org/2000/09/xmldsig#sha1"/>
        <DigestValue>8FFFRDWRFnWzJvuNZ8I5tZHsecw=</DigestValue>
      </Reference>
      <Reference URI="/xl/media/image2.emf?ContentType=image/x-emf">
        <DigestMethod Algorithm="http://www.w3.org/2000/09/xmldsig#sha1"/>
        <DigestValue>TmUratGTgCYmmV2gKcEdo2Wrh6w=</DigestValue>
      </Reference>
      <Reference URI="/xl/media/image3.emf?ContentType=image/x-emf">
        <DigestMethod Algorithm="http://www.w3.org/2000/09/xmldsig#sha1"/>
        <DigestValue>0WQZ0MNNPfcgH6AM5KOyoqumkyE=</DigestValue>
      </Reference>
      <Reference URI="/xl/theme/theme1.xml?ContentType=application/vnd.openxmlformats-officedocument.theme+xml">
        <DigestMethod Algorithm="http://www.w3.org/2000/09/xmldsig#sha1"/>
        <DigestValue>NxRce5j61R1JQ0oZ4SHeTW3rgyc=</DigestValue>
      </Reference>
      <Reference URI="/xl/worksheets/sheet12.xml?ContentType=application/vnd.openxmlformats-officedocument.spreadsheetml.worksheet+xml">
        <DigestMethod Algorithm="http://www.w3.org/2000/09/xmldsig#sha1"/>
        <DigestValue>DAStsxf4HNt0SKzXtTarnY+dNjI=</DigestValue>
      </Reference>
      <Reference URI="/xl/printerSettings/printerSettings5.bin?ContentType=application/vnd.openxmlformats-officedocument.spreadsheetml.printerSettings">
        <DigestMethod Algorithm="http://www.w3.org/2000/09/xmldsig#sha1"/>
        <DigestValue>8KlsHNirDoMINeBM+HKXmdLUD8I=</DigestValue>
      </Reference>
      <Reference URI="/xl/worksheets/sheet11.xml?ContentType=application/vnd.openxmlformats-officedocument.spreadsheetml.worksheet+xml">
        <DigestMethod Algorithm="http://www.w3.org/2000/09/xmldsig#sha1"/>
        <DigestValue>d/AV4JxQcTTrSi6cjsiL7O6d2ls=</DigestValue>
      </Reference>
      <Reference URI="/xl/media/image5.png?ContentType=image/png">
        <DigestMethod Algorithm="http://www.w3.org/2000/09/xmldsig#sha1"/>
        <DigestValue>qXu1hAOTOHv/j692GX/vEBEnkBk=</DigestValue>
      </Reference>
      <Reference URI="/xl/drawings/drawing2.xml?ContentType=application/vnd.openxmlformats-officedocument.drawing+xml">
        <DigestMethod Algorithm="http://www.w3.org/2000/09/xmldsig#sha1"/>
        <DigestValue>di7akJNuzbv2YCxoWe0uYV+mfXk=</DigestValue>
      </Reference>
      <Reference URI="/xl/drawings/drawing3.xml?ContentType=application/vnd.openxmlformats-officedocument.drawing+xml">
        <DigestMethod Algorithm="http://www.w3.org/2000/09/xmldsig#sha1"/>
        <DigestValue>97vQTW5pTa60gK7Fodm7y83oD9Y=</DigestValue>
      </Reference>
      <Reference URI="/xl/worksheets/sheet3.xml?ContentType=application/vnd.openxmlformats-officedocument.spreadsheetml.worksheet+xml">
        <DigestMethod Algorithm="http://www.w3.org/2000/09/xmldsig#sha1"/>
        <DigestValue>ejCV71TaO+AK86+70gG+UVX/2OQ=</DigestValue>
      </Reference>
      <Reference URI="/xl/printerSettings/printerSettings15.bin?ContentType=application/vnd.openxmlformats-officedocument.spreadsheetml.printerSettings">
        <DigestMethod Algorithm="http://www.w3.org/2000/09/xmldsig#sha1"/>
        <DigestValue>D02/4Qps4aQhWRv9FvI1IY+jw0w=</DigestValue>
      </Reference>
      <Reference URI="/xl/worksheets/sheet2.xml?ContentType=application/vnd.openxmlformats-officedocument.spreadsheetml.worksheet+xml">
        <DigestMethod Algorithm="http://www.w3.org/2000/09/xmldsig#sha1"/>
        <DigestValue>1fquwZt/qPhcpFrFXUJXF58XEAw=</DigestValue>
      </Reference>
      <Reference URI="/xl/printerSettings/printerSettings14.bin?ContentType=application/vnd.openxmlformats-officedocument.spreadsheetml.printerSettings">
        <DigestMethod Algorithm="http://www.w3.org/2000/09/xmldsig#sha1"/>
        <DigestValue>U2nXFdGLtvqhTBScd8H23EBJ8UE=</DigestValue>
      </Reference>
      <Reference URI="/xl/worksheets/sheet4.xml?ContentType=application/vnd.openxmlformats-officedocument.spreadsheetml.worksheet+xml">
        <DigestMethod Algorithm="http://www.w3.org/2000/09/xmldsig#sha1"/>
        <DigestValue>R0XLNocirsBgPmiqF4TZQfCFKwc=</DigestValue>
      </Reference>
      <Reference URI="/xl/externalLinks/externalLink4.xml?ContentType=application/vnd.openxmlformats-officedocument.spreadsheetml.externalLink+xml">
        <DigestMethod Algorithm="http://www.w3.org/2000/09/xmldsig#sha1"/>
        <DigestValue>wBwR+plX1dNgX+cO5bAF5yFNZNU=</DigestValue>
      </Reference>
      <Reference URI="/xl/workbook.xml?ContentType=application/vnd.openxmlformats-officedocument.spreadsheetml.sheet.main+xml">
        <DigestMethod Algorithm="http://www.w3.org/2000/09/xmldsig#sha1"/>
        <DigestValue>NG5ipUP1zdw7GI+sp/7eII1+7QA=</DigestValue>
      </Reference>
      <Reference URI="/xl/printerSettings/printerSettings4.bin?ContentType=application/vnd.openxmlformats-officedocument.spreadsheetml.printerSettings">
        <DigestMethod Algorithm="http://www.w3.org/2000/09/xmldsig#sha1"/>
        <DigestValue>lJ+jFc0i0wMCDjXFmMWnKlaA5/4=</DigestValue>
      </Reference>
      <Reference URI="/xl/printerSettings/printerSettings16.bin?ContentType=application/vnd.openxmlformats-officedocument.spreadsheetml.printerSettings">
        <DigestMethod Algorithm="http://www.w3.org/2000/09/xmldsig#sha1"/>
        <DigestValue>D02/4Qps4aQhWRv9FvI1IY+jw0w=</DigestValue>
      </Reference>
      <Reference URI="/xl/printerSettings/printerSettings17.bin?ContentType=application/vnd.openxmlformats-officedocument.spreadsheetml.printerSettings">
        <DigestMethod Algorithm="http://www.w3.org/2000/09/xmldsig#sha1"/>
        <DigestValue>lJ+jFc0i0wMCDjXFmMWnKlaA5/4=</DigestValue>
      </Reference>
      <Reference URI="/xl/worksheets/sheet9.xml?ContentType=application/vnd.openxmlformats-officedocument.spreadsheetml.worksheet+xml">
        <DigestMethod Algorithm="http://www.w3.org/2000/09/xmldsig#sha1"/>
        <DigestValue>hDbz0rUxpGcqSHWhqDK5kXG/43c=</DigestValue>
      </Reference>
      <Reference URI="/xl/printerSettings/printerSettings11.bin?ContentType=application/vnd.openxmlformats-officedocument.spreadsheetml.printerSettings">
        <DigestMethod Algorithm="http://www.w3.org/2000/09/xmldsig#sha1"/>
        <DigestValue>lJ+jFc0i0wMCDjXFmMWnKlaA5/4=</DigestValue>
      </Reference>
      <Reference URI="/xl/worksheets/sheet10.xml?ContentType=application/vnd.openxmlformats-officedocument.spreadsheetml.worksheet+xml">
        <DigestMethod Algorithm="http://www.w3.org/2000/09/xmldsig#sha1"/>
        <DigestValue>I9lPS2senHYML1/ACsRExVq9zsc=</DigestValue>
      </Reference>
      <Reference URI="/xl/printerSettings/printerSettings3.bin?ContentType=application/vnd.openxmlformats-officedocument.spreadsheetml.printerSettings">
        <DigestMethod Algorithm="http://www.w3.org/2000/09/xmldsig#sha1"/>
        <DigestValue>D02/4Qps4aQhWRv9FvI1IY+jw0w=</DigestValue>
      </Reference>
      <Reference URI="/xl/drawings/drawing1.xml?ContentType=application/vnd.openxmlformats-officedocument.drawing+xml">
        <DigestMethod Algorithm="http://www.w3.org/2000/09/xmldsig#sha1"/>
        <DigestValue>orjkZbeXYHwXz+LOlQbdP1WIBQY=</DigestValue>
      </Reference>
      <Reference URI="/xl/printerSettings/printerSettings12.bin?ContentType=application/vnd.openxmlformats-officedocument.spreadsheetml.printerSettings">
        <DigestMethod Algorithm="http://www.w3.org/2000/09/xmldsig#sha1"/>
        <DigestValue>lJ+jFc0i0wMCDjXFmMWnKlaA5/4=</DigestValue>
      </Reference>
      <Reference URI="/xl/worksheets/sheet1.xml?ContentType=application/vnd.openxmlformats-officedocument.spreadsheetml.worksheet+xml">
        <DigestMethod Algorithm="http://www.w3.org/2000/09/xmldsig#sha1"/>
        <DigestValue>Y55vFewJKMA85wNeIFN0DtFOu8Q=</DigestValue>
      </Reference>
      <Reference URI="/xl/worksheets/sheet8.xml?ContentType=application/vnd.openxmlformats-officedocument.spreadsheetml.worksheet+xml">
        <DigestMethod Algorithm="http://www.w3.org/2000/09/xmldsig#sha1"/>
        <DigestValue>4cgD+xKTDv+2H3o+azihVeRTyGw=</DigestValue>
      </Reference>
      <Reference URI="/xl/calcChain.xml?ContentType=application/vnd.openxmlformats-officedocument.spreadsheetml.calcChain+xml">
        <DigestMethod Algorithm="http://www.w3.org/2000/09/xmldsig#sha1"/>
        <DigestValue>iAWGzDv/6d/d5XjvR7H0/FjU8C0=</DigestValue>
      </Reference>
      <Reference URI="/xl/printerSettings/printerSettings13.bin?ContentType=application/vnd.openxmlformats-officedocument.spreadsheetml.printerSettings">
        <DigestMethod Algorithm="http://www.w3.org/2000/09/xmldsig#sha1"/>
        <DigestValue>lJ+jFc0i0wMCDjXFmMWnKlaA5/4=</DigestValue>
      </Reference>
      <Reference URI="/xl/worksheets/sheet16.xml?ContentType=application/vnd.openxmlformats-officedocument.spreadsheetml.worksheet+xml">
        <DigestMethod Algorithm="http://www.w3.org/2000/09/xmldsig#sha1"/>
        <DigestValue>tawttgZbn4t3mhMY0rtCu9mLfWk=</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NYcPhsmk5jwSCYgBTbYt79YWeIg=</DigestValue>
      </Reference>
      <Reference URI="/xl/externalLinks/_rels/externalLink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lhrS4HtH9a1BDjpIThHkJ9vJ7LE=</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externalLinks/_rels/externalLink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H3uRTipVjeZbPWswzdTd4Vexn4Q=</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worksheets/_rels/sheet1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PxK0qP4o06/lzq3VVh8E9mUG7h0=</DigestValue>
      </Reference>
      <Reference URI="/xl/externalLinks/_rels/externalLink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e7UsNStByP7S8rqFtI8oEDLGpBs=</DigestValue>
      </Reference>
      <Reference URI="/xl/worksheets/_rels/sheet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N/uDggg8AIygyJh+dIPdIaS6kno=</DigestValue>
      </Reference>
      <Reference URI="/xl/worksheets/_rels/sheet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evqmqFUdbvaL3aMipGrmdpdWthI=</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21eACXysV1CDv9uimE8/onL3mbU=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Vclzwqg39PLFkJdzcx3F8AQsaJo=</DigestValue>
      </Reference>
      <Reference URI="/xl/worksheets/_rels/sheet1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LPejZ6yBAfuuMiUZm6rOO7mcndA=</DigestValue>
      </Reference>
      <Reference URI="/xl/worksheets/_rels/sheet1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U7CUEIIjus89uV8hommNXczPLCs=</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gLMRZB7s88mg+sKljXP+o9GVNVU=</DigestValue>
      </Reference>
      <Reference URI="/xl/worksheets/_rels/sheet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yMhQTw9PBMCmGwuuB9JTPShwImc=</DigestValue>
      </Reference>
      <Reference URI="/xl/worksheets/_rels/sheet1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90J5z1TBOhifoo6InYYUeFEUQFs=</DigestValue>
      </Reference>
      <Reference URI="/xl/worksheets/_rels/sheet1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n+0vGARnVcePbMd38IPwNKCZjEA=</DigestValue>
      </Reference>
      <Reference URI="/xl/worksheets/_rels/sheet1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wq4CjvcIXrAyAs/vmq7dZAl44ms=</DigestValue>
      </Reference>
      <Reference URI="/xl/worksheets/_rels/sheet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RIo6HdAd2YOVrnJQ5nTFrq3CvtE=</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iJZ2darYc81RVE9DJao+TZEPPcM=</DigestValue>
      </Reference>
      <Reference URI="/xl/worksheets/_rels/sheet1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nLxoBoDtmOXCg4Lprei9OOd+nhw=</DigestValue>
      </Reference>
      <Reference URI="/xl/worksheets/_rels/sheet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hvKBNXPFYRa71ttQUJfyzKvqiqY=</DigestValue>
      </Reference>
      <Reference URI="/xl/drawings/_rels/vmlDrawing1.v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4"/>
          </Transform>
          <Transform Algorithm="http://www.w3.org/TR/2001/REC-xml-c14n-20010315"/>
        </Transforms>
        <DigestMethod Algorithm="http://www.w3.org/2000/09/xmldsig#sha1"/>
        <DigestValue>RGQIFHvTzT+WnggN65Ys3379YGo=</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13"/>
            <mdssi:RelationshipReference SourceId="rId18"/>
            <mdssi:RelationshipReference SourceId="rId3"/>
            <mdssi:RelationshipReference SourceId="rId21"/>
            <mdssi:RelationshipReference SourceId="rId7"/>
            <mdssi:RelationshipReference SourceId="rId12"/>
            <mdssi:RelationshipReference SourceId="rId17"/>
            <mdssi:RelationshipReference SourceId="rId25"/>
            <mdssi:RelationshipReference SourceId="rId2"/>
            <mdssi:RelationshipReference SourceId="rId16"/>
            <mdssi:RelationshipReference SourceId="rId20"/>
            <mdssi:RelationshipReference SourceId="rId1"/>
            <mdssi:RelationshipReference SourceId="rId6"/>
            <mdssi:RelationshipReference SourceId="rId11"/>
            <mdssi:RelationshipReference SourceId="rId24"/>
            <mdssi:RelationshipReference SourceId="rId5"/>
            <mdssi:RelationshipReference SourceId="rId15"/>
            <mdssi:RelationshipReference SourceId="rId23"/>
            <mdssi:RelationshipReference SourceId="rId10"/>
            <mdssi:RelationshipReference SourceId="rId19"/>
            <mdssi:RelationshipReference SourceId="rId4"/>
            <mdssi:RelationshipReference SourceId="rId9"/>
            <mdssi:RelationshipReference SourceId="rId14"/>
            <mdssi:RelationshipReference SourceId="rId22"/>
          </Transform>
          <Transform Algorithm="http://www.w3.org/TR/2001/REC-xml-c14n-20010315"/>
        </Transforms>
        <DigestMethod Algorithm="http://www.w3.org/2000/09/xmldsig#sha1"/>
        <DigestValue>74acd/0Enmm6ZaWNYwDYOxTPFws=</DigestValue>
      </Reference>
    </Manifest>
    <SignatureProperties>
      <SignatureProperty Id="idSignatureTime" Target="#idPackageSignature">
        <mdssi:SignatureTime>
          <mdssi:Format>YYYY-MM-DDThh:mm:ssTZD</mdssi:Format>
          <mdssi:Value>2020-06-29T16:20:44Z</mdssi:Value>
        </mdssi:SignatureTime>
      </SignatureProperty>
    </SignatureProperties>
  </Object>
  <Object Id="idOfficeObject">
    <SignatureProperties>
      <SignatureProperty Id="idOfficeV1Details" Target="#idPackageSignature">
        <SignatureInfoV1 xmlns="http://schemas.microsoft.com/office/2006/digsig">
          <SetupID>{E23A7DC7-5763-4D08-8720-8C09B683BC2D}</SetupID>
          <SignatureText>Cristina Correa</SignatureText>
          <SignatureImage/>
          <SignatureComments/>
          <WindowsVersion>6.1</WindowsVersion>
          <OfficeVersion>14.0</OfficeVersion>
          <ApplicationVersion>14.0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2</SignatureType>
        </SignatureInfoV1>
      </SignatureProperty>
    </SignatureProperties>
  </Object>
  <Object>
    <xd:QualifyingProperties xmlns:xd="http://uri.etsi.org/01903/v1.3.2#" Target="#idPackageSignature">
      <xd:SignedProperties Id="idSignedProperties">
        <xd:SignedSignatureProperties>
          <xd:SigningTime>2020-06-29T16:20:44Z</xd:SigningTime>
          <xd:SigningCertificate>
            <xd:Cert>
              <xd:CertDigest>
                <DigestMethod Algorithm="http://www.w3.org/2000/09/xmldsig#sha1"/>
                <DigestValue>kDJcLVx1HvpUTNmH4N6clmr8ShY=</DigestValue>
              </xd:CertDigest>
              <xd:IssuerSerial>
                <X509IssuerName>C=PY, O=DOCUMENTA S.A., CN=CA-DOCUMENTA S.A., SERIALNUMBER=RUC 80050172-1</X509IssuerName>
                <X509SerialNumber>2151451644342090616</X509SerialNumber>
              </xd:IssuerSerial>
            </xd:Cert>
          </xd:SigningCertificate>
          <xd:SignaturePolicyIdentifier>
            <xd:SignaturePolicyImplied/>
          </xd:SignaturePolicyIdentifier>
        </xd:SignedSignatureProperties>
      </xd:SignedProperties>
      <xd:UnsignedProperties/>
    </xd:QualifyingProperties>
  </Object>
  <Object Id="idValidSigLnImg">AQAAAGwAAAAAAAAAAAAAAP8AAAB/AAAAAAAAAAAAAABKIwAApREAACBFTUYAAAEAzBsAAKoAAAAGAAAAAAAAAAAAAAAAAAAAVgUAAAADAADiAQAADwEAAAAAAAAAAAAAAAAAAGZaBwBVIg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QAYQBoAG8AbQBhAAAAAAAAAAAAAAAAAAAAAAAAAAAAAAAAAAAAAAAAAAAAAAAAAAAAAAAAAAAAAAAAAAAAAAAAAAAAjKgZAAAAAAAAAAAAAAAAAAAAAAAAAAAAMMnU6/4HAAAIAAAAAAAAAAo8AAAAAAAACAAAAAAAAAAAHF4CAAAAAAo8AAAAAAAA+EXBdgAAAADc76X9/gcAAJxiH+v+BwAAAQAAAAAAAABoqRkAAAAAAPX///8AAAAAAAAAAAAAAAAAAAAAAAAAAAcAAAAAAAAAAQAAAAAAAACg7IQDAAAAAIyoGQAAAAAA6/PBdgAAAAAQHF4CAAAAAAAAAAAAAAAAwJguAAAAAAAAAAAA/////4yoGQAAAAAABwAAAP4HAAAAAAAAAAAAAKC6sXYAAAAAAQAAAAAAAADgZtQBZHYACAAAAAAlAAAADAAAAAEAAAAYAAAADAAAAAAAAAISAAAADAAAAAEAAAAeAAAAGAAAAL0AAAAEAAAA9wAAABEAAAAlAAAADAAAAAEAAABUAAAAiAAAAL4AAAAEAAAA9QAAABAAAAABAAAAWyQNQlUlDUK+AAAABAAAAAoAAABMAAAAAAAAAAAAAAAAAAAA//////////9gAAAAMgA5AC8AMAA2AC8AMgAwADIAM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DyuGQAAAAAAAAAAAAAAAAD4AwAAAAAAAKDshAMAAAAAAAAAAAAAAAB45hrsAAAAAP7/////////Nd8L6/4HAAAAyioAAAAAADXfC+v+BwAAbOKl/f4HAABBFApcAAAAAAYAAAAAAAAAAK8ZAAAAAABgfoUDAAAAADgAigEAAAAAAAAAAAAAAAAHAAAAAAAAAMDRBgIAAAAAoOyEAwAAAAA8rhkAAAAAAOvzwXYAAAAAAAAAAAAAAAAAcJkDAAAAAAAAAAAAAAAAAAAAAAAAAAA8rhkAAAAAAAcAAAD+BwAAAEjxAwAAAACgurF2AAAAAAAAAAAAAAAAKNky7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3FoZAAAAAAAAAAAAAAAAANjlGuz+BwAA2OUa7P4HAAAY5hrs/gcAANhoQ+z+BwAAoEKEAwAAAAAAAAAAAAAAACAP8QMAAAAAo4IQ6/4HAAAMEaX9/gcAAAAAAAAAAAAAAAAAAP4HAAC4WxkAAAAAAOD///8AAAAAAAAAAAAAAAAAAAAAAAAAAAYAAAAAAAAABwAAAAAAAACg7IQDAAAAANxaGQAAAAAA6/PBdgAAAACgQoQDAAAAAPhpMuwAAAAAYMZaBQAAAADY5Rrs/gcAANxaGQAAAAAABgAAAP4HAAAAAAAAAAAAAKC6sXYAAAAABwAAAAAAAAAgadQBZHYACAAAAAAlAAAADAAAAAMAAAAYAAAADAAAAAAAAAISAAAADAAAAAEAAAAWAAAADAAAAAgAAABUAAAAVAAAAAoAAAAnAAAAHgAAAEoAAAABAAAAWyQNQlUl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UAAACTAAAARwAAACkAAAA1AAAAawAAABMAAAAhAPAAAAAAAAAAAAAAAIA/AAAAAAAAAAAAAIA/AAAAAAAAAAAAAAAAAAAAAAAAAAAAAAAAAAAAAAAAAAAlAAAADAAAAAAAAIAoAAAADAAAAAQAAABSAAAAcAEAAAQAAADw////AAAAAAAAAAAAAAAAkAEAAAAAAAEAAAAAdABhAGgAbwBtAGEAAAAAAAAAAAAAAAAAAAAAAAAAAAAAAAAAAAAAAAAAAAAAAAAAAAAAAAAAAAAAAAAAAAAAAAAAAAB8WhkAAAAAAAAAAAAAAAAAoGL4AwAAAAAgDQCEAAAAAAcAAAAAAAAAAQAAAAAAAAAAAAAAAAAAAFhrEuv+BwAAAAAAAAAAAACAfAYCAAAAAKwRpf3+BwAAoEKEAwAAAAAAqooCAAAAAFhbGQAAAAAA8P///wAAAAAAAAAAAAAAAAAAAAAAAAAABwAAAAAAAAAHAAAAAAAAAKDshAMAAAAAfFoZAAAAAADr88F2AAAAAAAAAAAAAAAAkP+fAwAAAAAATDAAAAAAAAIAAAAAAAAAfFoZAAAAAAAHAAAA/gcAAAAAAAAAAAAAoLqxdgAAAAAHAAAAAAAAAKBn1AFkdgAIAAAAACUAAAAMAAAABAAAABgAAAAMAAAAAAAAAhIAAAAMAAAAAQAAAB4AAAAYAAAAKQAAADUAAACUAAAASAAAACUAAAAMAAAABAAAAFQAAACoAAAAKgAAADUAAACSAAAARwAAAAEAAABbJA1CVSUNQioAAAA1AAAADwAAAEwAAAAAAAAAAAAAAAAAAAD//////////2wAAABDAHIAaQBzAHQAaQBuAGEAIABDAG8AcgByAGUAYQAAAAoAAAAGAAAABAAAAAcAAAAFAAAABAAAAAkAAAAIAAAABQAAAAoAAAAJAAAABgAAAAYAAAAI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oAAAACgAAAFAAAABmAAAAXAAAAAEAAABbJA1CVSUNQgoAAABQAAAADwAAAEwAAAAAAAAAAAAAAAAAAAD//////////2wAAABDAFIASQBTAFQASQBOAEEAIABDAE8AUgBSAEUAQQAAAAcAAAAHAAAABAAAAAYAAAAGAAAABAAAAAcAAAAHAAAAAwAAAAcAAAAIAAAABwAAAAcAAAAGAAAAB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KwAAAAKAAAAYAAAAHIAAABsAAAAAQAAAFskDUJVJQ1CCgAAAGAAAAAQAAAATAAAAAAAAAAAAAAAAAAAAP//////////bAAAAEMATwBOAFQAQQBEAE8AUgAgAEcARQBOAEUAUgBBAEwABwAAAAgAAAAHAAAABgAAAAcAAAAHAAAACAAAAAcAAAADAAAABwAAAAYAAAAHAAAABgAAAAcAAAAHAAAABQAAAEsAAABAAAAAMAAAAAUAAAAgAAAAAQAAAAEAAAAQAAAAAAAAAAAAAAAAAQAAgAAAAAAAAAAAAAAAAAEAAIAAAAAlAAAADAAAAAIAAAAnAAAAGAAAAAUAAAAAAAAA////AAAAAAAlAAAADAAAAAUAAABMAAAAZAAAAAkAAABwAAAA7QAAAHwAAAAJAAAAcAAAAOUAAAANAAAAIQDwAAAAAAAAAAAAAACAPwAAAAAAAAAAAACAPwAAAAAAAAAAAAAAAAAAAAAAAAAAAAAAAAAAAAAAAAAAJQAAAAwAAAAAAACAKAAAAAwAAAAFAAAAJQAAAAwAAAABAAAAGAAAAAwAAAAAAAACEgAAAAwAAAABAAAAFgAAAAwAAAAAAAAAVAAAADwBAAAKAAAAcAAAAOwAAAB8AAAAAQAAAFskDUJVJQ1CCgAAAHAAAAAoAAAATAAAAAQAAAAJAAAAcAAAAO4AAAB9AAAAnAAAAEYAaQByAG0AYQBkAG8AIABwAG8AcgA6ACAATQBBAFIASQBBACAAQwBSAEkAUwBUAEkATgBBACAAQwBPAFIAUgBFAEEAIABMAE8AUABFAFoABgAAAAIAAAAEAAAACAAAAAYAAAAGAAAABgAAAAMAAAAGAAAABgAAAAQAAAAEAAAAAwAAAAgAAAAHAAAABwAAAAQAAAAHAAAAAwAAAAcAAAAHAAAABAAAAAYAAAAGAAAABAAAAAcAAAAHAAAAAwAAAAcAAAAIAAAABwAAAAcAAAAGAAAABwAAAAMAAAAFAAAACAAAAAYAAAAGAAAABgAAABYAAAAMAAAAAAAAACUAAAAMAAAAAgAAAA4AAAAUAAAAAAAAABAAAAAUAAAA</Object>
  <Object Id="idInvalidSigLnImg">AQAAAGwAAAAAAAAAAAAAAP8AAAB/AAAAAAAAAAAAAABKIwAApREAACBFTUYAAAEAaB8AALAAAAAGAAAAAAAAAAAAAAAAAAAAVgUAAAADAADiAQAADwEAAAAAAAAAAAAAAAAAAGZaBwBVIg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OFPsgIesbXzHJD7bUVV6cgAGBgaHr79WdoZvkaNvj6NbdIuivsutytZ+k/cxVP9FY/M6We9ZaLEyMjRpABYWFn2er8y6rdrJvdrIvcy8tezj4vHq6Obm8oid/zld/3SI/3J0gg4OD2kAZ26Nu93o/9jA/9jA/9jA/93L/+zd/+7gyMr9aoH/W3j/X3z/lJ3GLy8wAABAQEB2jZnjwKugcFCpfWLSsJ367+b/+PBgeP97jv/b3P+tuP9ZfP9teq14ADk5Ob3j7/nt3uXe0t/WzvDn5pyq/I2e/4KT/Ozl9v/u5uXs6JGhzWt6x2UABwcHjrHD0evxQbrjJqfQhs3epLn3pLP67OXt/+zg/+fZwMfEhpypSUpKMQAAAACly9y86PYtvOk7w+1TvNvo7Oz/9PD/7uf/6OD/5tnDz89vj5sXGBg0AAAAAKXL3Nnx+GLJ6i266VvI6Ovv7//08P/v4P/r4P/o3cPR02mImwECAmkAAAAAmLzE+f392fD4vOf21PL5+vz6//36//Dp/+3g/+Xbs7y/ZISVAQICbgAAAACt2ueEpq2hx9CZw9B2mq295fPJ8v+Cnaqx0t9whJSStsRtjKEBAgImAHCYsHSaspCowIKhsoKhspCowGaMpGCIoImiuW2LnZCowGuIm1BwgAECAmUAJwAAABgAAAABAAAAAAAAAP///wAAAAAAJQAAAAwAAAABAAAATAAAAGQAAAAiAAAABAAAAGsAAAAQAAAAIgAAAAQAAABKAAAADQAAACEA8AAAAAAAAAAAAAAAgD8AAAAAAAAAAAAAgD8AAAAAAAAAAAAAAAAAAAAAAAAAAAAAAAAAAAAAAAAAACUAAAAMAAAAAAAAgCgAAAAMAAAAAQAAAFIAAABwAQAAAQAAAPX///8AAAAAAAAAAAAAAACQAQAAAAAAAQAAAAB0AGEAaABvAG0AYQAAAAAAAAAAAAAAAAAAAAAAAAAAAAAAAAAAAAAAAAAAAAAAAAAAAAAAAAAAAAAAAAAAAAAAAAAAAIyoGQAAAAAAAAAAAAAAAAAAAAAAAAAAADDJ1Ov+BwAACAAAAAAAAAAKPAAAAAAAAAgAAAAAAAAAABxeAgAAAAAKPAAAAAAAAPhFwXYAAAAA3O+l/f4HAACcYh/r/gcAAAEAAAAAAAAAaKkZAAAAAAD1////AAAAAAAAAAAAAAAAAAAAAAAAAAAHAAAAAAAAAAEAAAAAAAAAoOyEAwAAAACMqBkAAAAAAOvzwXYAAAAAEBxeAgAAAAAAAAAAAAAAAMCYLgAAAAAAAAAAAP////+MqBkAAAAAAAcAAAD+BwAAAAAAAAAAAACgurF2AAAAAAEAAAAAAAAA4GbUAWR2AAgAAAAAJQAAAAwAAAABAAAAGAAAAAwAAAD/AAACEgAAAAwAAAABAAAAHgAAABgAAAAiAAAABAAAAGwAAAARAAAAJQAAAAwAAAABAAAAVAAAAKgAAAAjAAAABAAAAGoAAAAQAAAAAQAAAFskDUJVJQ1CIwAAAAQAAAAPAAAATAAAAAAAAAAAAAAAAAAAAP//////////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DyuGQAAAAAAAAAAAAAAAAD4AwAAAAAAAKDshAMAAAAAAAAAAAAAAAB45hrsAAAAAP7/////////Nd8L6/4HAAAAyioAAAAAADXfC+v+BwAAbOKl/f4HAABBFApcAAAAAAYAAAAAAAAAAK8ZAAAAAABgfoUDAAAAADgAigEAAAAAAAAAAAAAAAAHAAAAAAAAAMDRBgIAAAAAoOyEAwAAAAA8rhkAAAAAAOvzwXYAAAAAAAAAAAAAAAAAcJkDAAAAAAAAAAAAAAAAAAAAAAAAAAA8rhkAAAAAAAcAAAD+BwAAAEjxAwAAAACgurF2AAAAAAAAAAAAAAAAKNky7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3FoZAAAAAAAAAAAAAAAAANjlGuz+BwAA2OUa7P4HAAAY5hrs/gcAANhoQ+z+BwAAoEKEAwAAAAAAAAAAAAAAACAP8QMAAAAAo4IQ6/4HAAAMEaX9/gcAAAAAAAAAAAAAAAAAAP4HAAC4WxkAAAAAAOD///8AAAAAAAAAAAAAAAAAAAAAAAAAAAYAAAAAAAAABwAAAAAAAACg7IQDAAAAANxaGQAAAAAA6/PBdgAAAACgQoQDAAAAAPhpMuwAAAAAYMZaBQAAAADY5Rrs/gcAANxaGQAAAAAABgAAAP4HAAAAAAAAAAAAAKC6sXYAAAAABwAAAAAAAAAgadQBZHYACAAAAAAlAAAADAAAAAMAAAAYAAAADAAAAAAAAAISAAAADAAAAAEAAAAWAAAADAAAAAgAAABUAAAAVAAAAAoAAAAnAAAAHgAAAEoAAAABAAAAWyQNQlUl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UAAACTAAAARwAAACkAAAA1AAAAawAAABMAAAAhAPAAAAAAAAAAAAAAAIA/AAAAAAAAAAAAAIA/AAAAAAAAAAAAAAAAAAAAAAAAAAAAAAAAAAAAAAAAAAAlAAAADAAAAAAAAIAoAAAADAAAAAQAAABSAAAAcAEAAAQAAADw////AAAAAAAAAAAAAAAAkAEAAAAAAAEAAAAAdABhAGgAbwBtAGEAAAAAAAAAAAAAAAAAAAAAAAAAAAAAAAAAAAAAAAAAAAAAAAAAAAAAAAAAAAAAAAAAAAAAAAAAAAB8WhkAAAAAAAAAAAAAAAAAoGL4AwAAAAAgDQCEAAAAAAcAAAAAAAAAAQAAAAAAAAAAAAAAAAAAAFhrEuv+BwAAAAAAAAAAAACAfAYCAAAAAKwRpf3+BwAAoEKEAwAAAAAAqooCAAAAAFhbGQAAAAAA8P///wAAAAAAAAAAAAAAAAAAAAAAAAAABwAAAAAAAAAHAAAAAAAAAKDshAMAAAAAfFoZAAAAAADr88F2AAAAAAAAAAAAAAAAkP+fAwAAAAAATDAAAAAAAAIAAAAAAAAAfFoZAAAAAAAHAAAA/gcAAAAAAAAAAAAAoLqxdgAAAAAHAAAAAAAAAKBn1AFkdgAIAAAAACUAAAAMAAAABAAAABgAAAAMAAAAAAAAAhIAAAAMAAAAAQAAAB4AAAAYAAAAKQAAADUAAACUAAAASAAAACUAAAAMAAAABAAAAFQAAACoAAAAKgAAADUAAACSAAAARwAAAAEAAABbJA1CVSUNQioAAAA1AAAADwAAAEwAAAAAAAAAAAAAAAAAAAD//////////2wAAABDAHIAaQBzAHQAaQBuAGEAIABDAG8AcgByAGUAYQAAAAoAAAAGAAAABAAAAAcAAAAFAAAABAAAAAkAAAAIAAAABQAAAAoAAAAJAAAABgAAAAYAAAAI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oAAAACgAAAFAAAABmAAAAXAAAAAEAAABbJA1CVSUNQgoAAABQAAAADwAAAEwAAAAAAAAAAAAAAAAAAAD//////////2wAAABDAFIASQBTAFQASQBOAEEAIABDAE8AUgBSAEUAQQA6AAcAAAAHAAAABAAAAAYAAAAGAAAABAAAAAcAAAAHAAAAAwAAAAcAAAAIAAAABwAAAAcAAAAGAAAAB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KwAAAAKAAAAYAAAAHIAAABsAAAAAQAAAFskDUJVJQ1CCgAAAGAAAAAQAAAATAAAAAAAAAAAAAAAAAAAAP//////////bAAAAEMATwBOAFQAQQBEAE8AUgAgAEcARQBOAEUAUgBBAEwABwAAAAgAAAAHAAAABgAAAAcAAAAHAAAACAAAAAcAAAADAAAABwAAAAYAAAAHAAAABgAAAAcAAAAHAAAABQAAAEsAAABAAAAAMAAAAAUAAAAgAAAAAQAAAAEAAAAQAAAAAAAAAAAAAAAAAQAAgAAAAAAAAAAAAAAAAAEAAIAAAAAlAAAADAAAAAIAAAAnAAAAGAAAAAUAAAAAAAAA////AAAAAAAlAAAADAAAAAUAAABMAAAAZAAAAAkAAABwAAAA7QAAAHwAAAAJAAAAcAAAAOUAAAANAAAAIQDwAAAAAAAAAAAAAACAPwAAAAAAAAAAAACAPwAAAAAAAAAAAAAAAAAAAAAAAAAAAAAAAAAAAAAAAAAAJQAAAAwAAAAAAACAKAAAAAwAAAAFAAAAJQAAAAwAAAABAAAAGAAAAAwAAAAAAAACEgAAAAwAAAABAAAAFgAAAAwAAAAAAAAAVAAAADwBAAAKAAAAcAAAAOwAAAB8AAAAAQAAAFskDUJVJQ1CCgAAAHAAAAAoAAAATAAAAAQAAAAJAAAAcAAAAO4AAAB9AAAAnAAAAEYAaQByAG0AYQBkAG8AIABwAG8AcgA6ACAATQBBAFIASQBBACAAQwBSAEkAUwBUAEkATgBBACAAQwBPAFIAUgBFAEEAIABMAE8AUABFAFoABgAAAAIAAAAEAAAACAAAAAYAAAAGAAAABgAAAAMAAAAGAAAABgAAAAQAAAAEAAAAAwAAAAgAAAAHAAAABwAAAAQAAAAHAAAAAwAAAAcAAAAHAAAABAAAAAYAAAAGAAAABAAAAAcAAAAHAAAAAwAAAAcAAAAIAAAABwAAAAcAAAAGAAAABwAAAAMAAAAFAAAACAAAAAYAAAAGAAAABg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DO6EZQsXITaOl4eJQhJEMOM8QLYLoE2xwO4b7yJ3EPw=</DigestValue>
    </Reference>
    <Reference Type="http://www.w3.org/2000/09/xmldsig#Object" URI="#idOfficeObject">
      <DigestMethod Algorithm="http://www.w3.org/2001/04/xmlenc#sha256"/>
      <DigestValue>xbOg1Vd6JKSYVOlRKZt4Y1fX3+vlW8agU41t9qeYjtU=</DigestValue>
    </Reference>
    <Reference Type="http://uri.etsi.org/01903#SignedProperties" URI="#idSignedProperties">
      <Transforms>
        <Transform Algorithm="http://www.w3.org/TR/2001/REC-xml-c14n-20010315"/>
      </Transforms>
      <DigestMethod Algorithm="http://www.w3.org/2001/04/xmlenc#sha256"/>
      <DigestValue>COxoKyPMki9xWJYsxycBBcSpBhhY3+3lX15+ji1eHds=</DigestValue>
    </Reference>
    <Reference Type="http://www.w3.org/2000/09/xmldsig#Object" URI="#idValidSigLnImg">
      <DigestMethod Algorithm="http://www.w3.org/2001/04/xmlenc#sha256"/>
      <DigestValue>XbfUtV+Wex8KRMjUIHhHvuL7bLpjq4HLNLV+WFzt5HU=</DigestValue>
    </Reference>
    <Reference Type="http://www.w3.org/2000/09/xmldsig#Object" URI="#idInvalidSigLnImg">
      <DigestMethod Algorithm="http://www.w3.org/2001/04/xmlenc#sha256"/>
      <DigestValue>mxgM7RwDCMTsJdHXhQqpArTM9MdoLFYtToWz6rYSDMM=</DigestValue>
    </Reference>
  </SignedInfo>
  <SignatureValue>luNI7YfAWZxj71XFR+KXiNSYGJXSYP4WHxJTF563MrU0r10jvlPSX4leuubyy3MxaHQwFJhG21/G
I60bnrRAdZ6hz8R/RLonQQkmkJnlETME/HZZRnW16artoMdP+atDy0kytqMnuWn276z2jvgCaaWe
zIyErv77DTeCe/J2YwoByCCfcaB0QExMqgTUJRdK4yyGllGPxMD7CXps3JE8mAAmLIbsaaYl811k
nfwEFzXBBoine5n78x8jPfaMMOHcvwBScQaEjOr9B2DCIWwJmuwjah5uVVRNfv77UsXOx3KiMN72
0mRoUx0SjP2+M5U5KKzwbQQkJ7G1V4zVjtHrmQ==</SignatureValue>
  <KeyInfo>
    <X509Data>
      <X509Certificate>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AJYNU/Cb3VBGuASqvLOB6ewtV3RvnY3dngdGz03yVWWgNYAmiNtDatzor1I/bSEQBAFWM3gdviYhd42GQ0xc8pSA90Z8eU1XLdFtLL8Hm9waDOWeHT5LmZvf6yAuQqnHgTSMh3N8SqAzxx17OS3ym3/LRWCYtI9/ROzNnz2j3rFCXXTBcVpPKGOz0DDiC/GYXWXsQhtd2ANkiKVM44WdM+Y3dmG/ISIgImVeCQppb03xgdUx089r3V+sq8xUdQdciSoUex2UdEjYFeR9Uw7dU/LV8vjxGe9yCr77tek5vAXxTsEE4cLvomPPAnNPlNt+8kG6Zc1bA6cDraMI0CAwEAAaOCA38wggN7MAwGA1UdEwEB/wQCMAAwDgYDVR0PAQH/BAQDAgXgMCoGA1UdJQEB/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uk7N9JwreSo3KbDkQxqtqMZzyzrevEfzKifP8ywcPHzMu9laHpYTheWqufEW+ZN2AArWUgw9xbF62pP3jNPUXWZ7s3m8QqGPRPOkUP+AVhzXCa6JPLkuhB8WM1ZloK3I3QJlUXbnXqzNdTlTQnEJY2Xu9zOMn6o5Wh218Yzj8dGmSAxY+ZpyEZDAXzO9jgIRQA9nzHN64xw9W9jmCKzkXAZgPKnunYj800xwHStfD/0x+ivDNpuzuGR1IFPnOuJgo6M+nTm9MADrIh/62rf/N6Jp8kMkPhQrw/PLvRcSPEHqGUYGnIhZ2XpQPQn5bgXg/ybzDE/HoMJ3sXOxwaDH3RmcUTZPQocO6EFB4bR8Th6jcb4Q4dvJ21laGhaOsTptiV8ejv8oXNlyh8CEZlpIfBwf16aJA12C31WPSMxKFhpccjKoGwUqOLNxsh8gxBh0MBmett8c++AmExE1gGvrxjNa2y38wcnOQivRsYxrxIJsjoL13VthnWltowZnSIdphRhRnWnNdh6LoEiGM6TJvJuXdA39yIOqe34Frj6OBy/4UGDlJ+Tft82GM1Tz6Qh2Gxb9O27R46bUHVN8NWAsnOov1Yqe6xsk/RForecvKntgO1HFgGrzMVOGLu1SSIZxBbzfS82NzPhiq7hOadfVFDfwk2vIP7GwZLp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T0h9dwH+s3Rhqvv0yPEc3t+UR+aB+ZfhtfL36djBEF4=</DigestValue>
      </Reference>
      <Reference URI="/xl/calcChain.xml?ContentType=application/vnd.openxmlformats-officedocument.spreadsheetml.calcChain+xml">
        <DigestMethod Algorithm="http://www.w3.org/2001/04/xmlenc#sha256"/>
        <DigestValue>6hfRVoK/en0+rVYX13bfsRj9py2chKzm5n0M3TNEG0A=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+XdzWc+wyQHdwwJoJAAUigYMuelNwVqgqpt0RsJs22s=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drawing1.xml?ContentType=application/vnd.openxmlformats-officedocument.drawing+xml">
        <DigestMethod Algorithm="http://www.w3.org/2001/04/xmlenc#sha256"/>
        <DigestValue>OrhiQSnEciVB/FOywjeK0k3WRAqEEBO7FNQ+1K6Exkc=</DigestValue>
      </Reference>
      <Reference URI="/xl/drawings/drawing2.xml?ContentType=application/vnd.openxmlformats-officedocument.drawing+xml">
        <DigestMethod Algorithm="http://www.w3.org/2001/04/xmlenc#sha256"/>
        <DigestValue>CHpRV13vgOxniIxvNz0SZQDpUgGCkZD0gPwQaEWXywQ=</DigestValue>
      </Reference>
      <Reference URI="/xl/drawings/drawing3.xml?ContentType=application/vnd.openxmlformats-officedocument.drawing+xml">
        <DigestMethod Algorithm="http://www.w3.org/2001/04/xmlenc#sha256"/>
        <DigestValue>S3XGXqCY5XVJduhk50GyM4/E33+j5rdFJNpb3GZ2wd0=</DigestValue>
      </Reference>
      <Reference URI="/xl/drawings/vmlDrawing1.vml?ContentType=application/vnd.openxmlformats-officedocument.vmlDrawing">
        <DigestMethod Algorithm="http://www.w3.org/2001/04/xmlenc#sha256"/>
        <DigestValue>cjW2MiHEqfGyiJ3YO/CIelcMJVt6VRtECgaBtTMV0g0=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hpeydD8x/dfF+LAhbLb6PAyjHaUsAi8mX+aR3R+I8CM=</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4CSM5z1pTvrIilEnPPoqRSuXyC/N6R/jkAoxGZcWks0=</DigestValue>
      </Reference>
      <Reference URI="/xl/externalLinks/externalLink2.xml?ContentType=application/vnd.openxmlformats-officedocument.spreadsheetml.externalLink+xml">
        <DigestMethod Algorithm="http://www.w3.org/2001/04/xmlenc#sha256"/>
        <DigestValue>UdlGrfGOe9HpRe5cj7mCUK24WbJdNw+gYfl/Q09V9Yk=</DigestValue>
      </Reference>
      <Reference URI="/xl/externalLinks/externalLink3.xml?ContentType=application/vnd.openxmlformats-officedocument.spreadsheetml.externalLink+xml">
        <DigestMethod Algorithm="http://www.w3.org/2001/04/xmlenc#sha256"/>
        <DigestValue>xVYjolkth0+l7OGT7rP+rL5Xsc+YsmD+vhDd0dDFeds=</DigestValue>
      </Reference>
      <Reference URI="/xl/externalLinks/externalLink4.xml?ContentType=application/vnd.openxmlformats-officedocument.spreadsheetml.externalLink+xml">
        <DigestMethod Algorithm="http://www.w3.org/2001/04/xmlenc#sha256"/>
        <DigestValue>3CrFtrXgEmIb2zZCzcRuh9K83Ho17cSU3Ytgn9JcLy0=</DigestValue>
      </Reference>
      <Reference URI="/xl/media/image1.emf?ContentType=image/x-emf">
        <DigestMethod Algorithm="http://www.w3.org/2001/04/xmlenc#sha256"/>
        <DigestValue>T6Ry7r99vE7IBeaWxYosdHQN/qVIoTViySZEGpWHYcQ=</DigestValue>
      </Reference>
      <Reference URI="/xl/media/image2.emf?ContentType=image/x-emf">
        <DigestMethod Algorithm="http://www.w3.org/2001/04/xmlenc#sha256"/>
        <DigestValue>7fOyBr/Lv6VLA4yyRFd39982hb7xaO5SE8udyoRY2NI=</DigestValue>
      </Reference>
      <Reference URI="/xl/media/image3.emf?ContentType=image/x-emf">
        <DigestMethod Algorithm="http://www.w3.org/2001/04/xmlenc#sha256"/>
        <DigestValue>xDP3AlrE/qCMbb3UnOeZwVmDGkOudSByBAgKNs4ZHEY=</DigestValue>
      </Reference>
      <Reference URI="/xl/media/image4.emf?ContentType=image/x-emf">
        <DigestMethod Algorithm="http://www.w3.org/2001/04/xmlenc#sha256"/>
        <DigestValue>dGuN/QawQiojw0NaRZJbUOl6X0YXIaXgfF2ET/LMXPw=</DigestValue>
      </Reference>
      <Reference URI="/xl/media/image5.png?ContentType=image/png">
        <DigestMethod Algorithm="http://www.w3.org/2001/04/xmlenc#sha256"/>
        <DigestValue>QyNIWZJVBGeZK5NlPAyg0+wEdV7ygSnYG9eIDtEff7c=</DigestValue>
      </Reference>
      <Reference URI="/xl/printerSettings/printerSettings1.bin?ContentType=application/vnd.openxmlformats-officedocument.spreadsheetml.printerSettings">
        <DigestMethod Algorithm="http://www.w3.org/2001/04/xmlenc#sha256"/>
        <DigestValue>BoHzbNNNJyFsUmqqBzPgRaRrPe/Iz6K9csUiO3dMv5M=</DigestValue>
      </Reference>
      <Reference URI="/xl/printerSettings/printerSettings10.bin?ContentType=application/vnd.openxmlformats-officedocument.spreadsheetml.printerSettings">
        <DigestMethod Algorithm="http://www.w3.org/2001/04/xmlenc#sha256"/>
        <DigestValue>YYp3QZ3KFOWUe5GaQ5FOzehxVR1wdJFGa8NLtgbtS3Y=</DigestValue>
      </Reference>
      <Reference URI="/xl/printerSettings/printerSettings11.bin?ContentType=application/vnd.openxmlformats-officedocument.spreadsheetml.printerSettings">
        <DigestMethod Algorithm="http://www.w3.org/2001/04/xmlenc#sha256"/>
        <DigestValue>YYp3QZ3KFOWUe5GaQ5FOzehxVR1wdJFGa8NLtgbtS3Y=</DigestValue>
      </Reference>
      <Reference URI="/xl/printerSettings/printerSettings12.bin?ContentType=application/vnd.openxmlformats-officedocument.spreadsheetml.printerSettings">
        <DigestMethod Algorithm="http://www.w3.org/2001/04/xmlenc#sha256"/>
        <DigestValue>YYp3QZ3KFOWUe5GaQ5FOzehxVR1wdJFGa8NLtgbtS3Y=</DigestValue>
      </Reference>
      <Reference URI="/xl/printerSettings/printerSettings13.bin?ContentType=application/vnd.openxmlformats-officedocument.spreadsheetml.printerSettings">
        <DigestMethod Algorithm="http://www.w3.org/2001/04/xmlenc#sha256"/>
        <DigestValue>YYp3QZ3KFOWUe5GaQ5FOzehxVR1wdJFGa8NLtgbtS3Y=</DigestValue>
      </Reference>
      <Reference URI="/xl/printerSettings/printerSettings14.bin?ContentType=application/vnd.openxmlformats-officedocument.spreadsheetml.printerSettings">
        <DigestMethod Algorithm="http://www.w3.org/2001/04/xmlenc#sha256"/>
        <DigestValue>evNjkbQiLx0BqySMVayq9+3QgcUwHNt+dhKaJ24oF2g=</DigestValue>
      </Reference>
      <Reference URI="/xl/printerSettings/printerSettings15.bin?ContentType=application/vnd.openxmlformats-officedocument.spreadsheetml.printerSettings">
        <DigestMethod Algorithm="http://www.w3.org/2001/04/xmlenc#sha256"/>
        <DigestValue>Dc5ZtCs1OQZad46loqOBMWLbEdvwnf+H8rii817tzR8=</DigestValue>
      </Reference>
      <Reference URI="/xl/printerSettings/printerSettings16.bin?ContentType=application/vnd.openxmlformats-officedocument.spreadsheetml.printerSettings">
        <DigestMethod Algorithm="http://www.w3.org/2001/04/xmlenc#sha256"/>
        <DigestValue>Dc5ZtCs1OQZad46loqOBMWLbEdvwnf+H8rii817tzR8=</DigestValue>
      </Reference>
      <Reference URI="/xl/printerSettings/printerSettings17.bin?ContentType=application/vnd.openxmlformats-officedocument.spreadsheetml.printerSettings">
        <DigestMethod Algorithm="http://www.w3.org/2001/04/xmlenc#sha256"/>
        <DigestValue>YYp3QZ3KFOWUe5GaQ5FOzehxVR1wdJFGa8NLtgbtS3Y=</DigestValue>
      </Reference>
      <Reference URI="/xl/printerSettings/printerSettings2.bin?ContentType=application/vnd.openxmlformats-officedocument.spreadsheetml.printerSettings">
        <DigestMethod Algorithm="http://www.w3.org/2001/04/xmlenc#sha256"/>
        <DigestValue>YYp3QZ3KFOWUe5GaQ5FOzehxVR1wdJFGa8NLtgbtS3Y=</DigestValue>
      </Reference>
      <Reference URI="/xl/printerSettings/printerSettings3.bin?ContentType=application/vnd.openxmlformats-officedocument.spreadsheetml.printerSettings">
        <DigestMethod Algorithm="http://www.w3.org/2001/04/xmlenc#sha256"/>
        <DigestValue>Dc5ZtCs1OQZad46loqOBMWLbEdvwnf+H8rii817tzR8=</DigestValue>
      </Reference>
      <Reference URI="/xl/printerSettings/printerSettings4.bin?ContentType=application/vnd.openxmlformats-officedocument.spreadsheetml.printerSettings">
        <DigestMethod Algorithm="http://www.w3.org/2001/04/xmlenc#sha256"/>
        <DigestValue>YYp3QZ3KFOWUe5GaQ5FOzehxVR1wdJFGa8NLtgbtS3Y=</DigestValue>
      </Reference>
      <Reference URI="/xl/printerSettings/printerSettings5.bin?ContentType=application/vnd.openxmlformats-officedocument.spreadsheetml.printerSettings">
        <DigestMethod Algorithm="http://www.w3.org/2001/04/xmlenc#sha256"/>
        <DigestValue>Xtxt2CAKkN9yus6aqVMW6qseffLzH25hBiTTKvOq9EM=</DigestValue>
      </Reference>
      <Reference URI="/xl/printerSettings/printerSettings6.bin?ContentType=application/vnd.openxmlformats-officedocument.spreadsheetml.printerSettings">
        <DigestMethod Algorithm="http://www.w3.org/2001/04/xmlenc#sha256"/>
        <DigestValue>YYp3QZ3KFOWUe5GaQ5FOzehxVR1wdJFGa8NLtgbtS3Y=</DigestValue>
      </Reference>
      <Reference URI="/xl/printerSettings/printerSettings7.bin?ContentType=application/vnd.openxmlformats-officedocument.spreadsheetml.printerSettings">
        <DigestMethod Algorithm="http://www.w3.org/2001/04/xmlenc#sha256"/>
        <DigestValue>Xtxt2CAKkN9yus6aqVMW6qseffLzH25hBiTTKvOq9EM=</DigestValue>
      </Reference>
      <Reference URI="/xl/printerSettings/printerSettings8.bin?ContentType=application/vnd.openxmlformats-officedocument.spreadsheetml.printerSettings">
        <DigestMethod Algorithm="http://www.w3.org/2001/04/xmlenc#sha256"/>
        <DigestValue>Xtxt2CAKkN9yus6aqVMW6qseffLzH25hBiTTKvOq9EM=</DigestValue>
      </Reference>
      <Reference URI="/xl/printerSettings/printerSettings9.bin?ContentType=application/vnd.openxmlformats-officedocument.spreadsheetml.printerSettings">
        <DigestMethod Algorithm="http://www.w3.org/2001/04/xmlenc#sha256"/>
        <DigestValue>Xtxt2CAKkN9yus6aqVMW6qseffLzH25hBiTTKvOq9EM=</DigestValue>
      </Reference>
      <Reference URI="/xl/sharedStrings.xml?ContentType=application/vnd.openxmlformats-officedocument.spreadsheetml.sharedStrings+xml">
        <DigestMethod Algorithm="http://www.w3.org/2001/04/xmlenc#sha256"/>
        <DigestValue>flSD2jWOJGA8XCk+POrSNVWs6tA8qUQeWqXuxFbumDM=</DigestValue>
      </Reference>
      <Reference URI="/xl/styles.xml?ContentType=application/vnd.openxmlformats-officedocument.spreadsheetml.styles+xml">
        <DigestMethod Algorithm="http://www.w3.org/2001/04/xmlenc#sha256"/>
        <DigestValue>URZpaVclfe1dpAtlqC+6jhiHAIxNwHBiUInU3QJz2XU=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X/Ul/SC6ba/JKstZ+reIsXS8LzocWOadpxL9DIuAwEQ=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Bmt1cHOQ7BGUQw4kVSHfuPeV+RDKlR9ppoKRcS8sORs=</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f+mF7tdLHHJGQDBitAozx/waQb8Bddpv7d8yPtdeL/g=</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BW13LjEKaEXRjIa2jXYQllSRmBFgqp8rbML9TX2/npU=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dW2k6XuU7hRnL+HW616HNFZXWuv7E+E2C0YP3FeCBoA=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g40WSUSgH32D+iOMEy/gdcbisE83fhzAaiKFIbd3mwY=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ItPVCbkhFSr0rkJgrAYGswtVtSmecf9xzbCoFUCWtow=</DigestValue>
      </Reference>
      <Reference URI="/xl/worksheets/sheet10.xml?ContentType=application/vnd.openxmlformats-officedocument.spreadsheetml.worksheet+xml">
        <DigestMethod Algorithm="http://www.w3.org/2001/04/xmlenc#sha256"/>
        <DigestValue>cTEA47WGwUtL5P/Y2JPG16MijE3Pc054hmo6+ttCoKw=</DigestValue>
      </Reference>
      <Reference URI="/xl/worksheets/sheet11.xml?ContentType=application/vnd.openxmlformats-officedocument.spreadsheetml.worksheet+xml">
        <DigestMethod Algorithm="http://www.w3.org/2001/04/xmlenc#sha256"/>
        <DigestValue>9nbI3arpVe1PFPgMlGL5H/7EqaBgRs5lLZy/vWFYQBk=</DigestValue>
      </Reference>
      <Reference URI="/xl/worksheets/sheet12.xml?ContentType=application/vnd.openxmlformats-officedocument.spreadsheetml.worksheet+xml">
        <DigestMethod Algorithm="http://www.w3.org/2001/04/xmlenc#sha256"/>
        <DigestValue>oC8B2SsW9pyMPqIlARRn5gJI3pluaicmdFY7lUm7b8E=</DigestValue>
      </Reference>
      <Reference URI="/xl/worksheets/sheet13.xml?ContentType=application/vnd.openxmlformats-officedocument.spreadsheetml.worksheet+xml">
        <DigestMethod Algorithm="http://www.w3.org/2001/04/xmlenc#sha256"/>
        <DigestValue>NvNUlO9qW9/A8BUQlJZ1Nc3j2WDbl66INTQCZy1KE8E=</DigestValue>
      </Reference>
      <Reference URI="/xl/worksheets/sheet14.xml?ContentType=application/vnd.openxmlformats-officedocument.spreadsheetml.worksheet+xml">
        <DigestMethod Algorithm="http://www.w3.org/2001/04/xmlenc#sha256"/>
        <DigestValue>jTGz5oTZp7fd06ykxPpm52twQHjiBQJmeBZswwI1Mfs=</DigestValue>
      </Reference>
      <Reference URI="/xl/worksheets/sheet15.xml?ContentType=application/vnd.openxmlformats-officedocument.spreadsheetml.worksheet+xml">
        <DigestMethod Algorithm="http://www.w3.org/2001/04/xmlenc#sha256"/>
        <DigestValue>AaWjp+9T3inn50g4LZhFygYMYB4VVy8Jz1nyEix92f4=</DigestValue>
      </Reference>
      <Reference URI="/xl/worksheets/sheet16.xml?ContentType=application/vnd.openxmlformats-officedocument.spreadsheetml.worksheet+xml">
        <DigestMethod Algorithm="http://www.w3.org/2001/04/xmlenc#sha256"/>
        <DigestValue>ORSvbCkAmSczTDBk2qy8LLdTVb22iR3ubQqsWxNt0/k=</DigestValue>
      </Reference>
      <Reference URI="/xl/worksheets/sheet17.xml?ContentType=application/vnd.openxmlformats-officedocument.spreadsheetml.worksheet+xml">
        <DigestMethod Algorithm="http://www.w3.org/2001/04/xmlenc#sha256"/>
        <DigestValue>OOGK1hY61t1FxgQbmSQ2Hv9mZbBA0QbJVizZXEXYMcI=</DigestValue>
      </Reference>
      <Reference URI="/xl/worksheets/sheet2.xml?ContentType=application/vnd.openxmlformats-officedocument.spreadsheetml.worksheet+xml">
        <DigestMethod Algorithm="http://www.w3.org/2001/04/xmlenc#sha256"/>
        <DigestValue>XlJTH4D3jp8EduB/6jWBoD21dqo1TdSon3gkvec0v80=</DigestValue>
      </Reference>
      <Reference URI="/xl/worksheets/sheet3.xml?ContentType=application/vnd.openxmlformats-officedocument.spreadsheetml.worksheet+xml">
        <DigestMethod Algorithm="http://www.w3.org/2001/04/xmlenc#sha256"/>
        <DigestValue>81ftrHRd0hcUKiI2cpTLpigelX4pPb4/iISN3gSfIyU=</DigestValue>
      </Reference>
      <Reference URI="/xl/worksheets/sheet4.xml?ContentType=application/vnd.openxmlformats-officedocument.spreadsheetml.worksheet+xml">
        <DigestMethod Algorithm="http://www.w3.org/2001/04/xmlenc#sha256"/>
        <DigestValue>vUdVs3zWxfid+EtEK7k4f8dPugUBbRH9a43PxDdH+EE=</DigestValue>
      </Reference>
      <Reference URI="/xl/worksheets/sheet5.xml?ContentType=application/vnd.openxmlformats-officedocument.spreadsheetml.worksheet+xml">
        <DigestMethod Algorithm="http://www.w3.org/2001/04/xmlenc#sha256"/>
        <DigestValue>j3vhUVXq4zuQdXQIBbuUyTLIDXzbbd3Y0C9eJnl+JVQ=</DigestValue>
      </Reference>
      <Reference URI="/xl/worksheets/sheet6.xml?ContentType=application/vnd.openxmlformats-officedocument.spreadsheetml.worksheet+xml">
        <DigestMethod Algorithm="http://www.w3.org/2001/04/xmlenc#sha256"/>
        <DigestValue>00RcE9y7jYsH7Useuj4xEn+iDevFA2onHAQPQgdqRvs=</DigestValue>
      </Reference>
      <Reference URI="/xl/worksheets/sheet7.xml?ContentType=application/vnd.openxmlformats-officedocument.spreadsheetml.worksheet+xml">
        <DigestMethod Algorithm="http://www.w3.org/2001/04/xmlenc#sha256"/>
        <DigestValue>cxSH4Di1XdSeUH1rfSXTPBACIWSc/fftduN8tVxvuso=</DigestValue>
      </Reference>
      <Reference URI="/xl/worksheets/sheet8.xml?ContentType=application/vnd.openxmlformats-officedocument.spreadsheetml.worksheet+xml">
        <DigestMethod Algorithm="http://www.w3.org/2001/04/xmlenc#sha256"/>
        <DigestValue>6i16lcWxo7MLTfIZn9Df34ntAesF+5O5k5rgT7NOaWo=</DigestValue>
      </Reference>
      <Reference URI="/xl/worksheets/sheet9.xml?ContentType=application/vnd.openxmlformats-officedocument.spreadsheetml.worksheet+xml">
        <DigestMethod Algorithm="http://www.w3.org/2001/04/xmlenc#sha256"/>
        <DigestValue>FWJyeWwWkA3y1VOg4DMCVrt6XDR2CDx9QpRblF5AX6k=</DigestValue>
      </Reference>
    </Manifest>
    <SignatureProperties>
      <SignatureProperty Id="idSignatureTime" Target="#idPackageSignature">
        <mdssi:SignatureTime xmlns:mdssi="http://schemas.openxmlformats.org/package/2006/digital-signature">
          <mdssi:Format>YYYY-MM-DDThh:mm:ssTZD</mdssi:Format>
          <mdssi:Value>2020-06-29T17:18:50Z</mdssi:Value>
        </mdssi:SignatureTime>
      </SignatureProperty>
    </SignatureProperties>
  </Object>
  <Object Id="idOfficeObject">
    <SignatureProperties>
      <SignatureProperty Id="idOfficeV1Details" Target="#idPackageSignature">
        <SignatureInfoV1 xmlns="http://schemas.microsoft.com/office/2006/digsig">
          <SetupID>{522ABB40-6184-4A0D-BF58-D56BC5EE1674}</SetupID>
          <SignatureText>Jorge Achón Fornells</SignatureText>
          <SignatureImage/>
          <SignatureComments/>
          <WindowsVersion>10.0</WindowsVersion>
          <OfficeVersion>16.0.12827/20</OfficeVersion>
          <ApplicationVersion>16.0.12827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2020-06-29T17:18:50Z</xd:SigningTime>
          <xd:SigningCertificate>
            <xd:Cert>
              <xd:CertDigest>
                <DigestMethod Algorithm="http://www.w3.org/2001/04/xmlenc#sha256"/>
                <DigestValue>sGeVRX6ULlF5WGiYzp8nBSeiCm138qC3DxypeNOBq1U=</DigestValue>
              </xd:CertDigest>
              <xd:IssuerSerial>
                <X509IssuerName>C=PY, O=DOCUMENTA S.A., CN=CA-DOCUMENTA S.A., SERIALNUMBER=RUC 80050172-1</X509IssuerName>
                <X509SerialNumber>1283333982677059382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PGwAAtQ0AACBFTUYAAAEAUBwAAKoAAAAGAAAAAAAAAAAAAAAAAAAAgAcAADgEAAAPAgAAKAEAAAAAAAAAAAAAAAAAAJgKCABAhAQ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BLfx/AABNa1/2+38AACBCAS38fwAAvMzJ9vt/AADYFAAAAAAAAEAAAMD7fwAAAAABLfx/AAAJbl/2+38AAAQAAAAAAAAAIEIBLfx/AABosPfnOgAAALzMyfb7fwAASAAAAPt/AAC8zMn2+38AAMgj6/b7fwAAQNHJ9gAAAAABAAAAAAAAAKr1yfb7fwAAAAABLfx/AAAAAAAAAAAAAAAAAAA6AAAAwRQXLPx/AAAAAAAAAAAAAHALAAAAAAAAELGW9U4BAACIsvfnOgAAAAAAAAAAAAAAAAAAAAAAAAAAAAAAAAAAAAAAAAAAAAAA6bH35zoAAAB8Xl/2ZHYACAAAAAAlAAAADAAAAAEAAAAYAAAADAAAAAAAAAASAAAADAAAAAEAAAAeAAAAGAAAAL0AAAAEAAAA9wAAABEAAAAlAAAADAAAAAEAAABUAAAAiAAAAL4AAAAEAAAA9QAAABAAAAABAAAAVZXbQV9C20G+AAAABAAAAAoAAABMAAAAAAAAAAAAAAAAAAAA//////////9gAAAAMgA5AC8AMAA2AC8AMgAwADIAMA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kAAAABAAAAOMMuLPx/AAB4YvbnOgAAAEh+Oiz8fwAAAAAAAAAAAAAAAAAAAAAAAOhg9uc6AAAAAAAAAAAAAAAAAAAAAAAAAAAAAAAAAAAAWqX8YarFAABgTfGHTgEAAAYAAAAAAAAAtACKBQAAAAAQsZb1TgEAADBi9ucAAAAAEHt79U4BAAAHAAAAAAAAAAAAAAAAAAAAbGH25zoAAACpYfbnOgAAAMEUFyz8fwAA/v////////9WThosAAAAALGyyPHuBAAAZkkeHPx/AABsYfbnOgAAAAcAAAAAAAAAAAAAAAAAAAAAAAAAAAAAAAAAAAAAAAAAAg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oCTpkU4BAAA4wy4s/H8AAKAk6ZFOAQAASH46LPx/AAAAAAAAAAAAAAAAAAAAAAAA/v////////8CAAAAAAAAAAAAAAAAAAAAAAAAAAAAAABqnPxhqsUAAAIAAAAAAAAAiEf19ft/AADg////AAAAABCxlvVOAQAAWGv25wAAAAAAAAAAAAAAAAYAAAAAAAAAAAAAAAAAAAB8avbnOgAAALlq9uc6AAAAwRQXLPx/AAB8AW0EAAAAADAAAAAAAAAAwCfo+E6UAACo+fX1+38AAHxq9uc6AAAABgAAAPx/AAAAAAAAAAAAAAAAAAAAAAAAAAAAAAAAAAAgAAAAZHYACAAAAAAlAAAADAAAAAMAAAAYAAAADAAAAAAAAAASAAAADAAAAAEAAAAWAAAADAAAAAgAAABUAAAAVAAAAAoAAAAnAAAAHgAAAEoAAAABAAAAVZXbQV9C20EKAAAASwAAAAEAAABMAAAABAAAAAkAAAAnAAAAIAAAAEsAAABQAAAAWAA6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7AAAARwAAACkAAAAzAAAAkwAAABUAAAAhAPAAAAAAAAAAAAAAAIA/AAAAAAAAAAAAAIA/AAAAAAAAAAAAAAAAAAAAAAAAAAAAAAAAAAAAAAAAAAAlAAAADAAAAAAAAIAoAAAADAAAAAQAAABSAAAAcAEAAAQAAADw////AAAAAAAAAAAAAAAAkAEAAAAAAAEAAAAAcwBlAGcAbwBlACAAdQBpAAAAAAAAAAAAAAAAAAAAAAAAAAAAAAAAAAAAAAAAAAAAAAAAAAAAAAAAAAAAAAAAAAAAAABQJOmRTgEAADjDLiz8fwAAUCTpkU4BAABIfjos/H8AAAAAAAAAAAAAAAAAAAAAAAAAAAAAAACAPwAAAAAAAIA/AAAAAAAAAAAAAAAAAAAAAKqT/GGqxQAAo0d69QAAAAAAAAAATgEAAPD///8AAAAAELGW9U4BAAAYbPbnAAAAAAAAAAAAAAAACQAAAAAAAAAAAAAAAAAAADxr9uc6AAAAeWv25zoAAADBFBcs/H8AAAAAAABOAQAAAAAAAAAAAACAJuj4TpQAANCrI5JOAQAAPGv25zoAAAAJAAAA/H8AAAAAAAAAAAAAAAAAAAAAAAAAAAAAAAAAACAAAABkdgAIAAAAACUAAAAMAAAABAAAABgAAAAMAAAAAAAAABIAAAAMAAAAAQAAAB4AAAAYAAAAKQAAADMAAAC8AAAASAAAACUAAAAMAAAABAAAAFQAAADEAAAAKgAAADMAAAC6AAAARwAAAAEAAABVldtBX0LbQSoAAAAzAAAAFAAAAEwAAAAAAAAAAAAAAAAAAAD//////////3QAAABKAG8AcgBnAGUAIABBAGMAaADzAG4AIABGAG8AcgBuAGUAbABsAHMABgAAAAkAAAAGAAAACQAAAAgAAAAEAAAACgAAAAcAAAAJAAAACQAAAAkAAAAEAAAACAAAAAkAAAAGAAAACQAAAAgAAAAEAAAABAAAAAc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ASAAAADAAAAAEAAAAeAAAAGAAAAAkAAABQAAAA+AAAAF0AAAAlAAAADAAAAAEAAABUAAAA8AAAAAoAAABQAAAAsQAAAFwAAAABAAAAVZXbQV9C20EKAAAAUAAAABsAAABMAAAAAAAAAAAAAAAAAAAA//////////+EAAAASgBPAFIARwBFACAASgBBAFYASQBFAFIAIABBAEMASABPAE4AIABGAE8AUgBOAEUATABMAFMALwAEAAAACQAAAAcAAAAIAAAABgAAAAMAAAAEAAAABwAAAAcAAAADAAAABgAAAAcAAAADAAAABwAAAAcAAAAIAAAACQAAAAgAAAADAAAABgAAAAkAAAAHAAAACAAAAAYAAAAFAAAABQAAAAYAAABLAAAAQAAAADAAAAAFAAAAIAAAAAEAAAABAAAAEAAAAAAAAAAAAAAAAQEAAIAAAAAAAAAAAAAAAAEBAACAAAAAJQAAAAwAAAACAAAAJwAAABgAAAAFAAAAAAAAAP///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DMAAAACgAAAGAAAACGAAAAbAAAAAEAAABVldtBX0LbQQoAAABgAAAAFQAAAEwAAAAAAAAAAAAAAAAAAAD//////////3gAAABEAEkAUgBFAEMAVABPAFIAIAAtACAAUABSAEUAUwBJAEQARQBOAFQARQBwAAgAAAADAAAABwAAAAYAAAAHAAAABgAAAAkAAAAHAAAAAwAAAAQAAAADAAAABgAAAAcAAAAGAAAABgAAAAMAAAAIAAAABgAAAAgAAAAGAAAABgAAAEsAAABAAAAAMAAAAAUAAAAgAAAAAQAAAAEAAAAQAAAAAAAAAAAAAAABAQAAgAAAAAAAAAAAAAAAAQEAAIAAAAAlAAAADAAAAAIAAAAnAAAAGAAAAAUAAAAAAAAA////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FWV20FfQtt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Object>
  <Object Id="idInvalidSigLnImg">AQAAAGwAAAAAAAAAAAAAAAABAAB/AAAAAAAAAAAAAACPGwAAtQ0AACBFTUYAAAEAvCEAALEAAAAGAAAAAAAAAAAAAAAAAAAAgAcAADgEAAAPAgAAKAEAAAAAAAAAAAAAAAAAAJgKCABAhAQ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BLfx/AABNa1/2+38AACBCAS38fwAAvMzJ9vt/AADYFAAAAAAAAEAAAMD7fwAAAAABLfx/AAAJbl/2+38AAAQAAAAAAAAAIEIBLfx/AABosPfnOgAAALzMyfb7fwAASAAAAPt/AAC8zMn2+38AAMgj6/b7fwAAQNHJ9gAAAAABAAAAAAAAAKr1yfb7fwAAAAABLfx/AAAAAAAAAAAAAAAAAAA6AAAAwRQXLPx/AAAAAAAAAAAAAHALAAAAAAAAELGW9U4BAACIsvfnOgAAAAAAAAAAAAAAAAAAAAAAAAAAAAAAAAAAAAAAAAAAAAAA6bH35zoAAAB8Xl/2ZHYACAAAAAAlAAAADAAAAAEAAAAYAAAADAAAAP8AAAASAAAADAAAAAEAAAAeAAAAGAAAACIAAAAEAAAAcgAAABEAAAAlAAAADAAAAAEAAABUAAAAqAAAACMAAAAEAAAAcAAAABAAAAABAAAAVZXbQV9C20EjAAAABAAAAA8AAABMAAAAAAAAAAAAAAAAAAAA//////////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CQAAAAEAAAA4wy4s/H8AAHhi9uc6AAAASH46LPx/AAAAAAAAAAAAAAAAAAAAAAAA6GD25zoAAAAAAAAAAAAAAAAAAAAAAAAAAAAAAAAAAABapfxhqsUAAGBN8YdOAQAABgAAAAAAAAC0AIoFAAAAABCxlvVOAQAAMGL25wAAAAAQe3v1TgEAAAcAAAAAAAAAAAAAAAAAAABsYfbnOgAAAKlh9uc6AAAAwRQXLPx/AAD+/////////1ZOGiwAAAAAsbLI8e4EAABmSR4c/H8AAGxh9uc6AAAABwAAAAAAAAAAAAAAAAAAAAAAAAAAAAAAAAAAAAAAAAAC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CgJOmRTgEAADjDLiz8fwAAoCTpkU4BAABIfjos/H8AAAAAAAAAAAAAAAAAAAAAAAD+/////////wIAAAAAAAAAAAAAAAAAAAAAAAAAAAAAAGqc/GGqxQAAAgAAAAAAAACIR/X1+38AAOD///8AAAAAELGW9U4BAABYa/bnAAAAAAAAAAAAAAAABgAAAAAAAAAAAAAAAAAAAHxq9uc6AAAAuWr25zoAAADBFBcs/H8AAHwBbQQAAAAAMAAAAAAAAADAJ+j4TpQAAKj59fX7fwAAfGr25zoAAAAGAAAA/H8AAAAAAAAAAAAAAAAAAAAAAAAAAAAAAAAAACAAAABkdgAIAAAAACUAAAAMAAAAAwAAABgAAAAMAAAAAAAAABIAAAAMAAAAAQAAABYAAAAMAAAACAAAAFQAAABUAAAACgAAACcAAAAeAAAASgAAAAEAAABVldtBX0Lb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sAAABHAAAAKQAAADMAAACTAAAAFQAAACEA8AAAAAAAAAAAAAAAgD8AAAAAAAAAAAAAgD8AAAAAAAAAAAAAAAAAAAAAAAAAAAAAAAAAAAAAAAAAACUAAAAMAAAAAAAAgCgAAAAMAAAABAAAAFIAAABwAQAABAAAAPD///8AAAAAAAAAAAAAAACQAQAAAAAAAQAAAABzAGUAZwBvAGUAIAB1AGkAAAAAAAAAAAAAAAAAAAAAAAAAAAAAAAAAAAAAAAAAAAAAAAAAAAAAAAAAAAAAAAAAAAAAAFAk6ZFOAQAAOMMuLPx/AABQJOmRTgEAAEh+Oiz8fwAAAAAAAAAAAAAAAAAAAAAAAAAAAAAAAIA/AAAAAAAAgD8AAAAAAAAAAAAAAAAAAAAAqpP8YarFAACjR3r1AAAAAAAAAABOAQAA8P///wAAAAAQsZb1TgEAABhs9ucAAAAAAAAAAAAAAAAJAAAAAAAAAAAAAAAAAAAAPGv25zoAAAB5a/bnOgAAAMEUFyz8fwAAAAAAAE4BAAAAAAAAAAAAAIAm6PhOlAAA0Ksjkk4BAAA8a/bnOgAAAAkAAAD8fwAAAAAAAAAAAAAAAAAAAAAAAAAAAAAAAAAAIAAAAGR2AAgAAAAAJQAAAAwAAAAEAAAAGAAAAAwAAAAAAAAAEgAAAAwAAAABAAAAHgAAABgAAAApAAAAMwAAALwAAABIAAAAJQAAAAwAAAAEAAAAVAAAAMQAAAAqAAAAMwAAALoAAABHAAAAAQAAAFWV20FfQttBKgAAADMAAAAUAAAATAAAAAAAAAAAAAAAAAAAAP//////////dAAAAEoAbwByAGcAZQAgAEEAYwBoAPMAbgAgAEYAbwByAG4AZQBsAGwAcwAGAAAACQAAAAYAAAAJAAAACAAAAAQAAAAKAAAABwAAAAkAAAAJAAAACQAAAAQAAAAIAAAACQAAAAYAAAAJAAAACAAAAAQAAAAEAAAABwAAAEsAAABAAAAAMAAAAAUAAAAgAAAAAQAAAAEAAAAQAAAAAAAAAAAAAAABAQAAgAAAAAAAAAAAAAAAAQEAAIAAAAAlAAAADAAAAAIAAAAnAAAAGAAAAAUAAAAAAAAA////AAAAAAAlAAAADAAAAAUAAABMAAAAZAAAAAAAAABQAAAAAAEAAHwAAAAAAAAAUAAAAAEBAAAtAAAAIQDwAAAAAAAAAAAAAACAPwAAAAAAAAAAAACAPwAAAAAAAAAAAAAAAAAAAAAAAAAAAAAAAAAAAAAAAAAAJQAAAAwAAAAAAACAKAAAAAwAAAAFAAAAJwAAABgAAAAFAAAAAAAAAP///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BVldtBX0LbQQoAAABQAAAAGwAAAEwAAAAAAAAAAAAAAAAAAAD//////////4QAAABKAE8AUgBHAEUAIABKAEEAVgBJAEUAUgAgAEEAQwBIAE8ATgAgAEYATwBSAE4ARQBMAEwAUwAAAAQAAAAJAAAABwAAAAgAAAAGAAAAAwAAAAQAAAAHAAAABwAAAAMAAAAGAAAABwAAAAMAAAAHAAAABwAAAAgAAAAJAAAACAAAAAMAAAAGAAAACQAAAAcAAAAIAAAABgAAAAUAAAAFAAAABgAAAEsAAABAAAAAMAAAAAUAAAAgAAAAAQAAAAEAAAAQAAAAAAAAAAAAAAABAQAAgAAAAAAAAAAAAAAAAQEAAIAAAAAlAAAADAAAAAIAAAAnAAAAGAAAAAUAAAAAAAAA////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MwAAAAKAAAAYAAAAIYAAABsAAAAAQAAAFWV20FfQttBCgAAAGAAAAAVAAAATAAAAAAAAAAAAAAAAAAAAP//////////eAAAAEQASQBSAEUAQwBUAE8AUgAgAC0AIABQAFIARQBTAEkARABFAE4AVABFAAAACAAAAAMAAAAHAAAABgAAAAcAAAAGAAAACQAAAAcAAAADAAAABAAAAAMAAAAGAAAABwAAAAYAAAAGAAAAAwAAAAgAAAAGAAAACAAAAAYAAAAGAAAASwAAAEAAAAAwAAAABQAAACAAAAABAAAAAQAAABAAAAAAAAAAAAAAAAEBAACAAAAAAAAAAAAAAAABAQAAgAAAACUAAAAMAAAAAgAAACcAAAAYAAAABQAAAAAAAAD///8AAAAAACUAAAAMAAAABQAAAEwAAABkAAAACQAAAHAAAAD3AAAAfAAAAAkAAABwAAAA7wAAAA0AAAAhAPAAAAAAAAAAAAAAAIA/AAAAAAAAAAAAAIA/AAAAAAAAAAAAAAAAAAAAAAAAAAAAAAAAAAAAAAAAAAAlAAAADAAAAAAAAIAoAAAADAAAAAUAAAAlAAAADAAAAAEAAAAYAAAADAAAAAAAAAASAAAADAAAAAEAAAAWAAAADAAAAAAAAABUAAAAPAEAAAoAAABwAAAA9gAAAHwAAAABAAAAVZXbQV9C20EKAAAAcAAAACgAAABMAAAABAAAAAkAAABwAAAA+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BgVEoNClrQtiNswkM948x9S+g3U42a8JOLvyUSZYxOo=</DigestValue>
    </Reference>
    <Reference Type="http://www.w3.org/2000/09/xmldsig#Object" URI="#idOfficeObject">
      <DigestMethod Algorithm="http://www.w3.org/2001/04/xmlenc#sha256"/>
      <DigestValue>8uNEOPjJ5KVxxCsyDhee3W+ydR8Nvzz12xXGc/59yjk=</DigestValue>
    </Reference>
    <Reference Type="http://uri.etsi.org/01903#SignedProperties" URI="#idSignedProperties">
      <Transforms>
        <Transform Algorithm="http://www.w3.org/TR/2001/REC-xml-c14n-20010315"/>
      </Transforms>
      <DigestMethod Algorithm="http://www.w3.org/2001/04/xmlenc#sha256"/>
      <DigestValue>zIrVijkMjUNYP35iO8zk4U2r3zEUzY4c00n8DnduWK8=</DigestValue>
    </Reference>
    <Reference Type="http://www.w3.org/2000/09/xmldsig#Object" URI="#idValidSigLnImg">
      <DigestMethod Algorithm="http://www.w3.org/2001/04/xmlenc#sha256"/>
      <DigestValue>Jm9Gc7wLmPE9Jb5AWIXNiFxfPBQR3M+T+vQLAlVA5vM=</DigestValue>
    </Reference>
    <Reference Type="http://www.w3.org/2000/09/xmldsig#Object" URI="#idInvalidSigLnImg">
      <DigestMethod Algorithm="http://www.w3.org/2001/04/xmlenc#sha256"/>
      <DigestValue>qPymSNrPqGApAtaOIr2zni42GogYNSv9bI1qQR28R+0=</DigestValue>
    </Reference>
  </SignedInfo>
  <SignatureValue>kqskHSj9CWsSqgeCjhYrfY51KtkKv8/QqeQG4ltzfE9O+FSbZ2j7IhU7xvuuNErUlTHVx6beJtUx
EzdKwC7MA9pUBsbUibKmDIjwP8eKJI2vRjXgjrZuvG9cR4GMJrOZ1lme63Nx4p8hgr4IL+clr1Ws
hEOXkCyWEfap2pDs0S1MNtGx4Z4vwqoYuDntMOgOnTGak/TDkuZ8vgdP10cCtHjex56ns679DsLY
EqiE+SmIdPimuTaw+knthIvA0KtVLOefuNPnot9LVVdB0sFzYLwD+8ZYfOPV6HYKqaWuGdeGvEvA
aaoKsECEokvN/RBWKdI9nPjmd1oZLBfhyz5UyA==</SignatureValue>
  <KeyInfo>
    <X509Data>
      <X509Certificate>MIIIGDCCBgCgAwIBAgITXAAAHZ51tm75Eu4HAwAAAAAdnjANBgkqhkiG9w0BAQsFADBXMRcwFQYDVQQFEw5SVUMgODAwODA2MTAtNzEVMBMGA1UEChMMQ09ERTEwMCBTLkEuMQswCQYDVQQGEwJQWTEYMBYGA1UEAxMPQ0EtQ09ERTEwMCBTLkEuMB4XDTE5MTIwNDE0MDMxM1oXDTIxMTIwNDE0MDMxM1owgasxKDAmBgNVBAMTH0FSTkFMRE8gSEVSTkVHSUxETyBBQ09TVEEgTEVZRVMxFzAVBgNVBAoTDlBFUlNPTkEgRklTSUNBMQswCQYDVQQGEwJQWTEbMBkGA1UEKhMSQVJOQUxETyBIRVJORUdJTERPMRUwEwYDVQQEEwxBQ09TVEEgTEVZRVMxEjAQBgNVBAUTCUNJMTU1MjkxNDERMA8GA1UECxMIRklSTUEgRjIwggEiMA0GCSqGSIb3DQEBAQUAA4IBDwAwggEKAoIBAQCYu6M7/gyqJBEZGky/2W3vmoWZstg9z6b90UO2idoEYO78GfCBQcTRoxgiDhswslXQJxjELWANAO9TH/ExN7TUnGw0qY+0QE56vx1zBsg0OrR/rCVflODotkjOKYc9Py/bwX37ixWxEn11xl/cnlFZ1XE8F1N6j7vru7GoYAP+SROeKxq4DFxBEUe51y/5MujF7IjzZ8BRwXAtzJOSI9lnMOxmIsmbZtuOH7ArYFFL0TouK6g2uUqDfuvlIdj2x/Mh653zrk0mzM5Vg5lNAGpHzDjgPYDunJOOLTKNO7YcbGpjyHGoy6JDRdvrUuJRFuSoQw50x0hA1BUUkwECuR/jAgMBAAGjggOGMIIDgjAOBgNVHQ8BAf8EBAMCBeAwDAYDVR0TAQH/BAIwADAgBgNVHSUBAf8EFjAUBggrBgEFBQcDAgYIKwYBBQUHAwQwHQYDVR0OBBYEFLFmPKzqHmXDHXRonKohSSUAolnFMB8GA1UdIwQYMBaAFCf22jsLf5P4WRLQFapCz7KWlj1FMIGIBgNVHR8EgYAwfjB8oHqgeIY6aHR0cDovL2NhMS5jb2RlMTAwLmNvbS5weS9maXJtYS1kaWdpdGFsL2NybC9DQS1DT0RFMTAwLmNybIY6aHR0cDovL2NhMi5jb2RlMTAwLmNvbS5weS9maXJtYS1kaWdpdGFsL2NybC9DQS1DT0RFMTAwLmNybDCB+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cGA1UdEQQgMB6BHEFSTkFMRE8uQUNPU1RBQENPQUxQQS5DT00uUFkwDQYJKoZIhvcNAQELBQADggIBADi/844x3wfWVbzuvgXzRrPX5YIJPAxTTIHBcZGAVJFdcennfAQOVftTuIb845vYrhpmZ9s5xjtpNAsvt3S2tIkRQt7aYJYM4a4ki7GbeIl7TU/JqKOgLyrXLtj/sgEroNxkQWZ7sbNdfP6UacYf1oqCuTfJ7NgIUaNGvuSTOw39iozAiMg2KSiH+t6b6E+Pb8DAX+ActsfHL1731KF6xal9FFSK7qDc8E18LXM3jhkt1JHdi7/ijC6ULET/4hH1QFgDAPkbah3LkZpJM8EeAD8hA6U//6js08YJi05TCuzlV85/gQtDxtP2E7/zVnK0hOrPbkaLUo49Rmjd/J6Pp6lG2OsqV+pCZ99LGZ+w7oJv4zbK5Wta6/PJKn9eZUqiwZHDGj0pNsuLhAmny7d3YUSfhc8Ayy4XSKjFLfFIuSJdEck9MlrJRZG1HbBkPQA3w5YsdgYUbMBbjp9rdoxKYmy3LKdrUAxyeOUveHRJjmMhVgn49ZDAvrSdOpTzxawbRk/PWtme8MLbyVfmPhuQla6c6xDTZs2fziOr3fnCh6Y8OkzjwO8qME8n33K28zKHpQ23bP2sYEGd3RUF5IxfdGzdc9PGAaG19GAfyRPzXBkAsVlvi6mDR4K3DZJq6FX2tYa+8Z6UelK0kGPJJR4oZmasOwGgZKB1BV5ReziZoh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T0h9dwH+s3Rhqvv0yPEc3t+UR+aB+ZfhtfL36djBEF4=</DigestValue>
      </Reference>
      <Reference URI="/xl/calcChain.xml?ContentType=application/vnd.openxmlformats-officedocument.spreadsheetml.calcChain+xml">
        <DigestMethod Algorithm="http://www.w3.org/2001/04/xmlenc#sha256"/>
        <DigestValue>6hfRVoK/en0+rVYX13bfsRj9py2chKzm5n0M3TNEG0A=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+XdzWc+wyQHdwwJoJAAUigYMuelNwVqgqpt0RsJs22s=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drawing1.xml?ContentType=application/vnd.openxmlformats-officedocument.drawing+xml">
        <DigestMethod Algorithm="http://www.w3.org/2001/04/xmlenc#sha256"/>
        <DigestValue>OrhiQSnEciVB/FOywjeK0k3WRAqEEBO7FNQ+1K6Exkc=</DigestValue>
      </Reference>
      <Reference URI="/xl/drawings/drawing2.xml?ContentType=application/vnd.openxmlformats-officedocument.drawing+xml">
        <DigestMethod Algorithm="http://www.w3.org/2001/04/xmlenc#sha256"/>
        <DigestValue>CHpRV13vgOxniIxvNz0SZQDpUgGCkZD0gPwQaEWXywQ=</DigestValue>
      </Reference>
      <Reference URI="/xl/drawings/drawing3.xml?ContentType=application/vnd.openxmlformats-officedocument.drawing+xml">
        <DigestMethod Algorithm="http://www.w3.org/2001/04/xmlenc#sha256"/>
        <DigestValue>S3XGXqCY5XVJduhk50GyM4/E33+j5rdFJNpb3GZ2wd0=</DigestValue>
      </Reference>
      <Reference URI="/xl/drawings/vmlDrawing1.vml?ContentType=application/vnd.openxmlformats-officedocument.vmlDrawing">
        <DigestMethod Algorithm="http://www.w3.org/2001/04/xmlenc#sha256"/>
        <DigestValue>cjW2MiHEqfGyiJ3YO/CIelcMJVt6VRtECgaBtTMV0g0=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hpeydD8x/dfF+LAhbLb6PAyjHaUsAi8mX+aR3R+I8CM=</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4CSM5z1pTvrIilEnPPoqRSuXyC/N6R/jkAoxGZcWks0=</DigestValue>
      </Reference>
      <Reference URI="/xl/externalLinks/externalLink2.xml?ContentType=application/vnd.openxmlformats-officedocument.spreadsheetml.externalLink+xml">
        <DigestMethod Algorithm="http://www.w3.org/2001/04/xmlenc#sha256"/>
        <DigestValue>UdlGrfGOe9HpRe5cj7mCUK24WbJdNw+gYfl/Q09V9Yk=</DigestValue>
      </Reference>
      <Reference URI="/xl/externalLinks/externalLink3.xml?ContentType=application/vnd.openxmlformats-officedocument.spreadsheetml.externalLink+xml">
        <DigestMethod Algorithm="http://www.w3.org/2001/04/xmlenc#sha256"/>
        <DigestValue>xVYjolkth0+l7OGT7rP+rL5Xsc+YsmD+vhDd0dDFeds=</DigestValue>
      </Reference>
      <Reference URI="/xl/externalLinks/externalLink4.xml?ContentType=application/vnd.openxmlformats-officedocument.spreadsheetml.externalLink+xml">
        <DigestMethod Algorithm="http://www.w3.org/2001/04/xmlenc#sha256"/>
        <DigestValue>3CrFtrXgEmIb2zZCzcRuh9K83Ho17cSU3Ytgn9JcLy0=</DigestValue>
      </Reference>
      <Reference URI="/xl/media/image1.emf?ContentType=image/x-emf">
        <DigestMethod Algorithm="http://www.w3.org/2001/04/xmlenc#sha256"/>
        <DigestValue>T6Ry7r99vE7IBeaWxYosdHQN/qVIoTViySZEGpWHYcQ=</DigestValue>
      </Reference>
      <Reference URI="/xl/media/image2.emf?ContentType=image/x-emf">
        <DigestMethod Algorithm="http://www.w3.org/2001/04/xmlenc#sha256"/>
        <DigestValue>7fOyBr/Lv6VLA4yyRFd39982hb7xaO5SE8udyoRY2NI=</DigestValue>
      </Reference>
      <Reference URI="/xl/media/image3.emf?ContentType=image/x-emf">
        <DigestMethod Algorithm="http://www.w3.org/2001/04/xmlenc#sha256"/>
        <DigestValue>xDP3AlrE/qCMbb3UnOeZwVmDGkOudSByBAgKNs4ZHEY=</DigestValue>
      </Reference>
      <Reference URI="/xl/media/image4.emf?ContentType=image/x-emf">
        <DigestMethod Algorithm="http://www.w3.org/2001/04/xmlenc#sha256"/>
        <DigestValue>dGuN/QawQiojw0NaRZJbUOl6X0YXIaXgfF2ET/LMXPw=</DigestValue>
      </Reference>
      <Reference URI="/xl/media/image5.png?ContentType=image/png">
        <DigestMethod Algorithm="http://www.w3.org/2001/04/xmlenc#sha256"/>
        <DigestValue>QyNIWZJVBGeZK5NlPAyg0+wEdV7ygSnYG9eIDtEff7c=</DigestValue>
      </Reference>
      <Reference URI="/xl/printerSettings/printerSettings1.bin?ContentType=application/vnd.openxmlformats-officedocument.spreadsheetml.printerSettings">
        <DigestMethod Algorithm="http://www.w3.org/2001/04/xmlenc#sha256"/>
        <DigestValue>BoHzbNNNJyFsUmqqBzPgRaRrPe/Iz6K9csUiO3dMv5M=</DigestValue>
      </Reference>
      <Reference URI="/xl/printerSettings/printerSettings10.bin?ContentType=application/vnd.openxmlformats-officedocument.spreadsheetml.printerSettings">
        <DigestMethod Algorithm="http://www.w3.org/2001/04/xmlenc#sha256"/>
        <DigestValue>YYp3QZ3KFOWUe5GaQ5FOzehxVR1wdJFGa8NLtgbtS3Y=</DigestValue>
      </Reference>
      <Reference URI="/xl/printerSettings/printerSettings11.bin?ContentType=application/vnd.openxmlformats-officedocument.spreadsheetml.printerSettings">
        <DigestMethod Algorithm="http://www.w3.org/2001/04/xmlenc#sha256"/>
        <DigestValue>YYp3QZ3KFOWUe5GaQ5FOzehxVR1wdJFGa8NLtgbtS3Y=</DigestValue>
      </Reference>
      <Reference URI="/xl/printerSettings/printerSettings12.bin?ContentType=application/vnd.openxmlformats-officedocument.spreadsheetml.printerSettings">
        <DigestMethod Algorithm="http://www.w3.org/2001/04/xmlenc#sha256"/>
        <DigestValue>YYp3QZ3KFOWUe5GaQ5FOzehxVR1wdJFGa8NLtgbtS3Y=</DigestValue>
      </Reference>
      <Reference URI="/xl/printerSettings/printerSettings13.bin?ContentType=application/vnd.openxmlformats-officedocument.spreadsheetml.printerSettings">
        <DigestMethod Algorithm="http://www.w3.org/2001/04/xmlenc#sha256"/>
        <DigestValue>YYp3QZ3KFOWUe5GaQ5FOzehxVR1wdJFGa8NLtgbtS3Y=</DigestValue>
      </Reference>
      <Reference URI="/xl/printerSettings/printerSettings14.bin?ContentType=application/vnd.openxmlformats-officedocument.spreadsheetml.printerSettings">
        <DigestMethod Algorithm="http://www.w3.org/2001/04/xmlenc#sha256"/>
        <DigestValue>evNjkbQiLx0BqySMVayq9+3QgcUwHNt+dhKaJ24oF2g=</DigestValue>
      </Reference>
      <Reference URI="/xl/printerSettings/printerSettings15.bin?ContentType=application/vnd.openxmlformats-officedocument.spreadsheetml.printerSettings">
        <DigestMethod Algorithm="http://www.w3.org/2001/04/xmlenc#sha256"/>
        <DigestValue>Dc5ZtCs1OQZad46loqOBMWLbEdvwnf+H8rii817tzR8=</DigestValue>
      </Reference>
      <Reference URI="/xl/printerSettings/printerSettings16.bin?ContentType=application/vnd.openxmlformats-officedocument.spreadsheetml.printerSettings">
        <DigestMethod Algorithm="http://www.w3.org/2001/04/xmlenc#sha256"/>
        <DigestValue>Dc5ZtCs1OQZad46loqOBMWLbEdvwnf+H8rii817tzR8=</DigestValue>
      </Reference>
      <Reference URI="/xl/printerSettings/printerSettings17.bin?ContentType=application/vnd.openxmlformats-officedocument.spreadsheetml.printerSettings">
        <DigestMethod Algorithm="http://www.w3.org/2001/04/xmlenc#sha256"/>
        <DigestValue>YYp3QZ3KFOWUe5GaQ5FOzehxVR1wdJFGa8NLtgbtS3Y=</DigestValue>
      </Reference>
      <Reference URI="/xl/printerSettings/printerSettings2.bin?ContentType=application/vnd.openxmlformats-officedocument.spreadsheetml.printerSettings">
        <DigestMethod Algorithm="http://www.w3.org/2001/04/xmlenc#sha256"/>
        <DigestValue>YYp3QZ3KFOWUe5GaQ5FOzehxVR1wdJFGa8NLtgbtS3Y=</DigestValue>
      </Reference>
      <Reference URI="/xl/printerSettings/printerSettings3.bin?ContentType=application/vnd.openxmlformats-officedocument.spreadsheetml.printerSettings">
        <DigestMethod Algorithm="http://www.w3.org/2001/04/xmlenc#sha256"/>
        <DigestValue>Dc5ZtCs1OQZad46loqOBMWLbEdvwnf+H8rii817tzR8=</DigestValue>
      </Reference>
      <Reference URI="/xl/printerSettings/printerSettings4.bin?ContentType=application/vnd.openxmlformats-officedocument.spreadsheetml.printerSettings">
        <DigestMethod Algorithm="http://www.w3.org/2001/04/xmlenc#sha256"/>
        <DigestValue>YYp3QZ3KFOWUe5GaQ5FOzehxVR1wdJFGa8NLtgbtS3Y=</DigestValue>
      </Reference>
      <Reference URI="/xl/printerSettings/printerSettings5.bin?ContentType=application/vnd.openxmlformats-officedocument.spreadsheetml.printerSettings">
        <DigestMethod Algorithm="http://www.w3.org/2001/04/xmlenc#sha256"/>
        <DigestValue>Xtxt2CAKkN9yus6aqVMW6qseffLzH25hBiTTKvOq9EM=</DigestValue>
      </Reference>
      <Reference URI="/xl/printerSettings/printerSettings6.bin?ContentType=application/vnd.openxmlformats-officedocument.spreadsheetml.printerSettings">
        <DigestMethod Algorithm="http://www.w3.org/2001/04/xmlenc#sha256"/>
        <DigestValue>YYp3QZ3KFOWUe5GaQ5FOzehxVR1wdJFGa8NLtgbtS3Y=</DigestValue>
      </Reference>
      <Reference URI="/xl/printerSettings/printerSettings7.bin?ContentType=application/vnd.openxmlformats-officedocument.spreadsheetml.printerSettings">
        <DigestMethod Algorithm="http://www.w3.org/2001/04/xmlenc#sha256"/>
        <DigestValue>Xtxt2CAKkN9yus6aqVMW6qseffLzH25hBiTTKvOq9EM=</DigestValue>
      </Reference>
      <Reference URI="/xl/printerSettings/printerSettings8.bin?ContentType=application/vnd.openxmlformats-officedocument.spreadsheetml.printerSettings">
        <DigestMethod Algorithm="http://www.w3.org/2001/04/xmlenc#sha256"/>
        <DigestValue>Xtxt2CAKkN9yus6aqVMW6qseffLzH25hBiTTKvOq9EM=</DigestValue>
      </Reference>
      <Reference URI="/xl/printerSettings/printerSettings9.bin?ContentType=application/vnd.openxmlformats-officedocument.spreadsheetml.printerSettings">
        <DigestMethod Algorithm="http://www.w3.org/2001/04/xmlenc#sha256"/>
        <DigestValue>Xtxt2CAKkN9yus6aqVMW6qseffLzH25hBiTTKvOq9EM=</DigestValue>
      </Reference>
      <Reference URI="/xl/sharedStrings.xml?ContentType=application/vnd.openxmlformats-officedocument.spreadsheetml.sharedStrings+xml">
        <DigestMethod Algorithm="http://www.w3.org/2001/04/xmlenc#sha256"/>
        <DigestValue>flSD2jWOJGA8XCk+POrSNVWs6tA8qUQeWqXuxFbumDM=</DigestValue>
      </Reference>
      <Reference URI="/xl/styles.xml?ContentType=application/vnd.openxmlformats-officedocument.spreadsheetml.styles+xml">
        <DigestMethod Algorithm="http://www.w3.org/2001/04/xmlenc#sha256"/>
        <DigestValue>URZpaVclfe1dpAtlqC+6jhiHAIxNwHBiUInU3QJz2XU=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X/Ul/SC6ba/JKstZ+reIsXS8LzocWOadpxL9DIuAwEQ=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Bmt1cHOQ7BGUQw4kVSHfuPeV+RDKlR9ppoKRcS8sORs=</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f+mF7tdLHHJGQDBitAozx/waQb8Bddpv7d8yPtdeL/g=</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BW13LjEKaEXRjIa2jXYQllSRmBFgqp8rbML9TX2/npU=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dW2k6XuU7hRnL+HW616HNFZXWuv7E+E2C0YP3FeCBoA=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g40WSUSgH32D+iOMEy/gdcbisE83fhzAaiKFIbd3mwY=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ItPVCbkhFSr0rkJgrAYGswtVtSmecf9xzbCoFUCWtow=</DigestValue>
      </Reference>
      <Reference URI="/xl/worksheets/sheet10.xml?ContentType=application/vnd.openxmlformats-officedocument.spreadsheetml.worksheet+xml">
        <DigestMethod Algorithm="http://www.w3.org/2001/04/xmlenc#sha256"/>
        <DigestValue>cTEA47WGwUtL5P/Y2JPG16MijE3Pc054hmo6+ttCoKw=</DigestValue>
      </Reference>
      <Reference URI="/xl/worksheets/sheet11.xml?ContentType=application/vnd.openxmlformats-officedocument.spreadsheetml.worksheet+xml">
        <DigestMethod Algorithm="http://www.w3.org/2001/04/xmlenc#sha256"/>
        <DigestValue>9nbI3arpVe1PFPgMlGL5H/7EqaBgRs5lLZy/vWFYQBk=</DigestValue>
      </Reference>
      <Reference URI="/xl/worksheets/sheet12.xml?ContentType=application/vnd.openxmlformats-officedocument.spreadsheetml.worksheet+xml">
        <DigestMethod Algorithm="http://www.w3.org/2001/04/xmlenc#sha256"/>
        <DigestValue>oC8B2SsW9pyMPqIlARRn5gJI3pluaicmdFY7lUm7b8E=</DigestValue>
      </Reference>
      <Reference URI="/xl/worksheets/sheet13.xml?ContentType=application/vnd.openxmlformats-officedocument.spreadsheetml.worksheet+xml">
        <DigestMethod Algorithm="http://www.w3.org/2001/04/xmlenc#sha256"/>
        <DigestValue>NvNUlO9qW9/A8BUQlJZ1Nc3j2WDbl66INTQCZy1KE8E=</DigestValue>
      </Reference>
      <Reference URI="/xl/worksheets/sheet14.xml?ContentType=application/vnd.openxmlformats-officedocument.spreadsheetml.worksheet+xml">
        <DigestMethod Algorithm="http://www.w3.org/2001/04/xmlenc#sha256"/>
        <DigestValue>jTGz5oTZp7fd06ykxPpm52twQHjiBQJmeBZswwI1Mfs=</DigestValue>
      </Reference>
      <Reference URI="/xl/worksheets/sheet15.xml?ContentType=application/vnd.openxmlformats-officedocument.spreadsheetml.worksheet+xml">
        <DigestMethod Algorithm="http://www.w3.org/2001/04/xmlenc#sha256"/>
        <DigestValue>AaWjp+9T3inn50g4LZhFygYMYB4VVy8Jz1nyEix92f4=</DigestValue>
      </Reference>
      <Reference URI="/xl/worksheets/sheet16.xml?ContentType=application/vnd.openxmlformats-officedocument.spreadsheetml.worksheet+xml">
        <DigestMethod Algorithm="http://www.w3.org/2001/04/xmlenc#sha256"/>
        <DigestValue>ORSvbCkAmSczTDBk2qy8LLdTVb22iR3ubQqsWxNt0/k=</DigestValue>
      </Reference>
      <Reference URI="/xl/worksheets/sheet17.xml?ContentType=application/vnd.openxmlformats-officedocument.spreadsheetml.worksheet+xml">
        <DigestMethod Algorithm="http://www.w3.org/2001/04/xmlenc#sha256"/>
        <DigestValue>OOGK1hY61t1FxgQbmSQ2Hv9mZbBA0QbJVizZXEXYMcI=</DigestValue>
      </Reference>
      <Reference URI="/xl/worksheets/sheet2.xml?ContentType=application/vnd.openxmlformats-officedocument.spreadsheetml.worksheet+xml">
        <DigestMethod Algorithm="http://www.w3.org/2001/04/xmlenc#sha256"/>
        <DigestValue>XlJTH4D3jp8EduB/6jWBoD21dqo1TdSon3gkvec0v80=</DigestValue>
      </Reference>
      <Reference URI="/xl/worksheets/sheet3.xml?ContentType=application/vnd.openxmlformats-officedocument.spreadsheetml.worksheet+xml">
        <DigestMethod Algorithm="http://www.w3.org/2001/04/xmlenc#sha256"/>
        <DigestValue>81ftrHRd0hcUKiI2cpTLpigelX4pPb4/iISN3gSfIyU=</DigestValue>
      </Reference>
      <Reference URI="/xl/worksheets/sheet4.xml?ContentType=application/vnd.openxmlformats-officedocument.spreadsheetml.worksheet+xml">
        <DigestMethod Algorithm="http://www.w3.org/2001/04/xmlenc#sha256"/>
        <DigestValue>vUdVs3zWxfid+EtEK7k4f8dPugUBbRH9a43PxDdH+EE=</DigestValue>
      </Reference>
      <Reference URI="/xl/worksheets/sheet5.xml?ContentType=application/vnd.openxmlformats-officedocument.spreadsheetml.worksheet+xml">
        <DigestMethod Algorithm="http://www.w3.org/2001/04/xmlenc#sha256"/>
        <DigestValue>j3vhUVXq4zuQdXQIBbuUyTLIDXzbbd3Y0C9eJnl+JVQ=</DigestValue>
      </Reference>
      <Reference URI="/xl/worksheets/sheet6.xml?ContentType=application/vnd.openxmlformats-officedocument.spreadsheetml.worksheet+xml">
        <DigestMethod Algorithm="http://www.w3.org/2001/04/xmlenc#sha256"/>
        <DigestValue>00RcE9y7jYsH7Useuj4xEn+iDevFA2onHAQPQgdqRvs=</DigestValue>
      </Reference>
      <Reference URI="/xl/worksheets/sheet7.xml?ContentType=application/vnd.openxmlformats-officedocument.spreadsheetml.worksheet+xml">
        <DigestMethod Algorithm="http://www.w3.org/2001/04/xmlenc#sha256"/>
        <DigestValue>cxSH4Di1XdSeUH1rfSXTPBACIWSc/fftduN8tVxvuso=</DigestValue>
      </Reference>
      <Reference URI="/xl/worksheets/sheet8.xml?ContentType=application/vnd.openxmlformats-officedocument.spreadsheetml.worksheet+xml">
        <DigestMethod Algorithm="http://www.w3.org/2001/04/xmlenc#sha256"/>
        <DigestValue>6i16lcWxo7MLTfIZn9Df34ntAesF+5O5k5rgT7NOaWo=</DigestValue>
      </Reference>
      <Reference URI="/xl/worksheets/sheet9.xml?ContentType=application/vnd.openxmlformats-officedocument.spreadsheetml.worksheet+xml">
        <DigestMethod Algorithm="http://www.w3.org/2001/04/xmlenc#sha256"/>
        <DigestValue>FWJyeWwWkA3y1VOg4DMCVrt6XDR2CDx9QpRblF5AX6k=</DigestValue>
      </Reference>
    </Manifest>
    <SignatureProperties>
      <SignatureProperty Id="idSignatureTime" Target="#idPackageSignature">
        <mdssi:SignatureTime xmlns:mdssi="http://schemas.openxmlformats.org/package/2006/digital-signature">
          <mdssi:Format>YYYY-MM-DDThh:mm:ssTZD</mdssi:Format>
          <mdssi:Value>2020-06-30T16:42:10Z</mdssi:Value>
        </mdssi:SignatureTime>
      </SignatureProperty>
    </SignatureProperties>
  </Object>
  <Object Id="idOfficeObject">
    <SignatureProperties>
      <SignatureProperty Id="idOfficeV1Details" Target="#idPackageSignature">
        <SignatureInfoV1 xmlns="http://schemas.microsoft.com/office/2006/digsig">
          <SetupID>{01928E14-85AF-4DB5-B090-1AE10B47EBCF}</SetupID>
          <SignatureText>Arnaldo H. Acosta Leyes</SignatureText>
          <SignatureImage/>
          <SignatureComments/>
          <WindowsVersion>10.0</WindowsVersion>
          <OfficeVersion>16.0.12827/20</OfficeVersion>
          <ApplicationVersion>16.0.12827</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2020-06-30T16:42:10Z</xd:SigningTime>
          <xd:SigningCertificate>
            <xd:Cert>
              <xd:CertDigest>
                <DigestMethod Algorithm="http://www.w3.org/2001/04/xmlenc#sha256"/>
                <DigestValue>mKrd367HcuNv5qgH8nLZrJdvGCuf7xC/imEnW5fysIU=</DigestValue>
              </xd:CertDigest>
              <xd:IssuerSerial>
                <X509IssuerName>CN=CA-CODE100 S.A., C=PY, O=CODE100 S.A., SERIALNUMBER=RUC 80080610-7</X509IssuerName>
                <X509SerialNumber>2051668597635199606226017005009945284006911390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FQBAACfAAAAAAAAAAAAAADeFwAALAsAACBFTUYAAAEAZBwAAKoAAAAGAAAAAAAAAAAAAAAAAAAAgAcAADgEAABYAQAAwQAAAAAAAAAAAAAAAAAAAMA/BQDo8QIACgAAABAAAAAAAAAAAAAAAEsAAAAQAAAAAAAAAAUAAAAeAAAAGAAAAAAAAAAAAAAAVQEAAKAAAAAnAAAAGAAAAAEAAAAAAAAAAAAAAAAAAAAlAAAADAAAAAEAAABMAAAAZAAAAAAAAAAAAAAAVAEAAJ8AAAAAAAAAAAAAAFU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UAQAAnwAAAAAAAAAAAAAAVQEAAKAAAAAhAPAAAAAAAAAAAAAAAIA/AAAAAAAAAAAAAIA/AAAAAAAAAAAAAAAAAAAAAAAAAAAAAAAAAAAAAAAAAAAlAAAADAAAAAAAAIAoAAAADAAAAAEAAAAnAAAAGAAAAAEAAAAAAAAA8PDwAAAAAAAlAAAADAAAAAEAAABMAAAAZAAAAAAAAAAAAAAAVAEAAJ8AAAAAAAAAAAAAAFUBAACgAAAAIQDwAAAAAAAAAAAAAACAPwAAAAAAAAAAAACAPwAAAAAAAAAAAAAAAAAAAAAAAAAAAAAAAAAAAAAAAAAAJQAAAAwAAAAAAACAKAAAAAwAAAABAAAAJwAAABgAAAABAAAAAAAAAPDw8AAAAAAAJQAAAAwAAAABAAAATAAAAGQAAAAAAAAAAAAAAFQBAACfAAAAAAAAAAAAAABVAQAAoAAAACEA8AAAAAAAAAAAAAAAgD8AAAAAAAAAAAAAgD8AAAAAAAAAAAAAAAAAAAAAAAAAAAAAAAAAAAAAAAAAACUAAAAMAAAAAAAAgCgAAAAMAAAAAQAAACcAAAAYAAAAAQAAAAAAAADw8PAAAAAAACUAAAAMAAAAAQAAAEwAAABkAAAAAAAAAAAAAABUAQAAnwAAAAAAAAAAAAAAVQEAAKAAAAAhAPAAAAAAAAAAAAAAAIA/AAAAAAAAAAAAAIA/AAAAAAAAAAAAAAAAAAAAAAAAAAAAAAAAAAAAAAAAAAAlAAAADAAAAAAAAIAoAAAADAAAAAEAAAAnAAAAGAAAAAEAAAAAAAAA////AAAAAAAlAAAADAAAAAEAAABMAAAAZAAAAAAAAAAAAAAAVAEAAJ8AAAAAAAAAAAAAAFUBAACgAAAAIQDwAAAAAAAAAAAAAACAPwAAAAAAAAAAAACAPwAAAAAAAAAAAAAAAAAAAAAAAAAAAAAAAAAAAAAAAAAAJQAAAAwAAAAAAACAKAAAAAwAAAABAAAAJwAAABgAAAABAAAAAAAAAP///wAAAAAAJQAAAAwAAAABAAAATAAAAGQAAAAAAAAAAAAAAFQBAACfAAAAAAAAAAAAAABV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ClYvt/AABNa8QJ+38AACBCpWL7fwAAvMwuCvt/AADYFAAAAAAAAEAAAMD7fwAAAAClYvt/AAAJbsQJ+38AAAQAAAAAAAAAIEKlYvt/AAA4ru8xrAAAALzMLgr7fwAASAAAAPt/AAC8zC4K+38AAMgjUAr7fwAAQNEuCgAAAAABAAAAAAAAAKr1Lgr7fwAAAAClYvt/AAAAAAAAAAAAAAAAAACsAAAAIRR0YPt/AAAAAAAAAAAAABAdAAAAAAAAwKi7jd0BAABYsO8xrAAAAAAAAAAAAAAAAAAAAAAAAAAAAAAAAAAAAAAAAAAAAAAAua/vMawAAAB8XsQJZHYACAAAAAAlAAAADAAAAAEAAAAYAAAADAAAAAAAAAASAAAADAAAAAEAAAAeAAAAGAAAAO4AAAAFAAAAMgEAABYAAAAlAAAADAAAAAEAAABUAAAAiAAAAO8AAAAFAAAAMAEAABUAAAABAAAAVVWPQYX2jkHvAAAABQAAAAoAAABMAAAAAAAAAAAAAAAAAAAA//////////9gAAAAMwAwAC8AMAA2AC8AMgAwADIAMAAHAAAABwAAAAUAAAAHAAAABwAAAAUAAAAHAAAABwAAAAcAAAAHAAAASwAAAEAAAAAwAAAABQAAACAAAAABAAAAAQAAABAAAAAAAAAAAAAAAFUBAACgAAAAAAAAAAAAAABVAQAAoAAAAFIAAABwAQAAAgAAABQAAAAJAAAAAAAAAAAAAAC8AgAAAAAAAAECAiJTAHkAcwB0AGUAbQAAAAAAAAAAAAAAAAAAAAAAAAAAAAAAAAAAAAAAAAAAAAAAAAAAAAAAAAAAAAAAAAAAAAAAAAAAAAkAAAABAAAAaMuLYPt/AAABEAAAAAAAAEiel2D7fwAAAAAAAAAAAAAAAAAAAAAAAJjc7zGsAAAAEwAAAAAAAAAAAAAAAAAAAAAAAAAAAAAA/oa3rA5IAADA0/yb3QEAABAAAAAAAAAA/QGKAAAAAADAqLuN3QEAAODd7zEAAAAAANPBjd0BAAAHAAAAAAAAAAAAAAAAAAAAHN3vMawAAABZ3e8xrAAAACEUdGD7fwAAAAAAAAAAAAA2THdgAAAAAIhjga/FhwAACD58Y/t/AAAc3e8xrAAAAAcAAAAAAAAAAAAAAAAAAAAAAAAAAAAAAAAAAAAAAAAAAg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qO+/oN0BAABoy4tg+38AAKjvv6DdAQAASJ6XYPt/AAAAAAAAAAAAAAAAAAAAAAAA/v////////8CAAAAAAAAAAAAAAAAAAAAAAAAAAAAAADOObasDkgAAAIAAAAAAAAAiEdaCft/AADg////AAAAAMCou43dAQAAKGnuMQAAAAAAAAAAAAAAAAYAAAAAAAAAAAAAAAAAAABMaO4xrAAAAIlo7jGsAAAAIRR0YPt/AAAuAsoDAAAAADAAAAAAAAAABhMH93umAACo+VoJ+38AAExo7jGsAAAABgAAAPt/AAAAAAAAAAAAAAAAAAAAAAAAAAAAAAAAAAAgAAAAZHYACAAAAAAlAAAADAAAAAMAAAAYAAAADAAAAAAAAAASAAAADAAAAAEAAAAWAAAADAAAAAgAAABUAAAAVAAAAAwAAAA3AAAAIAAAAFoAAAABAAAAVVWPQYX2jkEMAAAAWwAAAAEAAABMAAAABAAAAAsAAAA3AAAAIgAAAFsAAABQAAAAWAA6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ACAQAAVgAAADAAAAA7AAAA0wAAABwAAAAhAPAAAAAAAAAAAAAAAIA/AAAAAAAAAAAAAIA/AAAAAAAAAAAAAAAAAAAAAAAAAAAAAAAAAAAAAAAAAAAlAAAADAAAAAAAAIAoAAAADAAAAAQAAABSAAAAcAEAAAQAAADs////AAAAAAAAAAAAAAAAkAEAAAAAAAEAAAAAcwBlAGcAbwBlACAAdQBpAAAAAAAAAAAAAAAAAAAAAAAAAAAAAAAAAAAAAAAAAAAAAAAAAAAAAAAAAAAAAAAAAAAAAABY77+g3QEAAGjLi2D7fwAAWO+/oN0BAABInpdg+38AAAAAAAAAAAAAAAAAAAAAAAAAAAAAAACgPwAAAAAAAKA/AAAAAAAAAAAAAAAAAAAAAI46tqwOSAAAo0ffCAAAAAAAAAAA3QEAAOz///8AAAAAwKi7jd0BAADoae4xAAAAAAAAAAAAAAAACQAAAAAAAAAAAAAAAAAAAAxp7jGsAAAASWnuMawAAAAhFHRg+38AAAAAAADdAQAAAAAAAAAAAABGEgf3e6YAAFDvwY3dAQAADGnuMawAAAAJAAAA+38AAAAAAAAAAAAAAAAAAAAAAAAAAAAAAAAAACAAAABkdgAIAAAAACUAAAAMAAAABAAAABgAAAAMAAAAAAAAABIAAAAMAAAAAQAAAB4AAAAYAAAAMAAAADsAAAADAQAAVwAAACUAAAAMAAAABAAAAFQAAADYAAAAMQAAADsAAAABAQAAVgAAAAEAAABVVY9BhfaOQTEAAAA7AAAAFwAAAEwAAAAAAAAAAAAAAAAAAAD//////////3wAAABBAHIAbgBhAGwAZABvACAASAAuACAAQQBjAG8AcwB0AGEAIABMAGUAeQBlAHMAcgANAAAABwAAAAsAAAAKAAAABQAAAAwAAAAMAAAABQAAAA4AAAAEAAAABQAAAA0AAAAJAAAADAAAAAgAAAAHAAAACgAAAAUAAAAJAAAACgAAAAoAAAAKAAAACAAAAEsAAABAAAAAMAAAAAUAAAAgAAAAAQAAAAEAAAAQAAAAAAAAAAAAAABVAQAAoAAAAAAAAAAAAAAAVQEAAKAAAAAlAAAADAAAAAIAAAAnAAAAGAAAAAUAAAAAAAAA////AAAAAAAlAAAADAAAAAUAAABMAAAAZAAAAAAAAABhAAAAVAEAAJsAAAAAAAAAYQAAAFU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DYAAAADwAAAGEAAACzAAAAcQAAAAEAAABVVY9BhfaOQQ8AAABhAAAAFwAAAEwAAAAAAAAAAAAAAAAAAAD//////////3wAAABBAFIATgBBAEwARABPACAASAAuACAAQQBDAE8AUwBUAEEAIABMAEUAWQBFAFMAaQAIAAAACAAAAAoAAAAIAAAABgAAAAkAAAAKAAAABAAAAAkAAAADAAAABAAAAAgAAAAIAAAACgAAAAcAAAAHAAAACAAAAAQAAAAGAAAABwAAAAcAAAAHAAAABwAAAEsAAABAAAAAMAAAAAUAAAAgAAAAAQAAAAEAAAAQAAAAAAAAAAAAAABVAQAAoAAAAAAAAAAAAAAAVQ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wAAAAPAAAAdgAAAKQAAACGAAAAAQAAAFVVj0GF9o5BDwAAAHYAAAAVAAAATAAAAAAAAAAAAAAAAAAAAP//////////eAAAAFMATwBDAEkATwBfACAARgBJAFIATQBBACAAQQBVAEQASQBUAE8AUgBBAHQABwAAAAoAAAAIAAAAAwAAAAoAAAAFAAAABAAAAAYAAAADAAAACAAAAAwAAAAIAAAABAAAAAgAAAAJAAAACQAAAAMAAAAHAAAACgAAAAgAAAAIAAAASwAAAEAAAAAwAAAABQAAACAAAAABAAAAAQAAABAAAAAAAAAAAAAAAFUBAACgAAAAAAAAAAAAAABVAQAAoAAAACUAAAAMAAAAAgAAACcAAAAYAAAABQAAAAAAAAD///8AAAAAACUAAAAMAAAABQAAAEwAAABkAAAADgAAAIsAAABGAQAAmwAAAA4AAACLAAAAOQEAABEAAAAhAPAAAAAAAAAAAAAAAIA/AAAAAAAAAAAAAIA/AAAAAAAAAAAAAAAAAAAAAAAAAAAAAAAAAAAAAAAAAAAlAAAADAAAAAAAAIAoAAAADAAAAAUAAAAlAAAADAAAAAEAAAAYAAAADAAAAAAAAAASAAAADAAAAAEAAAAWAAAADAAAAAAAAABUAAAAVAEAAA8AAACLAAAARQEAAJsAAAABAAAAVVWPQYX2jkEPAAAAiwAAACwAAABMAAAABAAAAA4AAACLAAAARwEAAJwAAACkAAAARgBpAHIAbQBhAGQAbwAgAHAAbwByADoAIABBAFIATgBBAEwARABPACAASABFAFIATgBFAEcASQBMAEQATwAgAEEAQwBPAFMAVABBACAATABFAFkARQBTAAYAAAADAAAABQAAAAsAAAAHAAAACAAAAAgAAAAEAAAACAAAAAgAAAAFAAAAAwAAAAQAAAAIAAAACAAAAAoAAAAIAAAABgAAAAkAAAAKAAAABAAAAAkAAAAHAAAACAAAAAoAAAAHAAAACQAAAAMAAAAGAAAACQAAAAoAAAAEAAAACAAAAAgAAAAKAAAABwAAAAcAAAAIAAAABAAAAAYAAAAHAAAABwAAAAcAAAAHAAAAFgAAAAwAAAAAAAAAJQAAAAwAAAACAAAADgAAABQAAAAAAAAAEAAAABQAAAA=</Object>
  <Object Id="idInvalidSigLnImg">AQAAAGwAAAAAAAAAAAAAAFQBAACfAAAAAAAAAAAAAADeFwAALAsAACBFTUYAAAEAmCAAALAAAAAGAAAAAAAAAAAAAAAAAAAAgAcAADgEAABYAQAAwQAAAAAAAAAAAAAAAAAAAMA/BQDo8QIACgAAABAAAAAAAAAAAAAAAEsAAAAQAAAAAAAAAAUAAAAeAAAAGAAAAAAAAAAAAAAAVQEAAKAAAAAnAAAAGAAAAAEAAAAAAAAAAAAAAAAAAAAlAAAADAAAAAEAAABMAAAAZAAAAAAAAAAAAAAAVAEAAJ8AAAAAAAAAAAAAAFU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UAQAAnwAAAAAAAAAAAAAAVQEAAKAAAAAhAPAAAAAAAAAAAAAAAIA/AAAAAAAAAAAAAIA/AAAAAAAAAAAAAAAAAAAAAAAAAAAAAAAAAAAAAAAAAAAlAAAADAAAAAAAAIAoAAAADAAAAAEAAAAnAAAAGAAAAAEAAAAAAAAA8PDwAAAAAAAlAAAADAAAAAEAAABMAAAAZAAAAAAAAAAAAAAAVAEAAJ8AAAAAAAAAAAAAAFUBAACgAAAAIQDwAAAAAAAAAAAAAACAPwAAAAAAAAAAAACAPwAAAAAAAAAAAAAAAAAAAAAAAAAAAAAAAAAAAAAAAAAAJQAAAAwAAAAAAACAKAAAAAwAAAABAAAAJwAAABgAAAABAAAAAAAAAPDw8AAAAAAAJQAAAAwAAAABAAAATAAAAGQAAAAAAAAAAAAAAFQBAACfAAAAAAAAAAAAAABVAQAAoAAAACEA8AAAAAAAAAAAAAAAgD8AAAAAAAAAAAAAgD8AAAAAAAAAAAAAAAAAAAAAAAAAAAAAAAAAAAAAAAAAACUAAAAMAAAAAAAAgCgAAAAMAAAAAQAAACcAAAAYAAAAAQAAAAAAAADw8PAAAAAAACUAAAAMAAAAAQAAAEwAAABkAAAAAAAAAAAAAABUAQAAnwAAAAAAAAAAAAAAVQEAAKAAAAAhAPAAAAAAAAAAAAAAAIA/AAAAAAAAAAAAAIA/AAAAAAAAAAAAAAAAAAAAAAAAAAAAAAAAAAAAAAAAAAAlAAAADAAAAAAAAIAoAAAADAAAAAEAAAAnAAAAGAAAAAEAAAAAAAAA////AAAAAAAlAAAADAAAAAEAAABMAAAAZAAAAAAAAAAAAAAAVAEAAJ8AAAAAAAAAAAAAAFUBAACgAAAAIQDwAAAAAAAAAAAAAACAPwAAAAAAAAAAAACAPwAAAAAAAAAAAAAAAAAAAAAAAAAAAAAAAAAAAAAAAAAAJQAAAAwAAAAAAACAKAAAAAwAAAABAAAAJwAAABgAAAABAAAAAAAAAP///wAAAAAAJQAAAAwAAAABAAAATAAAAGQAAAAAAAAAAAAAAFQBAACfAAAAAAAAAAAAAABV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KFkIcPLYRJW8AAAAAAAAAAAAAAAAAAAAAAAAIETQOHlwAAAAAAAAAAAAAAAAAAAARJW8fQ8kfQ8kLGUsAAAAAAAAAAAAAAAAIETQdQMEJEzt7t91LdKBLdKBLdKA/YocECRgcPbgfQ8keQcQIEjYWIzAdLT4IETQdQMEVLosAAABLdKClzeR7t92+1uV7t91pdn4HEDEdQMEfQ8kdQMEIETQIETQdQMEdP70ECRgAAABLdKB7t93t7e3t7e3t7e3t7e19fX0GDiocPLYfQ8kdQMEdQMEfQ8kJEzslOlAAAABLdKC91eTt7e3t7e3t7e3t7e3t7e1TU1MECBodP70fQ8kfQ8kWMJABAgI3VXYAAABLdKB7t93t7e2+eje+eje1dDRWVlYECBoXMpcfQ8kfQ8kfQ8kfQ8kULIYBAwkAAABLdKC91eTt7e3t7e3t7e09PT0KF0YdP78fQ8kfQ8kQI2oFCyEVLYkfQ8kaOq4HEDFLdKB7t93t7e3Z5Op7t90OFRobO7MfQ8kcPbgKFkQyMjKkpKQ6OjoGDioRJW8ECh5LdKC91eTt7e17t917t90+XG8GDiwQI2oHCRFsbGzn5+ft7e3t7e2Toq0oPlYAAABLdKB7t93t7e17t917t917t91bh6ODg4PLy8vt7e3t7e3t7e3t7e17t91LdKAAAABLdKC91eTt7e3Z5Op7t917t93M3eft7e3t7e3t7e3t7e3t7e3t7e3E2OZLdKAAAABLdKB7t93t7e3t7e3t7e3t7e3t7e3t7e3t7e3t7e3t7e3t7e3t7e17t91LdKAAAABLdKClzeR7t92+1uV7t92+1uV7t92+1uV7t92+1uV7t92+1uV7t92qz+VLdKAAAAB7t91LdKBLdKBLdKBLdKBLdKBLdKBLdKBLdKBLdKBLdKBLdKBLdKBLdKB7t90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ClYvt/AABNa8QJ+38AACBCpWL7fwAAvMwuCvt/AADYFAAAAAAAAEAAAMD7fwAAAAClYvt/AAAJbsQJ+38AAAQAAAAAAAAAIEKlYvt/AAA4ru8xrAAAALzMLgr7fwAASAAAAPt/AAC8zC4K+38AAMgjUAr7fwAAQNEuCgAAAAABAAAAAAAAAKr1Lgr7fwAAAAClYvt/AAAAAAAAAAAAAAAAAACsAAAAIRR0YPt/AAAAAAAAAAAAABAdAAAAAAAAwKi7jd0BAABYsO8xrAAAAAAAAAAAAAAAAAAAAAAAAAAAAAAAAAAAAAAAAAAAAAAAua/vMawAAAB8XsQJZHYACAAAAAAlAAAADAAAAAEAAAAYAAAADAAAAP8AAAASAAAADAAAAAEAAAAeAAAAGAAAADAAAAAFAAAAiwAAABYAAAAlAAAADAAAAAEAAABUAAAAqAAAADEAAAAFAAAAiQAAABUAAAABAAAAVVWPQYX2jkExAAAABQAAAA8AAABMAAAAAAAAAAAAAAAAAAAA//////////9sAAAARgBpAHIAbQBhACAAbgBvACAAdgDhAGwAaQBkAGEAAAAGAAAAAwAAAAUAAAALAAAABwAAAAQAAAAHAAAACAAAAAQAAAAGAAAABwAAAAMAAAADAAAACAAAAAcAAABLAAAAQAAAADAAAAAFAAAAIAAAAAEAAAABAAAAEAAAAAAAAAAAAAAAVQEAAKAAAAAAAAAAAAAAAFUBAACgAAAAUgAAAHABAAACAAAAFAAAAAkAAAAAAAAAAAAAALwCAAAAAAAAAQICIlMAeQBzAHQAZQBtAAAAAAAAAAAAAAAAAAAAAAAAAAAAAAAAAAAAAAAAAAAAAAAAAAAAAAAAAAAAAAAAAAAAAAAAAAAACQAAAAEAAABoy4tg+38AAAEQAAAAAAAASJ6XYPt/AAAAAAAAAAAAAAAAAAAAAAAAmNzvMawAAAATAAAAAAAAAAAAAAAAAAAAAAAAAAAAAAD+hresDkgAAMDT/JvdAQAAEAAAAAAAAAD9AYoAAAAAAMCou43dAQAA4N3vMQAAAAAA08GN3QEAAAcAAAAAAAAAAAAAAAAAAAAc3e8xrAAAAFnd7zGsAAAAIRR0YPt/AAAAAAAAAAAAADZMd2AAAAAAiGOBr8WHAAAIPnxj+38AABzd7zGsAAAABwAAAAAAAAAAAAAAAAAAAAAAAAAAAAAAAAAAAAAAAAAC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Co77+g3QEAAGjLi2D7fwAAqO+/oN0BAABInpdg+38AAAAAAAAAAAAAAAAAAAAAAAD+/////////wIAAAAAAAAAAAAAAAAAAAAAAAAAAAAAAM45tqwOSAAAAgAAAAAAAACIR1oJ+38AAOD///8AAAAAwKi7jd0BAAAoae4xAAAAAAAAAAAAAAAABgAAAAAAAAAAAAAAAAAAAExo7jGsAAAAiWjuMawAAAAhFHRg+38AAC4CygMAAAAAMAAAAAAAAAAGEwf3e6YAAKj5Wgn7fwAATGjuMawAAAAGAAAA+38AAAAAAAAAAAAAAAAAAAAAAAAAAAAAAAAAACAAAABkdgAIAAAAACUAAAAMAAAAAwAAABgAAAAMAAAAAAAAABIAAAAMAAAAAQAAABYAAAAMAAAACAAAAFQAAABUAAAADAAAADcAAAAgAAAAWgAAAAEAAABVVY9BhfaO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IBAABWAAAAMAAAADsAAADTAAAAHAAAACEA8AAAAAAAAAAAAAAAgD8AAAAAAAAAAAAAgD8AAAAAAAAAAAAAAAAAAAAAAAAAAAAAAAAAAAAAAAAAACUAAAAMAAAAAAAAgCgAAAAMAAAABAAAAFIAAABwAQAABAAAAOz///8AAAAAAAAAAAAAAACQAQAAAAAAAQAAAABzAGUAZwBvAGUAIAB1AGkAAAAAAAAAAAAAAAAAAAAAAAAAAAAAAAAAAAAAAAAAAAAAAAAAAAAAAAAAAAAAAAAAAAAAAFjvv6DdAQAAaMuLYPt/AABY77+g3QEAAEiel2D7fwAAAAAAAAAAAAAAAAAAAAAAAAAAAAAAAKA/AAAAAAAAoD8AAAAAAAAAAAAAAAAAAAAAjjq2rA5IAACjR98IAAAAAAAAAADdAQAA7P///wAAAADAqLuN3QEAAOhp7jEAAAAAAAAAAAAAAAAJAAAAAAAAAAAAAAAAAAAADGnuMawAAABJae4xrAAAACEUdGD7fwAAAAAAAN0BAAAAAAAAAAAAAEYSB/d7pgAAUO/Bjd0BAAAMae4xrAAAAAkAAAD7fwAAAAAAAAAAAAAAAAAAAAAAAAAAAAAAAAAAIAAAAGR2AAgAAAAAJQAAAAwAAAAEAAAAGAAAAAwAAAAAAAAAEgAAAAwAAAABAAAAHgAAABgAAAAwAAAAOwAAAAMBAABXAAAAJQAAAAwAAAAEAAAAVAAAANgAAAAxAAAAOwAAAAEBAABWAAAAAQAAAFVVj0GF9o5BMQAAADsAAAAXAAAATAAAAAAAAAAAAAAAAAAAAP//////////fAAAAEEAcgBuAGEAbABkAG8AIABIAC4AIABBAGMAbwBzAHQAYQAgAEwAZQB5AGUAcwAAAA0AAAAHAAAACwAAAAoAAAAFAAAADAAAAAwAAAAFAAAADgAAAAQAAAAFAAAADQAAAAkAAAAMAAAACAAAAAcAAAAKAAAABQAAAAkAAAAKAAAACgAAAAoAAAAIAAAASwAAAEAAAAAwAAAABQAAACAAAAABAAAAAQAAABAAAAAAAAAAAAAAAFUBAACgAAAAAAAAAAAAAABVAQAAoAAAACUAAAAMAAAAAgAAACcAAAAYAAAABQAAAAAAAAD///8AAAAAACUAAAAMAAAABQAAAEwAAABkAAAAAAAAAGEAAABUAQAAmwAAAAAAAABhAAAAVQ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NgAAAAPAAAAYQAAALMAAABxAAAAAQAAAFVVj0GF9o5BDwAAAGEAAAAXAAAATAAAAAAAAAAAAAAAAAAAAP//////////fAAAAEEAUgBOAEEATABEAE8AIABIAC4AIABBAEMATwBTAFQAQQAgAEwARQBZAEUAUwAAAAgAAAAIAAAACgAAAAgAAAAGAAAACQAAAAoAAAAEAAAACQAAAAMAAAAEAAAACAAAAAgAAAAKAAAABwAAAAcAAAAIAAAABAAAAAYAAAAHAAAABwAAAAcAAAAHAAAASwAAAEAAAAAwAAAABQAAACAAAAABAAAAAQAAABAAAAAAAAAAAAAAAFUBAACgAAAAAAAAAAAAAABV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zAAAAA8AAAB2AAAApAAAAIYAAAABAAAAVVWPQYX2jkEPAAAAdgAAABUAAABMAAAAAAAAAAAAAAAAAAAA//////////94AAAAUwBPAEMASQBPAF8AIABGAEkAUgBNAEEAIABBAFUARABJAFQATwBSAEEAAAAHAAAACgAAAAgAAAADAAAACgAAAAUAAAAEAAAABgAAAAMAAAAIAAAADAAAAAgAAAAEAAAACAAAAAkAAAAJAAAAAwAAAAcAAAAKAAAACAAAAAgAAABLAAAAQAAAADAAAAAFAAAAIAAAAAEAAAABAAAAEAAAAAAAAAAAAAAAVQEAAKAAAAAAAAAAAAAAAFUBAACgAAAAJQAAAAwAAAACAAAAJwAAABgAAAAFAAAAAAAAAP///wAAAAAAJQAAAAwAAAAFAAAATAAAAGQAAAAOAAAAiwAAAEYBAACbAAAADgAAAIsAAAA5AQAAEQAAACEA8AAAAAAAAAAAAAAAgD8AAAAAAAAAAAAAgD8AAAAAAAAAAAAAAAAAAAAAAAAAAAAAAAAAAAAAAAAAACUAAAAMAAAAAAAAgCgAAAAMAAAABQAAACUAAAAMAAAAAQAAABgAAAAMAAAAAAAAABIAAAAMAAAAAQAAABYAAAAMAAAAAAAAAFQAAABUAQAADwAAAIsAAABFAQAAmwAAAAEAAABVVY9BhfaOQQ8AAACLAAAALAAAAEwAAAAEAAAADgAAAIsAAABHAQAAnAAAAKQAAABGAGkAcgBtAGEAZABvACAAcABvAHIAOgAgAEEAUgBOAEEATABEAE8AIABIAEUAUgBOAEUARwBJAEwARABPACAAQQBDAE8AUwBUAEEAIABMAEUAWQBFAFMABgAAAAMAAAAFAAAACwAAAAcAAAAIAAAACAAAAAQAAAAIAAAACAAAAAUAAAADAAAABAAAAAgAAAAIAAAACgAAAAgAAAAGAAAACQAAAAoAAAAEAAAACQAAAAcAAAAIAAAACgAAAAcAAAAJAAAAAwAAAAYAAAAJAAAACgAAAAQAAAAIAAAACAAAAAoAAAAHAAAABwAAAAgAAAAEAAAABgAAAAcAAAAHAAAABwAAAAc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10</vt:i4>
      </vt:variant>
    </vt:vector>
  </HeadingPairs>
  <TitlesOfParts>
    <vt:vector size="27" baseType="lpstr">
      <vt:lpstr>FIRMAS</vt:lpstr>
      <vt:lpstr>P2_AP 19</vt:lpstr>
      <vt:lpstr>DETALLE PARA NOTAS DIC</vt:lpstr>
      <vt:lpstr>EE_RR </vt:lpstr>
      <vt:lpstr>P4_EV</vt:lpstr>
      <vt:lpstr>P5_OYA </vt:lpstr>
      <vt:lpstr>AA</vt:lpstr>
      <vt:lpstr>AB</vt:lpstr>
      <vt:lpstr>AC</vt:lpstr>
      <vt:lpstr>AD</vt:lpstr>
      <vt:lpstr>AE</vt:lpstr>
      <vt:lpstr>AF</vt:lpstr>
      <vt:lpstr>AG</vt:lpstr>
      <vt:lpstr>AH</vt:lpstr>
      <vt:lpstr>AI</vt:lpstr>
      <vt:lpstr>AJ</vt:lpstr>
      <vt:lpstr>ANEXO I</vt:lpstr>
      <vt:lpstr>AB!Área_de_impresión</vt:lpstr>
      <vt:lpstr>AC!Área_de_impresión</vt:lpstr>
      <vt:lpstr>AD!Área_de_impresión</vt:lpstr>
      <vt:lpstr>AE!Área_de_impresión</vt:lpstr>
      <vt:lpstr>AF!Área_de_impresión</vt:lpstr>
      <vt:lpstr>AG!Área_de_impresión</vt:lpstr>
      <vt:lpstr>AI!Área_de_impresión</vt:lpstr>
      <vt:lpstr>AJ!Área_de_impresión</vt:lpstr>
      <vt:lpstr>'DETALLE PARA NOTAS DIC'!Área_de_impresión</vt:lpstr>
      <vt:lpstr>AG!Excel_BuiltIn_Print_Area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Correa</dc:creator>
  <cp:lastModifiedBy>0</cp:lastModifiedBy>
  <cp:lastPrinted>2020-05-11T17:41:21Z</cp:lastPrinted>
  <dcterms:created xsi:type="dcterms:W3CDTF">2016-05-31T16:01:50Z</dcterms:created>
  <dcterms:modified xsi:type="dcterms:W3CDTF">2020-06-25T12:41:17Z</dcterms:modified>
</cp:coreProperties>
</file>