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sigs" ContentType="application/vnd.openxmlformats-package.digital-signature-origin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8_{3536DA81-99AF-4421-BCE0-5AEA1937929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definedNames>
    <definedName name="_xlnm.Print_Area" localSheetId="0">Hoja1!$A$1:$D$29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0" i="1" l="1"/>
  <c r="H13" i="1" s="1"/>
  <c r="B17" i="1"/>
  <c r="B16" i="1"/>
  <c r="H15" i="1" s="1"/>
  <c r="I15" i="1" s="1"/>
  <c r="B15" i="1"/>
  <c r="H14" i="1" s="1"/>
  <c r="B14" i="1"/>
  <c r="B12" i="1"/>
  <c r="I14" i="1" l="1"/>
  <c r="H16" i="1"/>
  <c r="I16" i="1" s="1"/>
  <c r="B18" i="1"/>
  <c r="B19" i="1" l="1"/>
  <c r="B21" i="1" s="1"/>
  <c r="H22" i="1"/>
  <c r="C16" i="1"/>
  <c r="C15" i="1" l="1"/>
  <c r="D15" i="1"/>
  <c r="C17" i="1"/>
  <c r="D16" i="1" l="1"/>
  <c r="D17" i="1" l="1"/>
</calcChain>
</file>

<file path=xl/sharedStrings.xml><?xml version="1.0" encoding="utf-8"?>
<sst xmlns="http://schemas.openxmlformats.org/spreadsheetml/2006/main" count="58" uniqueCount="56">
  <si>
    <t>Anexo 1 Res. CG Nº 23/16</t>
  </si>
  <si>
    <t xml:space="preserve">Situación </t>
  </si>
  <si>
    <t xml:space="preserve">      Monto (En Gs)</t>
  </si>
  <si>
    <t xml:space="preserve">Previsiones </t>
  </si>
  <si>
    <t>(En Gs)</t>
  </si>
  <si>
    <t xml:space="preserve">B.1. Normal </t>
  </si>
  <si>
    <t xml:space="preserve">B.2. Atraso </t>
  </si>
  <si>
    <t xml:space="preserve">B.2. En Gestión de Cobro </t>
  </si>
  <si>
    <t xml:space="preserve">B.3. En Gestión de Cobro Judicial </t>
  </si>
  <si>
    <t xml:space="preserve">Observaciones </t>
  </si>
  <si>
    <t xml:space="preserve">Criterios de Clasificación utilizados </t>
  </si>
  <si>
    <t xml:space="preserve">Normal </t>
  </si>
  <si>
    <t xml:space="preserve">Atraso </t>
  </si>
  <si>
    <t xml:space="preserve">En Gestión de Cobro </t>
  </si>
  <si>
    <t xml:space="preserve">En Gestión de Cobro Judicial </t>
  </si>
  <si>
    <t xml:space="preserve">de 360  días de atraso </t>
  </si>
  <si>
    <t>2=20%</t>
  </si>
  <si>
    <t>3=50%</t>
  </si>
  <si>
    <t>4=100%</t>
  </si>
  <si>
    <t xml:space="preserve">Cartera Vencida </t>
  </si>
  <si>
    <t>% Prev. s/ Cartera</t>
  </si>
  <si>
    <t xml:space="preserve">A. Total de cartera no Vencida </t>
  </si>
  <si>
    <t xml:space="preserve">Composición de Cartera Vencida </t>
  </si>
  <si>
    <t xml:space="preserve">B. TOTAL CARTERA VENCIDA </t>
  </si>
  <si>
    <t xml:space="preserve">de 30 días de atraso </t>
  </si>
  <si>
    <t xml:space="preserve"> de 60 a 120 días de atraso </t>
  </si>
  <si>
    <t xml:space="preserve"> de 120  a 360 días de atraso </t>
  </si>
  <si>
    <t>TOTAL DE LA CARTERA DE CREDITOS (A+B)</t>
  </si>
  <si>
    <t xml:space="preserve">(-) TOTAL PREVISIONES </t>
  </si>
  <si>
    <t>Composición de la Cartera de Créditos al 31/12/2019.</t>
  </si>
  <si>
    <t>TOTAL NETO CARTERA DE CREDITOS AL 31/12/2019</t>
  </si>
  <si>
    <t xml:space="preserve"> </t>
  </si>
  <si>
    <t>CONDOR DE SERVICIOS S.A.E.C.A.</t>
  </si>
  <si>
    <t>T.CAMBIO</t>
  </si>
  <si>
    <t>COMPOSICION DE CARTERA POR VTO. Y MONEDA AL:</t>
  </si>
  <si>
    <t>ESTADO</t>
  </si>
  <si>
    <t>GUARANIES</t>
  </si>
  <si>
    <t>%</t>
  </si>
  <si>
    <t>DOLARES</t>
  </si>
  <si>
    <t>Total Dolarizado</t>
  </si>
  <si>
    <t>VENCIDA HASTA 30 DIAS</t>
  </si>
  <si>
    <t>VENCIDA HASTA 60 DIAS</t>
  </si>
  <si>
    <t>VENCIDA HASTA 90 DIAS</t>
  </si>
  <si>
    <t>VENCIDA HASTA 120 DIAS</t>
  </si>
  <si>
    <t>VENCIDA A MAS DE 120 DIAS</t>
  </si>
  <si>
    <t>TOTAL VENCIDA</t>
  </si>
  <si>
    <t>JUICIO</t>
  </si>
  <si>
    <t>REMATE</t>
  </si>
  <si>
    <t>A VENCER A 30 DIAS</t>
  </si>
  <si>
    <t>A VENCER A 60 DIAS</t>
  </si>
  <si>
    <t>A VENCER A 90 DIAS</t>
  </si>
  <si>
    <t>A VENCER A 120 DIAS</t>
  </si>
  <si>
    <t>A VENCER A 120 &lt; X &lt; 365</t>
  </si>
  <si>
    <t>A VENCER A MAS DE 1 AÑO</t>
  </si>
  <si>
    <t>TOTAL A VENCER</t>
  </si>
  <si>
    <t>TOTAL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</si>
</sst>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%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3" fontId="3" fillId="0" borderId="0" xfId="0" applyNumberFormat="1" applyFont="1"/>
    <xf numFmtId="0" fontId="5" fillId="0" borderId="5" xfId="0" applyFont="1" applyBorder="1" applyAlignment="1">
      <alignment horizontal="center" vertical="center"/>
    </xf>
    <xf numFmtId="4" fontId="3" fillId="0" borderId="0" xfId="0" applyNumberFormat="1" applyFont="1"/>
    <xf numFmtId="0" fontId="5" fillId="0" borderId="3" xfId="0" applyFont="1" applyBorder="1" applyAlignment="1">
      <alignment vertical="center"/>
    </xf>
    <xf numFmtId="3" fontId="5" fillId="0" borderId="5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3" fillId="0" borderId="0" xfId="1" applyFont="1"/>
    <xf numFmtId="0" fontId="2" fillId="0" borderId="0" xfId="0" applyFont="1"/>
    <xf numFmtId="164" fontId="3" fillId="0" borderId="0" xfId="1" applyNumberFormat="1" applyFont="1"/>
    <xf numFmtId="0" fontId="4" fillId="0" borderId="1" xfId="0" applyFont="1" applyBorder="1" applyAlignment="1">
      <alignment vertical="center"/>
    </xf>
    <xf numFmtId="4" fontId="5" fillId="0" borderId="5" xfId="1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center" vertical="center"/>
    </xf>
    <xf numFmtId="4" fontId="4" fillId="2" borderId="5" xfId="1" applyNumberFormat="1" applyFont="1" applyFill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7" fontId="4" fillId="0" borderId="7" xfId="0" applyNumberFormat="1" applyFont="1" applyBorder="1" applyAlignment="1">
      <alignment horizontal="center" vertical="center"/>
    </xf>
    <xf numFmtId="37" fontId="4" fillId="0" borderId="12" xfId="0" applyNumberFormat="1" applyFont="1" applyBorder="1" applyAlignment="1">
      <alignment horizontal="center" vertical="center"/>
    </xf>
    <xf numFmtId="37" fontId="4" fillId="0" borderId="13" xfId="0" applyNumberFormat="1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N59"/>
  <sheetViews>
    <sheetView tabSelected="1" zoomScaleNormal="100" workbookViewId="0">
      <selection activeCell="R35" sqref="R35"/>
    </sheetView>
  </sheetViews>
  <sheetFormatPr baseColWidth="10" defaultRowHeight="15.75" x14ac:dyDescent="0.25"/>
  <cols>
    <col min="1" max="1" width="43.75" style="1" customWidth="1"/>
    <col min="2" max="2" width="14.25" style="1" bestFit="1" customWidth="1"/>
    <col min="3" max="3" width="11.625" style="1" customWidth="1"/>
    <col min="4" max="4" width="14.25" style="1" customWidth="1"/>
    <col min="5" max="5" width="13.375" style="1" bestFit="1" customWidth="1"/>
    <col min="6" max="6" width="0" style="1" hidden="1" customWidth="1"/>
    <col min="7" max="7" width="14.25" style="1" hidden="1" customWidth="1"/>
    <col min="8" max="8" width="13" style="1" hidden="1" customWidth="1"/>
    <col min="9" max="9" width="12.125" style="1" hidden="1" customWidth="1"/>
    <col min="10" max="10" width="0" style="1" hidden="1" customWidth="1"/>
    <col min="11" max="11" width="11.375" style="1" hidden="1" customWidth="1"/>
    <col min="12" max="16" width="0" style="1" hidden="1" customWidth="1"/>
    <col min="17" max="16384" width="11" style="1"/>
  </cols>
  <sheetData>
    <row r="7" spans="1:10" x14ac:dyDescent="0.25">
      <c r="A7" s="37" t="s">
        <v>0</v>
      </c>
      <c r="B7" s="37"/>
      <c r="C7" s="37"/>
      <c r="D7" s="37"/>
    </row>
    <row r="8" spans="1:10" x14ac:dyDescent="0.25">
      <c r="A8" s="38" t="s">
        <v>29</v>
      </c>
      <c r="B8" s="38"/>
      <c r="C8" s="38"/>
      <c r="D8" s="38"/>
    </row>
    <row r="9" spans="1:10" x14ac:dyDescent="0.25">
      <c r="A9" s="2"/>
      <c r="B9" s="2"/>
    </row>
    <row r="10" spans="1:10" ht="16.5" thickBot="1" x14ac:dyDescent="0.3">
      <c r="A10" s="2"/>
      <c r="B10" s="2"/>
    </row>
    <row r="11" spans="1:10" ht="16.5" thickBot="1" x14ac:dyDescent="0.3">
      <c r="A11" s="3" t="s">
        <v>1</v>
      </c>
      <c r="B11" s="3" t="s">
        <v>2</v>
      </c>
      <c r="C11" s="39" t="s">
        <v>3</v>
      </c>
      <c r="D11" s="40"/>
    </row>
    <row r="12" spans="1:10" ht="16.5" thickBot="1" x14ac:dyDescent="0.3">
      <c r="A12" s="4" t="s">
        <v>21</v>
      </c>
      <c r="B12" s="20">
        <f>+I56+((K56*6442))</f>
        <v>42058295470.239998</v>
      </c>
      <c r="C12" s="6" t="s">
        <v>4</v>
      </c>
      <c r="D12" s="6" t="s">
        <v>20</v>
      </c>
      <c r="H12" s="5"/>
      <c r="I12" s="5"/>
    </row>
    <row r="13" spans="1:10" ht="16.5" thickBot="1" x14ac:dyDescent="0.3">
      <c r="A13" s="17" t="s">
        <v>22</v>
      </c>
      <c r="B13" s="21"/>
      <c r="C13" s="41"/>
      <c r="D13" s="42"/>
      <c r="G13" s="1" t="s">
        <v>3</v>
      </c>
      <c r="H13" s="5">
        <f>-B20</f>
        <v>3241102314</v>
      </c>
      <c r="I13" s="5"/>
    </row>
    <row r="14" spans="1:10" ht="16.5" thickBot="1" x14ac:dyDescent="0.3">
      <c r="A14" s="8" t="s">
        <v>5</v>
      </c>
      <c r="B14" s="22">
        <f>I38+(K38*6442)</f>
        <v>789389863</v>
      </c>
      <c r="C14" s="9">
        <v>0</v>
      </c>
      <c r="D14" s="16">
        <v>0</v>
      </c>
      <c r="F14" s="5"/>
      <c r="G14" s="7" t="s">
        <v>16</v>
      </c>
      <c r="H14" s="5">
        <f>+B15*20%</f>
        <v>179804124.60000002</v>
      </c>
      <c r="I14" s="7">
        <f>+H14/H13*100</f>
        <v>5.5476226043014085</v>
      </c>
      <c r="J14" s="5"/>
    </row>
    <row r="15" spans="1:10" ht="16.5" thickBot="1" x14ac:dyDescent="0.3">
      <c r="A15" s="8" t="s">
        <v>6</v>
      </c>
      <c r="B15" s="9">
        <f>+I39+I40+I41+((K39+K40+K41)*6442)</f>
        <v>899020623</v>
      </c>
      <c r="C15" s="9">
        <f t="shared" ref="C15:D17" si="0">+H14</f>
        <v>179804124.60000002</v>
      </c>
      <c r="D15" s="16">
        <f t="shared" si="0"/>
        <v>5.5476226043014085</v>
      </c>
      <c r="F15" s="5"/>
      <c r="G15" s="7" t="s">
        <v>17</v>
      </c>
      <c r="H15" s="5">
        <f>+B16*50%</f>
        <v>179083343.97</v>
      </c>
      <c r="I15" s="7">
        <f>+H15/H13*100</f>
        <v>5.5253838546363152</v>
      </c>
      <c r="J15" s="5"/>
    </row>
    <row r="16" spans="1:10" ht="16.5" thickBot="1" x14ac:dyDescent="0.3">
      <c r="A16" s="8" t="s">
        <v>7</v>
      </c>
      <c r="B16" s="9">
        <f>+I42+(K42*6442)</f>
        <v>358166687.94</v>
      </c>
      <c r="C16" s="9">
        <f t="shared" si="0"/>
        <v>179083343.97</v>
      </c>
      <c r="D16" s="16">
        <f t="shared" si="0"/>
        <v>5.5253838546363152</v>
      </c>
      <c r="F16" s="5"/>
      <c r="G16" s="5" t="s">
        <v>18</v>
      </c>
      <c r="H16" s="5">
        <f>+H13-H14-H15</f>
        <v>2882214845.4300003</v>
      </c>
      <c r="I16" s="7">
        <f>+H16/H13*100</f>
        <v>88.926993541062288</v>
      </c>
      <c r="J16" s="5"/>
    </row>
    <row r="17" spans="1:10" ht="16.5" thickBot="1" x14ac:dyDescent="0.3">
      <c r="A17" s="8" t="s">
        <v>8</v>
      </c>
      <c r="B17" s="9">
        <f>+I46+(K46*6442)</f>
        <v>4262674049.8600001</v>
      </c>
      <c r="C17" s="9">
        <f t="shared" si="0"/>
        <v>2882214845.4300003</v>
      </c>
      <c r="D17" s="16">
        <f t="shared" si="0"/>
        <v>88.926993541062288</v>
      </c>
      <c r="F17" s="5"/>
      <c r="G17" s="5"/>
      <c r="H17" s="5"/>
      <c r="I17" s="5"/>
      <c r="J17" s="5"/>
    </row>
    <row r="18" spans="1:10" ht="16.5" thickBot="1" x14ac:dyDescent="0.3">
      <c r="A18" s="4" t="s">
        <v>23</v>
      </c>
      <c r="B18" s="10">
        <f>+B14+B15+B16+B17</f>
        <v>6309251223.8000002</v>
      </c>
      <c r="C18" s="18"/>
      <c r="D18" s="19"/>
      <c r="F18" s="5"/>
      <c r="G18" s="5"/>
      <c r="H18" s="5"/>
      <c r="I18" s="5"/>
      <c r="J18" s="5"/>
    </row>
    <row r="19" spans="1:10" ht="16.5" thickBot="1" x14ac:dyDescent="0.3">
      <c r="A19" s="11" t="s">
        <v>27</v>
      </c>
      <c r="B19" s="26">
        <f>+B12+B18</f>
        <v>48367546694.040001</v>
      </c>
      <c r="C19" s="27"/>
      <c r="D19" s="28"/>
      <c r="E19" s="5"/>
      <c r="F19" s="5"/>
      <c r="G19" s="5"/>
      <c r="H19" s="5"/>
      <c r="I19" s="5"/>
      <c r="J19" s="5"/>
    </row>
    <row r="20" spans="1:10" ht="16.5" thickBot="1" x14ac:dyDescent="0.3">
      <c r="A20" s="3" t="s">
        <v>28</v>
      </c>
      <c r="B20" s="43">
        <f>-2217101708-1024000606</f>
        <v>-3241102314</v>
      </c>
      <c r="C20" s="44"/>
      <c r="D20" s="45"/>
      <c r="F20" s="5"/>
      <c r="G20" s="5"/>
      <c r="H20" s="5"/>
      <c r="I20" s="5"/>
      <c r="J20" s="5"/>
    </row>
    <row r="21" spans="1:10" ht="16.5" thickBot="1" x14ac:dyDescent="0.3">
      <c r="A21" s="11" t="s">
        <v>30</v>
      </c>
      <c r="B21" s="26">
        <f>+B19+B20</f>
        <v>45126444380.040001</v>
      </c>
      <c r="C21" s="35"/>
      <c r="D21" s="36"/>
      <c r="F21" s="5"/>
      <c r="G21" s="5"/>
      <c r="H21" s="5"/>
      <c r="I21" s="5"/>
      <c r="J21" s="5"/>
    </row>
    <row r="22" spans="1:10" x14ac:dyDescent="0.25">
      <c r="A22" s="13" t="s">
        <v>31</v>
      </c>
      <c r="B22" s="13"/>
      <c r="C22" s="13"/>
      <c r="D22" s="13"/>
      <c r="F22" s="5"/>
      <c r="G22" s="5" t="s">
        <v>19</v>
      </c>
      <c r="H22" s="12">
        <f>+B18/B12</f>
        <v>0.15001205239675866</v>
      </c>
      <c r="I22" s="5"/>
      <c r="J22" s="5"/>
    </row>
    <row r="23" spans="1:10" ht="16.5" thickBot="1" x14ac:dyDescent="0.3">
      <c r="A23" s="13"/>
      <c r="B23" s="13"/>
      <c r="C23" s="13"/>
      <c r="D23" s="13"/>
      <c r="F23" s="5"/>
      <c r="G23" s="5"/>
      <c r="H23" s="5"/>
      <c r="I23" s="14"/>
      <c r="J23" s="5"/>
    </row>
    <row r="24" spans="1:10" ht="16.5" thickBot="1" x14ac:dyDescent="0.3">
      <c r="A24" s="15" t="s">
        <v>9</v>
      </c>
      <c r="B24" s="29"/>
      <c r="C24" s="30"/>
      <c r="D24" s="31"/>
      <c r="F24" s="5"/>
      <c r="G24" s="5"/>
      <c r="H24" s="5"/>
      <c r="I24" s="14"/>
      <c r="J24" s="5"/>
    </row>
    <row r="25" spans="1:10" ht="16.5" thickBot="1" x14ac:dyDescent="0.3">
      <c r="A25" s="4" t="s">
        <v>10</v>
      </c>
      <c r="B25" s="32"/>
      <c r="C25" s="33"/>
      <c r="D25" s="34"/>
      <c r="F25" s="5"/>
      <c r="G25" s="7"/>
      <c r="H25" s="5"/>
      <c r="I25" s="14"/>
      <c r="J25" s="5"/>
    </row>
    <row r="26" spans="1:10" ht="16.5" thickBot="1" x14ac:dyDescent="0.3">
      <c r="A26" s="8" t="s">
        <v>11</v>
      </c>
      <c r="B26" s="23" t="s">
        <v>24</v>
      </c>
      <c r="C26" s="24"/>
      <c r="D26" s="25"/>
    </row>
    <row r="27" spans="1:10" ht="16.5" thickBot="1" x14ac:dyDescent="0.3">
      <c r="A27" s="8" t="s">
        <v>12</v>
      </c>
      <c r="B27" s="23" t="s">
        <v>25</v>
      </c>
      <c r="C27" s="24"/>
      <c r="D27" s="25"/>
      <c r="G27" s="5"/>
    </row>
    <row r="28" spans="1:10" ht="16.5" thickBot="1" x14ac:dyDescent="0.3">
      <c r="A28" s="8" t="s">
        <v>13</v>
      </c>
      <c r="B28" s="23" t="s">
        <v>26</v>
      </c>
      <c r="C28" s="24"/>
      <c r="D28" s="25"/>
      <c r="G28" s="5"/>
    </row>
    <row r="29" spans="1:10" ht="16.5" thickBot="1" x14ac:dyDescent="0.3">
      <c r="A29" s="8" t="s">
        <v>14</v>
      </c>
      <c r="B29" s="23" t="s">
        <v>15</v>
      </c>
      <c r="C29" s="24"/>
      <c r="D29" s="25"/>
      <c r="G29" s="5"/>
    </row>
    <row r="31" spans="1:10" x14ac:dyDescent="0.25">
      <c r="G31" s="1" t="s">
        <v>32</v>
      </c>
    </row>
    <row r="33" spans="6:14" x14ac:dyDescent="0.25">
      <c r="M33" s="1" t="s">
        <v>33</v>
      </c>
      <c r="N33" s="1">
        <v>6442</v>
      </c>
    </row>
    <row r="34" spans="6:14" x14ac:dyDescent="0.25">
      <c r="G34" s="1" t="s">
        <v>34</v>
      </c>
      <c r="N34" s="1">
        <v>43830</v>
      </c>
    </row>
    <row r="36" spans="6:14" x14ac:dyDescent="0.25">
      <c r="G36" s="1" t="s">
        <v>35</v>
      </c>
      <c r="I36" s="1" t="s">
        <v>36</v>
      </c>
      <c r="J36" s="1" t="s">
        <v>37</v>
      </c>
      <c r="K36" s="1" t="s">
        <v>38</v>
      </c>
      <c r="L36" s="1" t="s">
        <v>37</v>
      </c>
      <c r="M36" s="1" t="s">
        <v>39</v>
      </c>
    </row>
    <row r="38" spans="6:14" x14ac:dyDescent="0.25">
      <c r="F38" s="1" t="s">
        <v>40</v>
      </c>
      <c r="I38" s="5">
        <v>34993011</v>
      </c>
      <c r="J38" s="1">
        <v>0.89570582406628985</v>
      </c>
      <c r="K38" s="7">
        <v>117106</v>
      </c>
      <c r="L38" s="1">
        <v>1.6967687334122006</v>
      </c>
      <c r="M38" s="1">
        <v>122538.01</v>
      </c>
    </row>
    <row r="39" spans="6:14" x14ac:dyDescent="0.25">
      <c r="F39" s="1" t="s">
        <v>41</v>
      </c>
      <c r="I39" s="5">
        <v>29514955</v>
      </c>
      <c r="J39" s="1">
        <v>0.7554856337042406</v>
      </c>
      <c r="K39" s="7">
        <v>47926</v>
      </c>
      <c r="L39" s="1">
        <v>0.69440795789723087</v>
      </c>
      <c r="M39" s="1">
        <v>52507.64</v>
      </c>
    </row>
    <row r="40" spans="6:14" x14ac:dyDescent="0.25">
      <c r="F40" s="1" t="s">
        <v>42</v>
      </c>
      <c r="I40" s="5">
        <v>22307703</v>
      </c>
      <c r="J40" s="1">
        <v>0.57100372124710974</v>
      </c>
      <c r="K40" s="7">
        <v>35340</v>
      </c>
      <c r="L40" s="1">
        <v>0.51204726520235655</v>
      </c>
      <c r="M40" s="1">
        <v>38802.85</v>
      </c>
    </row>
    <row r="41" spans="6:14" x14ac:dyDescent="0.25">
      <c r="F41" s="1" t="s">
        <v>43</v>
      </c>
      <c r="I41" s="5">
        <v>49607503</v>
      </c>
      <c r="J41" s="1">
        <v>1.2697886830740557</v>
      </c>
      <c r="K41" s="7">
        <v>40545</v>
      </c>
      <c r="L41" s="1">
        <v>0.58746339466976649</v>
      </c>
      <c r="M41" s="1">
        <v>48245.64</v>
      </c>
    </row>
    <row r="42" spans="6:14" x14ac:dyDescent="0.25">
      <c r="F42" s="1" t="s">
        <v>44</v>
      </c>
      <c r="I42" s="5">
        <v>80899336</v>
      </c>
      <c r="J42" s="1">
        <v>2.0707565410217392</v>
      </c>
      <c r="K42" s="7">
        <v>43040.57</v>
      </c>
      <c r="L42" s="1">
        <v>0.62362213246323128</v>
      </c>
      <c r="M42" s="1">
        <v>55598.68</v>
      </c>
    </row>
    <row r="43" spans="6:14" x14ac:dyDescent="0.25">
      <c r="I43" s="5"/>
      <c r="K43" s="7"/>
    </row>
    <row r="44" spans="6:14" x14ac:dyDescent="0.25">
      <c r="G44" s="1" t="s">
        <v>45</v>
      </c>
      <c r="I44" s="5">
        <v>217322508</v>
      </c>
      <c r="J44" s="1">
        <v>5.5627404031134349</v>
      </c>
      <c r="K44" s="7">
        <v>283957.57</v>
      </c>
      <c r="L44" s="1">
        <v>4.114309483644786</v>
      </c>
      <c r="M44" s="1">
        <v>317692.82</v>
      </c>
    </row>
    <row r="45" spans="6:14" x14ac:dyDescent="0.25">
      <c r="I45" s="5"/>
      <c r="K45" s="7"/>
    </row>
    <row r="46" spans="6:14" x14ac:dyDescent="0.25">
      <c r="G46" s="1" t="s">
        <v>46</v>
      </c>
      <c r="I46" s="5">
        <v>1150792962</v>
      </c>
      <c r="J46" s="1">
        <v>29.456509425779238</v>
      </c>
      <c r="K46" s="7">
        <v>483061.33</v>
      </c>
      <c r="L46" s="1">
        <v>6.9991576952889947</v>
      </c>
      <c r="M46" s="1">
        <v>661700.41</v>
      </c>
    </row>
    <row r="47" spans="6:14" x14ac:dyDescent="0.25">
      <c r="G47" s="1" t="s">
        <v>47</v>
      </c>
      <c r="I47" s="5">
        <v>0</v>
      </c>
      <c r="K47" s="7">
        <v>0</v>
      </c>
      <c r="M47" s="1">
        <v>0</v>
      </c>
    </row>
    <row r="48" spans="6:14" x14ac:dyDescent="0.25">
      <c r="I48" s="5"/>
      <c r="K48" s="7"/>
    </row>
    <row r="49" spans="6:13" x14ac:dyDescent="0.25">
      <c r="F49" s="1" t="s">
        <v>48</v>
      </c>
      <c r="I49" s="5">
        <v>775593435</v>
      </c>
      <c r="J49" s="1">
        <v>19.852637340555788</v>
      </c>
      <c r="K49" s="7">
        <v>364954.68</v>
      </c>
      <c r="L49" s="1">
        <v>5.2878903739898462</v>
      </c>
      <c r="M49" s="1">
        <v>485351.05</v>
      </c>
    </row>
    <row r="50" spans="6:13" x14ac:dyDescent="0.25">
      <c r="F50" s="1" t="s">
        <v>49</v>
      </c>
      <c r="I50" s="5">
        <v>300950072</v>
      </c>
      <c r="J50" s="1">
        <v>7.7033305948884836</v>
      </c>
      <c r="K50" s="7">
        <v>311465.04000000004</v>
      </c>
      <c r="L50" s="1">
        <v>4.5128698907227678</v>
      </c>
      <c r="M50" s="1">
        <v>358181.91</v>
      </c>
    </row>
    <row r="51" spans="6:13" x14ac:dyDescent="0.25">
      <c r="F51" s="1" t="s">
        <v>50</v>
      </c>
      <c r="I51" s="5">
        <v>50357823</v>
      </c>
      <c r="J51" s="1">
        <v>1.2889944037224852</v>
      </c>
      <c r="K51" s="7">
        <v>326909</v>
      </c>
      <c r="L51" s="1">
        <v>4.7366400515007694</v>
      </c>
      <c r="M51" s="1">
        <v>334726.11</v>
      </c>
    </row>
    <row r="52" spans="6:13" x14ac:dyDescent="0.25">
      <c r="F52" s="1" t="s">
        <v>51</v>
      </c>
      <c r="I52" s="5">
        <v>242889864</v>
      </c>
      <c r="J52" s="1">
        <v>6.2171805047433351</v>
      </c>
      <c r="K52" s="7">
        <v>847249</v>
      </c>
      <c r="L52" s="1">
        <v>12.275934731053519</v>
      </c>
      <c r="M52" s="1">
        <v>884953.11</v>
      </c>
    </row>
    <row r="53" spans="6:13" x14ac:dyDescent="0.25">
      <c r="F53" s="1" t="s">
        <v>52</v>
      </c>
      <c r="I53" s="5">
        <v>690844727</v>
      </c>
      <c r="J53" s="1">
        <v>17.68334955512648</v>
      </c>
      <c r="K53" s="7">
        <v>1476230</v>
      </c>
      <c r="L53" s="1">
        <v>21.389347320590687</v>
      </c>
      <c r="M53" s="1">
        <v>1583470.72</v>
      </c>
    </row>
    <row r="54" spans="6:13" x14ac:dyDescent="0.25">
      <c r="F54" s="1" t="s">
        <v>53</v>
      </c>
      <c r="I54" s="5">
        <v>478001257</v>
      </c>
      <c r="J54" s="1">
        <v>12.235257772070755</v>
      </c>
      <c r="K54" s="7">
        <v>2807880</v>
      </c>
      <c r="L54" s="1">
        <v>40.683850453208628</v>
      </c>
      <c r="M54" s="1">
        <v>2882080.75</v>
      </c>
    </row>
    <row r="55" spans="6:13" x14ac:dyDescent="0.25">
      <c r="I55" s="5"/>
      <c r="K55" s="7"/>
    </row>
    <row r="56" spans="6:13" x14ac:dyDescent="0.25">
      <c r="G56" s="1" t="s">
        <v>54</v>
      </c>
      <c r="I56" s="5">
        <v>2538637178</v>
      </c>
      <c r="J56" s="1">
        <v>64.980750171107317</v>
      </c>
      <c r="K56" s="7">
        <v>6134687.7199999997</v>
      </c>
      <c r="L56" s="1">
        <v>88.886532821066226</v>
      </c>
      <c r="M56" s="1">
        <v>6528763.6499999994</v>
      </c>
    </row>
    <row r="57" spans="6:13" x14ac:dyDescent="0.25">
      <c r="I57" s="5"/>
      <c r="K57" s="7"/>
    </row>
    <row r="58" spans="6:13" x14ac:dyDescent="0.25">
      <c r="G58" s="1" t="s">
        <v>55</v>
      </c>
      <c r="I58" s="5">
        <v>3906752648</v>
      </c>
      <c r="J58" s="1">
        <v>100</v>
      </c>
      <c r="K58" s="7">
        <v>6901706.6200000001</v>
      </c>
      <c r="L58" s="1">
        <v>100</v>
      </c>
      <c r="M58" s="1">
        <v>7508156.8899999997</v>
      </c>
    </row>
    <row r="59" spans="6:13" x14ac:dyDescent="0.25">
      <c r="I59" s="5"/>
      <c r="K59" s="7"/>
    </row>
  </sheetData>
  <mergeCells count="12">
    <mergeCell ref="A7:D7"/>
    <mergeCell ref="A8:D8"/>
    <mergeCell ref="C11:D11"/>
    <mergeCell ref="C13:D13"/>
    <mergeCell ref="B20:D20"/>
    <mergeCell ref="B29:D29"/>
    <mergeCell ref="B19:D19"/>
    <mergeCell ref="B24:D25"/>
    <mergeCell ref="B26:D26"/>
    <mergeCell ref="B27:D27"/>
    <mergeCell ref="B28:D28"/>
    <mergeCell ref="B21:D21"/>
  </mergeCells>
  <pageMargins left="0.7" right="0.7" top="0.75" bottom="0.75" header="0.3" footer="0.3"/>
  <pageSetup scale="99" orientation="portrait" r:id="rId1"/>
  <colBreaks count="1" manualBreakCount="1">
    <brk id="4" max="1048575" man="1"/>
  </colBreaks>
  <legacy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GJFitsst5wQvccUILr2/YJQYgdYsHpofB8klDXvYVuc=</DigestValue>
    </Reference>
    <Reference Type="http://www.w3.org/2000/09/xmldsig#Object" URI="#idOfficeObject">
      <DigestMethod Algorithm="http://www.w3.org/2001/04/xmlenc#sha256"/>
      <DigestValue>zsm5Lbcs5mmSKViRyHFW2zBmYP4ZHEMgM2NvGjIJ3i0=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I8JEeVj72xoxzF/RL8bB9Rx/8OiBN9kWq3FLMkl9BxY=</DigestValue>
    </Reference>
    <Reference Type="http://www.w3.org/2000/09/xmldsig#Object" URI="#idValidSigLnImg">
      <DigestMethod Algorithm="http://www.w3.org/2001/04/xmlenc#sha256"/>
      <DigestValue>R0w8RMcF8U7IuLWXFRNOrzNKHrw0YNcIX8hYJJcKOJM=</DigestValue>
    </Reference>
    <Reference Type="http://www.w3.org/2000/09/xmldsig#Object" URI="#idInvalidSigLnImg">
      <DigestMethod Algorithm="http://www.w3.org/2001/04/xmlenc#sha256"/>
      <DigestValue>818s9GMVfzJhSb4SIpAXF4JVljIboIym1R0h+0/mCh8=</DigestValue>
    </Reference>
  </SignedInfo>
  <SignatureValue>zwFLeLhDDLGFGB63w/JTJ2eqqY6Adeun6MO4U5gatxlFszYC0maNBPKYzJgDez20s1gYrnkzhZF8
phLiQ2y1dIHl4YKxOz3WF7eVNTjNWUOThsJhK+0JOJXN+zcJke25TjymPA3HJ0W5e7TfwKEL2imU
MnsZHrZayG8byUyKZsnX80CwLha8L8AR7J2+ubegE7FUmVhw1j/GL7SpNOPqDkwztwT2ItsekFrD
aofZ+bSUW6okBFRTmjfOPuu2d4y9e3Tb2XUOEvpPlRmwaAyaktDzVj9bItSsv2qu+t5REqPl8/o4
iL1Acjy1UBsmhyEQcdnxNxyCDvnWPtZFYXfhcA==</SignatureValue>
  <KeyInfo>
    <X509Data>
      <X509Certificate>MIIIEzCCBfugAwIBAgITXAAAExxwDjK5DNobFQAAAAATHDANBgkqhkiG9w0BAQsFADBXMRcwFQYDVQQFEw5SVUMgODAwODA2MTAtNzEVMBMGA1UEChMMQ09ERTEwMCBTLkEuMQswCQYDVQQGEwJQWTEYMBYGA1UEAxMPQ0EtQ09ERTEwMCBTLkEuMB4XDTE5MDUxNjIyMDY1MloXDTIxMDUxNjIyMDY1MlowgaUxJTAjBgNVBAMTHEdMT1JJQSBCRUFUUklaIFlBS0lTSUNIIExFT04xFzAVBgNVBAoTDlBFUlNPTkEgRklTSUNBMQswCQYDVQQGEwJQWTEXMBUGA1UEKhMOR0xPUklBIEJFQVRSSVoxFjAUBgNVBAQTDVlBS0lTSUNIIExFT04xEjAQBgNVBAUTCUNJMTAzMTk1NDERMA8GA1UECxMIRklSTUEgRjIwggEiMA0GCSqGSIb3DQEBAQUAA4IBDwAwggEKAoIBAQDtDJY0eo2if3doTrljKIPjf3fk15h+kKIpv9qoNjC/7AUSJOEkMmX88uBfuWmQjFS8cbWVtErLhe7l/0B4yeTUdd0JUo0cA1X0NkVBpzfBqiSbYSTu4BNgIagGfCDPj51PuDz0tk90e3d3LqpVyUgZ164Zcfo9FKHEEfecWNeggKqFHh+WXKtZ0iLKUjNvg+GoCsrZB8mPuh7kTqUZHfm8oPUds1sujzN7yJemWrbcFOYj2LX4DiTLL1aKHotiyspjhYbzHfRInvkFQ0au1s71PuCkekO3tQfPQ3gJfYAXxf+4jiDS32Kamzl2Tlzql7vTRM/rnKmjCKYeYHqg6uL9AgMBAAGjggOHMIIDgzAOBgNVHQ8BAf8EBAMCBeAwDAYDVR0TAQH/BAIwADAgBgNVHSUBAf8EFjAUBggrBgEFBQcDAgYIKwYBBQUHAwQwHQYDVR0OBBYEFDVvsGDMlo15MzCoH4hxm3waMIIuMB8GA1UdIwQYMBaAFCf22jsLf5P4WRLQFapCz7KWlj1FMIGIBgNVHR8EgYAwfjB8oHqgeIY6aHR0cDovL2NhMS5jb2RlMTAwLmNvbS5weS9maXJtYS1kaWdpdGFsL2NybC9DQS1DT0RFMTAwLmNybIY6aHR0cDovL2NhMi5jb2RlMTAwLmNvbS5weS9maXJtYS1kaWdpdGFsL2NybC9DQS1DT0RFMTAwLmNybDCB+AYIKwYBBQUHAQEEgeswgegwRgYIKwYBBQUHMAKGOmh0dHA6Ly9jYTEuY29kZTEwMC5jb20ucHkvZmlybWEtZGlnaXRhbC9jZXIvQ0EtQ09ERTEwMC5jZXIwRgYIKwYBBQUHMAKGOmh0dHA6Ly9jYTIuY29kZTEwMC5jb20ucHkvZmlybWEtZGlnaXRhbC9jZXIvQ0EtQ09ERTEwMC5jZXIwKgYIKwYBBQUHMAGGHmh0dHA6Ly9jYTEuY29kZTEwMC5jb20ucHkvb2NzcDAqBggrBgEFBQcwAYYeaHR0cDovL2NhMi5jb2RlMTAwLmNvbS5weS9vY3NwMIIBTwYDVR0gBIIBRjCCAUIwggE+BgwrBgEEAYLZSgEBAQYwggEsMGwGCCsGAQUFBwIBFmBodHRwOi8vd3d3LmNvZGUxMDAuY29tLnB5L2Zpcm1hLWRpZ2l0YWwvQ09ERTEwMCUyMFBvbGl0aWNhJTIwZGUlMjBDZXJ0aWZpY2FjaW9uJTIwRjIlMjB2Mi4wLnBkZgAwZgYIKwYBBQUHAgIwWh5YAFAAbwBsAGkAdABpAGMAYQAgAGQAZQAgAGMAZQByAHQAaQBmAGkAYwBhAGMAaQBvAG4AIABGADIAIABkAGUAIABDAG8AZABlADEAMAAwACAAUwAuAEEALjBUBggrBgEFBQcCAjBIHkYAQwBvAGQAZQAgADEAMAAwACAAUwAuAEEALgAgAEMAZQByAHQAaQBmAGkAYwBhAHQAZQAgAFAAbwBsAGkAYwB5ACAARgAyMCgGA1UdEQQhMB+BHUdMT1JJQS5ZQUtJU0lDSEBDT05ET1IuQ09NLlBZMA0GCSqGSIb3DQEBCwUAA4ICAQBdERPmBOwvAJyTeYrgSLbKD4hF+XBuOlxyDdlIuq3pOm7lDkaiGOBZjyJte0C9jbODueZDD4UjnlfJmW9NjtIyEddFAevNtE6Si0EggpkAV4KTJu574BJR6IvueA8mCPw+Y2T33N4e4uVPvaE5TXj/nt1px9avrWJwBNH6EX4Gcb+OQqPWM9rXgobQiH9WCCIBC0oroJAE24xS2igUOfcQpPtJGJ9qbGsJuzvxyAlFw5cn6UFFXF/0S2hlxOp9jFcky8hrbGhoSOOSVxau3LrmlTXw3SaVDrRxTrlVhz+B5MYPq3biiO9Id959QRsAIPenJqjrEMyCTkXRedPmGKAmpyOEM7QApoW51BPo52qgBFPJ7Zqt7qsrIX0eaeBvHGGCPyqJfe8+4emU4yqKaxCEUAz5Fo/wIzahQKYvhVohDWGxAV6CmPZE5H1pCZnfXA6ehZv1Bm5NOKQVk4DLixzLzivJNAXMaGWA37eWZjWKOiz1mQicXqT6CUuMtlReZqeEoGuGJPCSePeEZTz0fP8wZ9r99oV85SvaXfZEwvGlLMQsfD/ycuixdTYsW0B1IC4Bqydnycg373eKLWArPsixGBjVff9tf8et6SNhPHFdNP3ouDJgKbrQGXEHdu+cqKbiVvxBzzfwc/36KwBCGAHk8Q8n7HY6OuufGOthtTyA0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AfN7tirLHINvh46x/WUTS5iwm9e7dVS76/zImRHT7rc=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k7x4InUpprzMd7EavVzigdy/k2BCSAieF1tBJyAznHo=</DigestValue>
      </Reference>
      <Reference URI="/xl/drawings/vmlDrawing1.vml?ContentType=application/vnd.openxmlformats-officedocument.vmlDrawing">
        <DigestMethod Algorithm="http://www.w3.org/2001/04/xmlenc#sha256"/>
        <DigestValue>YvyX+VveVtfW2IiOIyZSzGvcgpCDAiK7XIiTGpAFQ70=</DigestValue>
      </Reference>
      <Reference URI="/xl/media/image1.emf?ContentType=image/x-emf">
        <DigestMethod Algorithm="http://www.w3.org/2001/04/xmlenc#sha256"/>
        <DigestValue>seMizYYHnacRZ8IeLiZHqNYEbpbZ8fFqNfTGHuu3z88=</DigestValue>
      </Reference>
      <Reference URI="/xl/media/image2.emf?ContentType=image/x-emf">
        <DigestMethod Algorithm="http://www.w3.org/2001/04/xmlenc#sha256"/>
        <DigestValue>r54T/Mq2bluVyH68sHy7c04Fwu1piSvkPPQL4x3kRcA=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AA92B4lD44LoT+4JMgfjK0HvEaNnnEQi3ugXZpz9hmY=</DigestValue>
      </Reference>
      <Reference URI="/xl/sharedStrings.xml?ContentType=application/vnd.openxmlformats-officedocument.spreadsheetml.sharedStrings+xml">
        <DigestMethod Algorithm="http://www.w3.org/2001/04/xmlenc#sha256"/>
        <DigestValue>Zgv7EuyXBAiuWpjj7u9pqImNAOai6HHg8y8/nxO6rR8=</DigestValue>
      </Reference>
      <Reference URI="/xl/styles.xml?ContentType=application/vnd.openxmlformats-officedocument.spreadsheetml.styles+xml">
        <DigestMethod Algorithm="http://www.w3.org/2001/04/xmlenc#sha256"/>
        <DigestValue>Sf0yHHLRVAdizdgJ3b4ZXx35MINwsPUHQ9rE2jmbfmo=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x+o0hFSg/Qe/pjaiXDzwjN0dzo89BnBuLiSIDVSS0a0=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Og5qrxx7y3YfaAQC9p7WwI88BpGT60VGc8vIx56DnQo=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2020-06-04T18:50:39Z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{EDD2A124-7788-44B2-8745-9EC3BA5A6632}</SetupID>
          <SignatureText>G.YAKISICH</SignatureText>
          <SignatureImage/>
          <SignatureComments/>
          <WindowsVersion>6.3</WindowsVersion>
          <OfficeVersion>16.0.12730/20</OfficeVersion>
          <ApplicationVersion>16.0.12730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2020-06-04T18:50:39Z</xd:SigningTime>
          <xd:SigningCertificate>
            <xd:Cert>
              <xd:CertDigest>
                <DigestMethod Algorithm="http://www.w3.org/2001/04/xmlenc#sha256"/>
                <DigestValue>P9JO7A+0onOMwyUTaMGBW/r5racnZYmewvAOcySSvt8=</DigestValue>
              </xd:CertDigest>
              <xd:IssuerSerial>
                <X509IssuerName>CN=CA-CODE100 S.A., C=PY, O=CODE100 S.A., SERIALNUMBER=RUC 80080610-7</X509IssuerName>
                <X509SerialNumber>2051668583667806315741509486078474054373741340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+/vPMXXX8pPD+U3dIHr9BGoDy6M7UrZlXfexAGDzVgaTKlzJgZbkYFOYOKrN2fh1UnTPnStJsIjHywqpPqrW0y5rRm3preND4LMJhjmB0YSIp6LT8Nd5FvOtn/G2eBMZD1vFGooZ8p135TkWSGhTfNwssEYaLxWxFSnC8ntX+rfzBh0v9bx/iS2oRpvqLqTyOXvtgaTmUcGOMmzwRUnuQqRaHe7EQJMtYSnFKB8QZbxhnMSmhc3wxAcrO+mOruL/FO153UvU6uEJUP4uxjggxxyxcIWwQX40/TMWauVhG68YjIUZJBXJMSbO9AewBmKnWSWkZqD2ZTwg6fPew0cBOSsk2AvlA6w++ID+31F8uSm6OOxG/u9q3a7kHdfsH1N+tQBBdhuUr8+IcwNIgy4kkVQsNyF9jxwPimQHUXWTHnMxug0zb/+UyPX5U24dzq1FrMHneKi+m7fZYjPO3eN1FB/0ZhTqphfEM8QT8XHaPSxY+U8raBZnWqjZhCT5Xx02cmlHYZ/O4w7us9KKaMfLrMxioE8CdJsyTkN1K6z/Bd31FVPSfKJZBZ+4iAj6Wfa4sRci8KhB9tS9Tp4AeSY/yaf6OSh1FZSgaJ8UpCCJjX8BIlToDHyASJxtaR7AItaeD5p4XAgMBAAGjggJDMIICPzASBgNVHRMBAf8ECDAGAQH/AgEAMA4GA1UdDwEB/wQEAwIBBjAdBgNVHQ4EFgQUJ/baOwt/k/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+cWd8hBoX8ItgqJmxk4PwUT1802eP/ftLurBdCbAQv0lL81sDN00qtSo8LuqKv7ShZ5yYmrF6mEYJJYZ6AmCA5ji0nQ204rP7GKn3aA2wRy9DQ0WcAHB5YXVj4ihPMPWRf1y+zdDVEAJl2w2lmaBWPpg2Q/fIssSosmQozlHgb7HuVTLluHfZLdGiwq/pIk89qaoTpZs8s/ni2jMFvTx/3DHnY3Dz6s5kRDw2whrIjoV6xMDLJe3bm+rXKi2pGddUsqNrb6lCTUwN6bC0xIhwjRRxrBO9CMnj/8YT1GmR9kHKgP08tcyDSWk+woSoflKL/mlOkZf5o8TLTtSDeA87MMT0n18CWxzSLpkF97WXmJ8JGqTFDk1efqogYP6oanP9QvVUNGyEJw6DmGHEW3c29XaL1j/F4DTRCGEH2anQtpL6nV0l+mJ/hsDzPpPt92VilM4GdPZvk10JQ/yzj4+uNB9wozKLy427qbe6se/VaHa3iyutnxRP9sPEqHWfP/fm5u/e0PC9/JsjE89zti8rxEUK3hES0cSaLsCXpPKXPViaZI+1FeCtG9q2Deesy9diKtRnVZ1/ozb1rdfsug6BLWG4AsBnG3zduXA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DYGAAAaQwAACBFTUYAAAEAhBsAAKoAAAAG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DspJQAAAIX/k8eg9A0EwPMNBLBHHV5Ako1hEMXPAJ7utV0CAgAAtMTPACUAAAAzAAAAYAAAADMAAAAiAAAA5BMgBBiTjWH/////GY+kd/iOpHe0xM8AZAEAAAAAAAAAAAAA/wIGAAAAAADkxs8A9f///wQAAAAAxs8AAMbPAAAAAAAIxc8Aqwhnd/DEzwCA8GZ3EAAAAH7mDPsJAAAAAMXPABAvZ3cAAKR39MTPAAAAAAD8xM8AAAAAACzRtF0AAAAAAAAAABMAFACmXhteMI+kdxTFzwBke2F1AACkd6ZeG14s0bRdZMXPAKolw/tkxc8ArtG0XawGAAA9AAAAZHYACAAAAAAlAAAADAAAAAEAAAAYAAAADAAAAAAAAAASAAAADAAAAAEAAAAeAAAAGAAAAL0AAAAEAAAA9wAAABEAAAAlAAAADAAAAAEAAABUAAAAiAAAAL4AAAAEAAAA9QAAABAAAAABAAAAAMDGQb6ExkG+AAAABAAAAAoAAABMAAAAAAAAAAAAAAAAAAAA//////////9gAAAAMAA0AC8AMAA2AC8AMgAwADIAM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DOAAAAuAA4a84AoHTyd6K5Loz+////MGfOAP5M7ncBAAAAAACkdwAAAAAAAAAAIGfOAKi75wDYyucAAACkdwAAAACsP6R3+DKkd1FbAAAsI6R3AACkd3xeG15AaM4AV1Hud/8CBgBYZ84AAACkd3xeG14EAAAAqGjOAKhozgAAAAAAsGfOAKsIZ3eYZ84AgPBmdxAAAACoaM4ABwAAANcJZ3dkdgAIAAAAAAHYAACoaM4AqGjOAGAKZ3cHAAAAAAC2/gAAAAAAAAAAAAAAAAAAAAChtuvBZk+6XdxnzgBaCmd3AAAAAAACAACoaM4ABwAAAKhozgAH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lzGnHgDEbQcvoAxdtGbOAKl9Dl0AxG0HAAAAAOgDNww8qmNdAgAAABQAAAAAAAAAPGvOAMgYDl2XPaceAQAAAMAhbF14Z84AGY+kd/iOpHcAZ84AZAEAAAAAAAAAAAAAEAc3DP8CBgAwac4A4P///wQAAABMaM4ATGjOAAAAAABUZ84AqwhndzxnzgCA8GZ3EAAAAExozgAGAAAA1wlnd2EAcgAAAAAAAdgAAExozgBMaM4AYApndwYAAAAAALb+AAAAAAAAAAAAAAAAAAAAAEW268EAAAAAgGfOAFoKZ3cAAAAAAAIAAExozgAGAAAATGjOAAYAAAAAAAAAZHYACAAAAAAlAAAADAAAAAMAAAAYAAAADAAAAAAAAAASAAAADAAAAAEAAAAWAAAADAAAAAgAAABUAAAAVAAAAAoAAAAnAAAAHgAAAEoAAAABAAAAAMDGQb6ExkEKAAAASwAAAAEAAABMAAAABAAAAAkAAAAnAAAAIAAAAEsAAABQAAAAWACgIx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6AAAARwAAACkAAAAzAAAAUgAAABUAAAAhAPAAAAAAAAAAAAAAAIA/AAAAAAAAAAAAAIA/AAAAAAAAAAAAAAAAAAAAAAAAAAAAAAAAAAAAAAAAAAAlAAAADAAAAAAAAIAoAAAADAAAAAQAAABSAAAAcAEAAAQAAADw////AAAAAAAAAAAAAAAAkAEAAAAAAAEAAAAAcwBlAGcAbwBlACAAdQBpAAAAAAAAAAAAAAAAAAAAAAAAAAAAAAAAAAAAAAAAAAAAAAAAAAAAAAAAAAAAAAAAAAAAAAAAAAAAAAAAAAAAAAAAAAAAAAAAAG0yemPgZs4A45E4XAEAAACIZ84AIA0AhAAAAADcMIxh7GbOAHnKul0wWCAEILlsB4s9px4Zj6R3+I6kdyRnzgBkAQAAAAAAAAAAAAD/AgYAAwAAAFRpzgDw////BAAAAHBozgBwaM4AAAAAAHhnzgCrCGd3YGfOAIDwZncQAAAAcGjOAAkAAADXCWd3cwBlAAAAAAAB2AAAcGjOAHBozgBgCmd3CQAAAAAAtv4AAAAAAAAAAAAAAAAAAAAAabbrwQAAAACkZ84AWgpndwAAAAAAAgAAcGjOAAkAAABwaM4ACQAAAAAAAABkdgAIAAAAACUAAAAMAAAABAAAABgAAAAMAAAAAAAAABIAAAAMAAAAAQAAAB4AAAAYAAAAKQAAADMAAAB7AAAASAAAACUAAAAMAAAABAAAAFQAAACIAAAAKgAAADMAAAB5AAAARwAAAAEAAAAAwMZBvoTGQSoAAAAzAAAACgAAAEwAAAAAAAAAAAAAAAAAAAD//////////2AAAABHAC4AWQBBAEsASQBTAEkAQwBIAAsAAAADAAAACQAAAAoAAAAJAAAABAAAAAkAAAAEAAAACgAAAAs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ASAAAADAAAAAEAAAAeAAAAGAAAAAkAAABQAAAA9wAAAF0AAAAlAAAADAAAAAEAAABUAAAAqAAAAAoAAABQAAAAYAAAAFwAAAABAAAAAMDGQb6ExkEKAAAAUAAAAA8AAABMAAAAAAAAAAAAAAAAAAAA//////////9sAAAARwBMAE8AUgBJAEEAIABZAEEASwBJAFMASQBDAEgAgCQIAAAABQAAAAkAAAAHAAAAAwAAAAcAAAADAAAABQAAAAcAAAAGAAAAAwAAAAYAAAADAAAABwAAAAg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B8AAAACgAAAGAAAAA6AAAAbAAAAAEAAAAAwMZBvoTGQQoAAABgAAAACAAAAEwAAAAAAAAAAAAAAAAAAAD//////////1wAAABDAG8AbgB0AGEAZABvAHIABwAAAAcAAAAHAAAABAAAAAYAAAAHAAAABwAAAAQAAABLAAAAQAAAADAAAAAFAAAAIAAAAAEAAAABAAAAEAAAAAAAAAAAAAAAAAEAAIAAAAAAAAAAAAAAAAABAACAAAAAJQAAAAwAAAACAAAAJwAAABgAAAAFAAAAAAAAAP///wAAAAAAJQAAAAwAAAAFAAAATAAAAGQAAAAJAAAAcAAAAPEAAAB8AAAACQAAAHAAAADpAAAADQAAACEA8AAAAAAAAAAAAAAAgD8AAAAAAAAAAAAAgD8AAAAAAAAAAAAAAAAAAAAAAAAAAAAAAAAAAAAAAAAAACUAAAAMAAAAAAAAgCgAAAAMAAAABQAAACUAAAAMAAAAAQAAABgAAAAMAAAAAAAAABIAAAAMAAAAAQAAABYAAAAMAAAAAAAAAFQAAABEAQAACgAAAHAAAADwAAAAfAAAAAEAAAAAwMZBvoTGQQoAAABwAAAAKQAAAEwAAAAEAAAACQAAAHAAAADyAAAAfQAAAKAAAABGAGkAcgBtAGEAZABvACAAcABvAHIAOgAgAEcATABPAFIASQBBACAAQgBFAEEAVABSAEkAWgAgAFkAQQBLAEkAUwBJAEMASAAgAEwARQBPAE4ApCUGAAAAAwAAAAQAAAAJAAAABgAAAAcAAAAHAAAAAwAAAAcAAAAHAAAABAAAAAMAAAADAAAACAAAAAUAAAAJAAAABwAAAAMAAAAHAAAAAwAAAAcAAAAGAAAABwAAAAUAAAAHAAAAAwAAAAYAAAADAAAABQAAAAcAAAAGAAAAAwAAAAYAAAADAAAABwAAAAgAAAADAAAABQAAAAYAAAAJAAAACAAAABYAAAAMAAAAAAAAACUAAAAMAAAAAgAAAA4AAAAUAAAAAAAAABAAAAAUAAAA</Object>
  <Object Id="idInvalidSigLnImg">AQAAAGwAAAAAAAAAAAAAAP8AAAB/AAAAAAAAAAAAAADYGAAAaQwAACBFTUYAAAEAIB8AALAAAAAG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uAAAAAAcKDQcKDQcJDQ4WMShFrjFU1TJV1gECBAIDBAECBQoRKyZBowsTMXIAAAAAfqbJd6PIeqDCQFZ4JTd0Lk/HMVPSGy5uFiE4GypVJ0KnHjN9AAABYwAAAACcz+7S6ffb7fnC0t1haH0hMm8aLXIuT8ggOIwoRKslP58cK08AAAFjAAAAAMHg9P///////////+bm5k9SXjw/SzBRzTFU0y1NwSAyVzFGXwEBAmQACA8mnM/u69/SvI9jt4tgjIR9FBosDBEjMVTUMlXWMVPRKUSeDxk4AAAALAAAAADT6ff///////+Tk5MjK0krSbkvUcsuT8YVJFoTIFIrSbgtTcEQHEciAAAAAJzP7vT6/bTa8kRleixHhy1Nwi5PxiQtTnBwcJKSki81SRwtZAgOI2wAAAAAweD02+35gsLqZ5q6Jz1jNEJyOUZ4qamp+/v7////wdPeVnCJAQECLAAAAACv1/Ho8/ubzu6CwuqMudS3u769vb3////////////L5fZymsABAgMiAAAAAK/X8fz9/uLx+snk9uTy+vz9/v///////////////8vl9nKawAECAyAAAAAAotHvtdryxOL1xOL1tdry0+r32+350+r3tdryxOL1pdPvc5rAAQIDaQAAAABpj7ZnjrZqj7Zqj7ZnjrZtkbdukrdtkbdnjrZqj7ZojrZ3rdUCAwQgAAAAAAAAAAAAAAAAAAAAAAAAAAAAAAAAAAAAAAAAAAAAAAAAAAAAAAAAAGY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7KSUAAACF/5PHoPQNBMDzDQSwRx1eQJKNYRDFzwCe7rVdAgIAALTEzwAlAAAAMwAAAGAAAAAzAAAAIgAAAOQTIAQYk41h/////xmPpHf4jqR3tMTPAGQBAAAAAAAAAAAAAP8CBgAAAAAA5MbPAPX///8EAAAAAMbPAADGzwAAAAAACMXPAKsIZ3fwxM8AgPBmdxAAAAB+5gz7CQAAAADFzwAQL2d3AACkd/TEzwAAAAAA/MTPAAAAAAAs0bRdAAAAAAAAAAATABQApl4bXjCPpHcUxc8AZHthdQAApHemXhteLNG0XWTFzwCqJcP7ZMXPAK7RtF2sBgAAPQAAAGR2AAgAAAAAJQAAAAwAAAABAAAAGAAAAAwAAAD/AAAAEgAAAAwAAAABAAAAHgAAABgAAAAiAAAABAAAAHIAAAARAAAAJQAAAAwAAAABAAAAVAAAAKgAAAAjAAAABAAAAHAAAAAQAAAAAQAAAADAxkG+hMZBIwAAAAQAAAAPAAAATAAAAAAAAAAAAAAAAAAAAP//////////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DOAAAAuAA4a84AoHTyd6K5Loz+////MGfOAP5M7ncBAAAAAACkdwAAAAAAAAAAIGfOAKi75wDYyucAAACkdwAAAACsP6R3+DKkd1FbAAAsI6R3AACkd3xeG15AaM4AV1Hud/8CBgBYZ84AAACkd3xeG14EAAAAqGjOAKhozgAAAAAAsGfOAKsIZ3eYZ84AgPBmdxAAAACoaM4ABwAAANcJZ3dkdgAIAAAAAAHYAACoaM4AqGjOAGAKZ3cHAAAAAAC2/gAAAAAAAAAAAAAAAAAAAAChtuvBZk+6XdxnzgBaCmd3AAAAAAACAACoaM4ABwAAAKhozgAH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lzGnHgDEbQcvoAxdtGbOAKl9Dl0AxG0HAAAAAOgDNww8qmNdAgAAABQAAAAAAAAAPGvOAMgYDl2XPaceAQAAAMAhbF14Z84AGY+kd/iOpHcAZ84AZAEAAAAAAAAAAAAAEAc3DP8CBgAwac4A4P///wQAAABMaM4ATGjOAAAAAABUZ84AqwhndzxnzgCA8GZ3EAAAAExozgAGAAAA1wlnd2EAcgAAAAAAAdgAAExozgBMaM4AYApndwYAAAAAALb+AAAAAAAAAAAAAAAAAAAAAEW268EAAAAAgGfOAFoKZ3cAAAAAAAIAAExozgAGAAAATGjOAAYAAAAAAAAA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6AAAARwAAACkAAAAzAAAAUgAAABUAAAAhAPAAAAAAAAAAAAAAAIA/AAAAAAAAAAAAAIA/AAAAAAAAAAAAAAAAAAAAAAAAAAAAAAAAAAAAAAAAAAAlAAAADAAAAAAAAIAoAAAADAAAAAQAAABSAAAAcAEAAAQAAADw////AAAAAAAAAAAAAAAAkAEAAAAAAAEAAAAAcwBlAGcAbwBlACAAdQBpAAAAAAAAAAAAAAAAAAAAAAAAAAAAAAAAAAAAAAAAAAAAAAAAAAAAAAAAAAAAAAAAAAAAAAAAAAAAAAAAAAAAAAAAAAAAAAAAAG0yemPgZs4A45E4XAEAAACIZ84AIA0AhAAAAADcMIxh7GbOAHnKul0wWCAEILlsB4s9px4Zj6R3+I6kdyRnzgBkAQAAAAAAAAAAAAD/AgYAAwAAAFRpzgDw////BAAAAHBozgBwaM4AAAAAAHhnzgCrCGd3YGfOAIDwZncQAAAAcGjOAAkAAADXCWd3cwBlAAAAAAAB2AAAcGjOAHBozgBgCmd3CQAAAAAAtv4AAAAAAAAAAAAAAAAAAAAAabbrwQAAAACkZ84AWgpndwAAAAAAAgAAcGjOAAkAAABwaM4ACQAAAAAAAABkdgAIAAAAACUAAAAMAAAABAAAABgAAAAMAAAAAAAAABIAAAAMAAAAAQAAAB4AAAAYAAAAKQAAADMAAAB7AAAASAAAACUAAAAMAAAABAAAAFQAAACIAAAAKgAAADMAAAB5AAAARwAAAAEAAAAAwMZBvoTGQSoAAAAzAAAACgAAAEwAAAAAAAAAAAAAAAAAAAD//////////2AAAABHAC4AWQBBAEsASQBTAEkAQwBIAAsAAAADAAAACQAAAAoAAAAJAAAABAAAAAkAAAAEAAAACgAAAAs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ASAAAADAAAAAEAAAAeAAAAGAAAAAkAAABQAAAA9wAAAF0AAAAlAAAADAAAAAEAAABUAAAAqAAAAAoAAABQAAAAYAAAAFwAAAABAAAAAMDGQb6ExkEKAAAAUAAAAA8AAABMAAAAAAAAAAAAAAAAAAAA//////////9sAAAARwBMAE8AUgBJAEEAIABZAEEASwBJAFMASQBDAEgASAAIAAAABQAAAAkAAAAHAAAAAwAAAAcAAAADAAAABQAAAAcAAAAGAAAAAwAAAAYAAAADAAAABwAAAAg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B8AAAACgAAAGAAAAA6AAAAbAAAAAEAAAAAwMZBvoTGQQoAAABgAAAACAAAAEwAAAAAAAAAAAAAAAAAAAD//////////1wAAABDAG8AbgB0AGEAZABvAHIABwAAAAcAAAAHAAAABAAAAAYAAAAHAAAABwAAAAQAAABLAAAAQAAAADAAAAAFAAAAIAAAAAEAAAABAAAAEAAAAAAAAAAAAAAAAAEAAIAAAAAAAAAAAAAAAAABAACAAAAAJQAAAAwAAAACAAAAJwAAABgAAAAFAAAAAAAAAP///wAAAAAAJQAAAAwAAAAFAAAATAAAAGQAAAAJAAAAcAAAAPEAAAB8AAAACQAAAHAAAADpAAAADQAAACEA8AAAAAAAAAAAAAAAgD8AAAAAAAAAAAAAgD8AAAAAAAAAAAAAAAAAAAAAAAAAAAAAAAAAAAAAAAAAACUAAAAMAAAAAAAAgCgAAAAMAAAABQAAACUAAAAMAAAAAQAAABgAAAAMAAAAAAAAABIAAAAMAAAAAQAAABYAAAAMAAAAAAAAAFQAAABEAQAACgAAAHAAAADwAAAAfAAAAAEAAAAAwMZBvoTGQQoAAABwAAAAKQAAAEwAAAAEAAAACQAAAHAAAADyAAAAfQAAAKAAAABGAGkAcgBtAGEAZABvACAAcABvAHIAOgAgAEcATABPAFIASQBBACAAQgBFAEEAVABSAEkAWgAgAFkAQQBLAEkAUwBJAEMASAAgAEwARQBPAE4AHQAGAAAAAwAAAAQAAAAJAAAABgAAAAcAAAAHAAAAAwAAAAcAAAAHAAAABAAAAAMAAAADAAAACAAAAAUAAAAJAAAABwAAAAMAAAAHAAAAAwAAAAcAAAAGAAAABwAAAAUAAAAHAAAAAwAAAAYAAAADAAAABQAAAAcAAAAGAAAAAwAAAAYAAAADAAAABwAAAAgAAAADAAAABQAAAAYAAAAJAAAACAAAABYAAAAMAAAAAAAAACUAAAAMAAAAAgAAAA4AAAAUAAAAAAAAABAAAAAUAAAA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VZvhHZMmXn1dLHX4y7eKhNQs2X730pji3QK5/IbEe1k=</DigestValue>
    </Reference>
    <Reference Type="http://www.w3.org/2000/09/xmldsig#Object" URI="#idOfficeObject">
      <DigestMethod Algorithm="http://www.w3.org/2001/04/xmlenc#sha256"/>
      <DigestValue>p1BqJdjhbFJM+b8kn/gt8EETW+eRlIpgh7cIcVTQsDU=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Ltn30rpL86MLGCZKVRoABQndkFXdZcc3Lqeb1gR9OPE=</DigestValue>
    </Reference>
    <Reference Type="http://www.w3.org/2000/09/xmldsig#Object" URI="#idValidSigLnImg">
      <DigestMethod Algorithm="http://www.w3.org/2001/04/xmlenc#sha256"/>
      <DigestValue>YJhsWw0OCJuDx2QGgzGCQ+gF5qBhxztWl6STl8/Q9nw=</DigestValue>
    </Reference>
    <Reference Type="http://www.w3.org/2000/09/xmldsig#Object" URI="#idInvalidSigLnImg">
      <DigestMethod Algorithm="http://www.w3.org/2001/04/xmlenc#sha256"/>
      <DigestValue>zLe0oegtkQNN+hsHg/jQ99mY34BbuWc0SpHJvZZlCvM=</DigestValue>
    </Reference>
  </SignedInfo>
  <SignatureValue>c+XKUv+uFHquH96dYSEihYqeWkYXHtp7SkklXfqWcrfiQ3BJj4ob0Dhu7hBOwau7TO/ymvspAdpL
cIL2QzKbLS2sSBT/sG21bWXi9nw0hvbZTzcWrTAfFH+1JDPmvzoy8Xk617QstE+RYsgEyJcNwqtb
s5VnouUuSgyLzss+0GeaW3tvZ5JzUdyb9fSy0xCF5u1ToKOSFwoT7h9DaHwcNAiVeWwCqK6Pmb83
36G3a2JXtmfpgBep6XxA/6CaCAD4TBI8Bo0kAY9m8ABYHPim5//OEQab7o/js5R5kogcr48TpN0A
9y3OMeDJohkw9aRYVwigL7isTo+K8DdtWMf1MQ==</SignatureValue>
  <KeyInfo>
    <X509Data>
      <X509Certificate>MIIICDCCBfCgAwIBAgITXAAAEW07qrPM6Wq3+wAAAAARbTANBgkqhkiG9w0BAQsFADBXMRcwFQYDVQQFEw5SVUMgODAwODA2MTAtNzEVMBMGA1UEChMMQ09ERTEwMCBTLkEuMQswCQYDVQQGEwJQWTEYMBYGA1UEAxMPQ0EtQ09ERTEwMCBTLkEuMB4XDTE5MDQxNTEzNDMwN1oXDTIxMDQxNTEzNDMwN1owgZ0xITAfBgNVBAMMGEFSTUlOIEjDhEhORVIgU1RPTExNQUlFUjEXMBUGA1UEChMOUEVSU09OQSBGSVNJQ0ExCzAJBgNVBAYTAlBZMQ4wDAYDVQQqEwVBUk1JTjEbMBkGA1UEBAwSSMOESE5FUiBTVE9MTE1BSUVSMRIwEAYDVQQFEwlDSTEwNTQ2MzgxETAPBgNVBAsTCEZJUk1BIEYyMIIBIjANBgkqhkiG9w0BAQEFAAOCAQ8AMIIBCgKCAQEAyryc7P6FWeTCuao4RQcUygTEmkPdZ13naKxYJ6S0j9tyhjtX0tFuO25UKEajD8gEOONJlLGDT6JTkz9g0Y74jg9AWT3J/Xxbt0tTQy1hyKRTNKpRwGUqmKnB6ySG9xRg9vAXsx4/vMsdb2LsxPUJCQj8aihbHbdQ0BBKRdFastZetNTgOETgo++a7lW8z8TP9FEnSqhDpLakyDnMIXC7nB850H7JQiPs3QS4NZCTzNp/CAHlWkwSVhpXXuxR+7E+tEpoR03ozUo6r2lJNNwEEOGjsxUJ7T1cuuo9wkGLBoTSfUf6YvarsCxdjc5mInV4oKoOjV8Zbg0HnP8LZX9sDwIDAQABo4IDhDCCA4AwDgYDVR0PAQH/BAQDAgXgMAwGA1UdEwEB/wQCMAAwIAYDVR0lAQH/BBYwFAYIKwYBBQUHAwIGCCsGAQUFBwMEMB0GA1UdDgQWBBQyWmR5FPG7BeWQyQlwrFkmWZxraTAfBgNVHSMEGDAWgBQn9to7C3+T+FkS0BWqQs+ylpY9RTCBiAYDVR0fBIGAMH4wfKB6oHiGOmh0dHA6Ly9jYTEuY29kZTEwMC5jb20ucHkvZmlybWEtZGlnaXRhbC9jcmwvQ0EtQ09ERTEwMC5jcmyGOmh0dHA6Ly9jYTIuY29kZTEwMC5jb20ucHkvZmlybWEtZGlnaXRhbC9jcmwvQ0EtQ09ERTEwMC5jcmwwgfgGCCsGAQUFBwEBBIHrMIHoMEYGCCsGAQUFBzAChjpodHRwOi8vY2ExLmNvZGUxMDAuY29tLnB5L2Zpcm1hLWRpZ2l0YWwvY2VyL0NBLUNPREUxMDAuY2VyMEYGCCsGAQUFBzAChjpodHRwOi8vY2EyLmNvZGUxMDAuY29tLnB5L2Zpcm1hLWRpZ2l0YWwvY2VyL0NBLUNPREUxMDAuY2VyMCoGCCsGAQUFBzABhh5odHRwOi8vY2ExLmNvZGUxMDAuY29tLnB5L29jc3AwKgYIKwYBBQUHMAGGHmh0dHA6Ly9jYTIuY29kZTEwMC5jb20ucHkvb2NzcDCCAU8GA1UdIASCAUYwggFCMIIBPgYMKwYBBAGC2UoBAQEGMIIBLDBsBggrBgEFBQcCARZgaHR0cDovL3d3dy5jb2RlMTAwLmNvbS5weS9maXJtYS1kaWdpdGFsL0NPREUxMDAlMjBQb2xpdGljYSUyMGRlJTIwQ2VydGlmaWNhY2lvbiUyMEYyJTIwdjIuMC5wZGYAMGYGCCsGAQUFBwICMFoeWABQAG8AbABpAHQAaQBjAGEAIABkAGUAIABjAGUAcgB0AGkAZgBpAGMAYQBjAGkAbwBuACAARgAyACAAZABlACAAQwBvAGQAZQAxADAAMAAgAFMALgBBAC4wVAYIKwYBBQUHAgIwSB5GAEMAbwBkAGUAIAAxADAAMAAgAFMALgBBAC4AIABDAGUAcgB0AGkAZgBpAGMAYQB0AGUAIABQAG8AbABpAGMAeQAgAEYAMjAlBgNVHREEHjAcgRphcm1pbi5oYW5uZXJAY29uZG9yLmNvbS5weTANBgkqhkiG9w0BAQsFAAOCAgEAfecJIC/CtzCN7voKrXX7hIAxDM8MhWNgug4NyKFFy7beB+sEhGfcJ5FDZ2N3X6XZZ6pFYpzQQMM2ltOz1FMAB1OpvfBLntXrgxV7xKXLlXV01qYf53B4CyMcLJbTPiadgJphEuFE7FnLcblF130rSkfldiBOA9+ZQombjrQ3Fgu90BOmooCO+Z4qenM+dtZJ04uzKxtsnbPaPqUlagVWKqp+oLXfe5/9c/gWhB0mnF0VzSZNsskjxScl1ia8GieMDFgBBg5rIrzqyD0GM4/apWFMLrLk5ZJZC+bEJ8Xv/1YKqjGrJScfR1HEz51gbh3yH4CFAnMmvDUhaktqDlC98W9WA6JSHi1cW3DHRt0rL4lw1MNOhP3OvS0ifZHV9RhkwkgqZdyDIK9BoYQuzbTS1DlugtVnHf4fbT6t24DfPicpHrOsBidjXwuVRZ/05kbRGvn9sIVGOkldMgL+0SaVKtWpSPpI6noN7WvcQejRf4tdeMJznYeyrep8IFkO5tvHrqPsWFUdShnMlHRbDnO6XKnDurzWLNkkguo1wcHw/YYGXZHrx09l7B5tkl8VSsDqoXZOrvJXnw06JivWlgszpYssYE8cVcip0qDHy6p/LxR2IqIvBDe4zewTEpZd2Gb99mxno+lbgspRwQ43CjseCpfvflrwfGoG5zHskJjY8aI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AfN7tirLHINvh46x/WUTS5iwm9e7dVS76/zImRHT7rc=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k7x4InUpprzMd7EavVzigdy/k2BCSAieF1tBJyAznHo=</DigestValue>
      </Reference>
      <Reference URI="/xl/drawings/vmlDrawing1.vml?ContentType=application/vnd.openxmlformats-officedocument.vmlDrawing">
        <DigestMethod Algorithm="http://www.w3.org/2001/04/xmlenc#sha256"/>
        <DigestValue>YvyX+VveVtfW2IiOIyZSzGvcgpCDAiK7XIiTGpAFQ70=</DigestValue>
      </Reference>
      <Reference URI="/xl/media/image1.emf?ContentType=image/x-emf">
        <DigestMethod Algorithm="http://www.w3.org/2001/04/xmlenc#sha256"/>
        <DigestValue>seMizYYHnacRZ8IeLiZHqNYEbpbZ8fFqNfTGHuu3z88=</DigestValue>
      </Reference>
      <Reference URI="/xl/media/image2.emf?ContentType=image/x-emf">
        <DigestMethod Algorithm="http://www.w3.org/2001/04/xmlenc#sha256"/>
        <DigestValue>r54T/Mq2bluVyH68sHy7c04Fwu1piSvkPPQL4x3kRcA=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AA92B4lD44LoT+4JMgfjK0HvEaNnnEQi3ugXZpz9hmY=</DigestValue>
      </Reference>
      <Reference URI="/xl/sharedStrings.xml?ContentType=application/vnd.openxmlformats-officedocument.spreadsheetml.sharedStrings+xml">
        <DigestMethod Algorithm="http://www.w3.org/2001/04/xmlenc#sha256"/>
        <DigestValue>Zgv7EuyXBAiuWpjj7u9pqImNAOai6HHg8y8/nxO6rR8=</DigestValue>
      </Reference>
      <Reference URI="/xl/styles.xml?ContentType=application/vnd.openxmlformats-officedocument.spreadsheetml.styles+xml">
        <DigestMethod Algorithm="http://www.w3.org/2001/04/xmlenc#sha256"/>
        <DigestValue>Sf0yHHLRVAdizdgJ3b4ZXx35MINwsPUHQ9rE2jmbfmo=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x+o0hFSg/Qe/pjaiXDzwjN0dzo89BnBuLiSIDVSS0a0=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Og5qrxx7y3YfaAQC9p7WwI88BpGT60VGc8vIx56DnQo=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2020-06-05T17:59:15Z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{FC99C7FF-2C16-4AA3-8F8B-044489E16354}</SetupID>
          <SignatureText>AH</SignatureText>
          <SignatureImage/>
          <SignatureComments/>
          <WindowsVersion>10.0</WindowsVersion>
          <OfficeVersion>16.0</OfficeVersion>
          <ApplicationVersion>16.0</ApplicationVersion>
          <Monitors>1</Monitors>
          <HorizontalResolution>1280</HorizontalResolution>
          <VerticalResolution>1024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2020-06-05T17:59:15Z</xd:SigningTime>
          <xd:SigningCertificate>
            <xd:Cert>
              <xd:CertDigest>
                <DigestMethod Algorithm="http://www.w3.org/2001/04/xmlenc#sha256"/>
                <DigestValue>sl60OiUfNx21wOmRgx7sUDbyx/d08u2ZHwsGJq32U6A=</DigestValue>
              </xd:CertDigest>
              <xd:IssuerSerial>
                <X509IssuerName>CN=CA-CODE100 S.A., C=PY, O=CODE100 S.A., SERIALNUMBER=RUC 80080610-7</X509IssuerName>
                <X509SerialNumber>2051668581428863801544934910675319195516801389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+/vPMXXX8pPD+U3dIHr9BGoDy6M7UrZlXfexAGDzVgaTKlzJgZbkYFOYOKrN2fh1UnTPnStJsIjHywqpPqrW0y5rRm3preND4LMJhjmB0YSIp6LT8Nd5FvOtn/G2eBMZD1vFGooZ8p135TkWSGhTfNwssEYaLxWxFSnC8ntX+rfzBh0v9bx/iS2oRpvqLqTyOXvtgaTmUcGOMmzwRUnuQqRaHe7EQJMtYSnFKB8QZbxhnMSmhc3wxAcrO+mOruL/FO153UvU6uEJUP4uxjggxxyxcIWwQX40/TMWauVhG68YjIUZJBXJMSbO9AewBmKnWSWkZqD2ZTwg6fPew0cBOSsk2AvlA6w++ID+31F8uSm6OOxG/u9q3a7kHdfsH1N+tQBBdhuUr8+IcwNIgy4kkVQsNyF9jxwPimQHUXWTHnMxug0zb/+UyPX5U24dzq1FrMHneKi+m7fZYjPO3eN1FB/0ZhTqphfEM8QT8XHaPSxY+U8raBZnWqjZhCT5Xx02cmlHYZ/O4w7us9KKaMfLrMxioE8CdJsyTkN1K6z/Bd31FVPSfKJZBZ+4iAj6Wfa4sRci8KhB9tS9Tp4AeSY/yaf6OSh1FZSgaJ8UpCCJjX8BIlToDHyASJxtaR7AItaeD5p4XAgMBAAGjggJDMIICPzASBgNVHRMBAf8ECDAGAQH/AgEAMA4GA1UdDwEB/wQEAwIBBjAdBgNVHQ4EFgQUJ/baOwt/k/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+cWd8hBoX8ItgqJmxk4PwUT1802eP/ftLurBdCbAQv0lL81sDN00qtSo8LuqKv7ShZ5yYmrF6mEYJJYZ6AmCA5ji0nQ204rP7GKn3aA2wRy9DQ0WcAHB5YXVj4ihPMPWRf1y+zdDVEAJl2w2lmaBWPpg2Q/fIssSosmQozlHgb7HuVTLluHfZLdGiwq/pIk89qaoTpZs8s/ni2jMFvTx/3DHnY3Dz6s5kRDw2whrIjoV6xMDLJe3bm+rXKi2pGddUsqNrb6lCTUwN6bC0xIhwjRRxrBO9CMnj/8YT1GmR9kHKgP08tcyDSWk+woSoflKL/mlOkZf5o8TLTtSDeA87MMT0n18CWxzSLpkF97WXmJ8JGqTFDk1efqogYP6oanP9QvVUNGyEJw6DmGHEW3c29XaL1j/F4DTRCGEH2anQtpL6nV0l+mJ/hsDzPpPt92VilM4GdPZvk10JQ/yzj4+uNB9wozKLy427qbe6se/VaHa3iyutnxRP9sPEqHWfP/fm5u/e0PC9/JsjE89zti8rxEUK3hES0cSaLsCXpPKXPViaZI+1FeCtG9q2Deesy9diKtRnVZ1/ozb1rdfsug6BLWG4AsBnG3zduXA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BoGgAALw0AACBFTUYAAAEAWBsAAKoAAAAGAAAAAAAAAAAAAAAAAAAAAAUAAAAEAABSAQAADgEAAAAAAAAAAAAAAAAAAFAoBQCwH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AAAAAAAAACHpG8l/H8AABMAFAAAAAAAyD2eJfx/AABAQyBG/H8AAKykbyX8fwAAAAAAAAAAAABAQyBG/H8AAGm1Ot0DAAAAAAAAAAAAAAAAAAAAAAAAAAAAAAAAAAAASAAAAAAAAABkKZ4l/H8AAIABpyX8fwAAgCueJQAAAAABAAAAAAAAAMg9niX8fwAAAAAgRvx/AAAAAAAAAAAAAAAAAAAAAAAAAAAAAAAAAACN+Yc59SEAAAAAAAAAAAAAkEld8wgBAADItzrdAwAAAHALAAAAAAAAAAAAAAAAAAAAAAAAAAAAAAAAAAAAAAAAQLc63QMAAACnnG8lZHYACAAAAAAlAAAADAAAAAEAAAAYAAAADAAAAAAAAAISAAAADAAAAAEAAAAeAAAAGAAAAL0AAAAEAAAA9wAAABEAAAAlAAAADAAAAAEAAABUAAAAiAAAAL4AAAAEAAAA9QAAABAAAAABAAAAAEDTQQDw0kG+AAAABAAAAAoAAABMAAAAAAAAAAAAAAAAAAAA//////////9gAAAAMAA1AC8AMAA2AC8AMgAwADIAM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D0h2gl/H8AAHC2Od0DAAAAILc53QMAAAA48NRC/H8AAAAAAAAAAAAAAAAAAAAAAAAAAAAAAAAAAP7/////////AAAAAAAAAAAAAAAAAAAAAAAAAAAAAAAALfmEOfUhAAAAAAAAAAAAAAAAAAAAAAAABwAAAAAAAAAAAAAAAAAAAJBJXfMIAQAAULg53QMAAAAA0l3zCAEAAAAAAAAAAAAAjLc53W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wCR28wgBAAAQ6NUj/H8AAFCasOYIAQAAUJqw5ggBAAAAAAAAAAAAAAGnDST8fwAAAgAAAAAAAAACAAAAAAAAAEDSDST8fwAAiJqw5ggBAACwr7P0CAEAANCIQu8IAQAAsK+z9AgBAABcJt0j/H8AADjw1EL8fwAAAAAAAAAAAAAAAAAAAAAAAFwm3SP8fwAA0IhC7wgBAACRL90j/H8AAAAAAAAAAAAAAAAAAAAAAADt+YQ59SEAAGGqyEMAAAAAAAAAAAAAAAAGAAAAAAAAAAAAAAAAAAAAkEld8wgBAACotzndAwAAAOD///8AAAAAAAAAAAAAAADMtjndZHYACAAAAAAlAAAADAAAAAMAAAAYAAAADAAAAAAAAAISAAAADAAAAAEAAAAWAAAADAAAAAgAAABUAAAAVAAAAAoAAAAnAAAAHgAAAEoAAAABAAAAAEDTQQDw0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A/AAAARwAAACkAAAAzAAAAFwAAABUAAAAhAPAAAAAAAAAAAAAAAIA/AAAAAAAAAAAAAIA/AAAAAAAAAAAAAAAAAAAAAAAAAAAAAAAAAAAAAAAAAAAlAAAADAAAAAAAAIAoAAAADAAAAAQAAABSAAAAcAEAAAQAAADw////AAAAAAAAAAAAAAAAkAEAAAAAAAEAAAAAcwBlAGcAbwBlACAAdQBpAAAAAAAAAAAAAAAAAAAAAAAAAAAAAAAAAAAAAAAAAAAAAAAAAAAAAAAAAAAAAAAAAAAAAAAgAAAAAAAAAAIAAAIAAAAAAAAAAAAAAABYtNUj/H8AACjQDST8fwAAchUAZ/x/AABgobf0CAEAAAIAAAL8fwAAAAAAAAAAAADgzLjmCAEAAJABAAAAAAAA0IlC7wgBAAAAAAAAAAAAAPD///8AAAAAOPDUQvx/AAAAAAAAAAAAAAAAAAAAAAAA46rIQ/x/AAAAAAAAAMy45gAAAAAAAAAAAAAAAAAAAAAAAAAAAAAAAE3+hDn1IQAAYarIQwAAAAAAAAAAAAAAAAkAAAAAAAAAAAAAAAAAAACQSV3zCAEAAAi3Od0DAAAA8P///wAAAAAAAAAAAAAAACy2Od1kdgAIAAAAACUAAAAMAAAABAAAABgAAAAMAAAAAAAAAhIAAAAMAAAAAQAAAB4AAAAYAAAAKQAAADMAAABAAAAASAAAACUAAAAMAAAABAAAAFQAAABYAAAAKgAAADMAAAA+AAAARwAAAAEAAAAAQNNBAPDSQSoAAAAzAAAAAgAAAEwAAAAAAAAAAAAAAAAAAAD//////////1AAAABBAEgACgAAAAs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ISAAAADAAAAAEAAAAeAAAAGAAAAAkAAABQAAAA9wAAAF0AAAAlAAAADAAAAAEAAABUAAAAnAAAAAoAAABQAAAAUwAAAFwAAAABAAAAAEDTQQDw0kEKAAAAUAAAAA0AAABMAAAAAAAAAAAAAAAAAAAA//////////9oAAAAQQByAG0AaQBuACAASABhAGgAbgBlAHIAIAAAAAcAAAAEAAAACQAAAAMAAAAHAAAAAwAAAAgAAAAGAAAABwAAAAcAAAAGAAAABAAAAAM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CsAAAACgAAAGAAAABgAAAAbAAAAAEAAAAAQNNBAPDSQQoAAABgAAAAEAAAAEwAAAAAAAAAAAAAAAAAAAD//////////2wAAABHAGUAcgBlAG4AdABlACAARwBlAG4AZQByAGEAbAAgAAgAAAAGAAAABAAAAAYAAAAHAAAABAAAAAYAAAADAAAACAAAAAYAAAAHAAAABgAAAAQAAAAGAAAAAwAAAAMAAABLAAAAQAAAADAAAAAFAAAAIAAAAAEAAAABAAAAEAAAAAAAAAAAAAAAAAEAAIAAAAAAAAAAAAAAAAABAACAAAAAJQAAAAwAAAACAAAAJwAAABgAAAAFAAAAAAAAAP///wAAAAAAJQAAAAwAAAAFAAAATAAAAGQAAAAJAAAAcAAAAOMAAAB8AAAACQAAAHAAAADbAAAADQAAACEA8AAAAAAAAAAAAAAAgD8AAAAAAAAAAAAAgD8AAAAAAAAAAAAAAAAAAAAAAAAAAAAAAAAAAAAAAAAAACUAAAAMAAAAAAAAgCgAAAAMAAAABQAAACUAAAAMAAAAAQAAABgAAAAMAAAAAAAAAhIAAAAMAAAAAQAAABYAAAAMAAAAAAAAAFQAAAAkAQAACgAAAHAAAADiAAAAfAAAAAEAAAAAQNNBAPDSQQoAAABwAAAAJAAAAEwAAAAEAAAACQAAAHAAAADkAAAAfQAAAJQAAABGAGkAcgBtAGEAZABvACAAcABvAHIAOgAgAEEAUgBNAEkATgAgAEgAxABIAE4ARQBSACAAUwBUAE8ATABMAE0AQQBJAEUAUgAGAAAAAwAAAAQAAAAJAAAABgAAAAcAAAAHAAAAAwAAAAcAAAAHAAAABAAAAAMAAAADAAAABwAAAAcAAAAKAAAAAwAAAAgAAAADAAAACAAAAAcAAAAIAAAACAAAAAYAAAAHAAAAAwAAAAYAAAAFAAAACQAAAAUAAAAFAAAACgAAAAcAAAADAAAABgAAAAcAAAAWAAAADAAAAAAAAAAlAAAADAAAAAIAAAAOAAAAFAAAAAAAAAAQAAAAFAAAAA==</Object>
  <Object Id="idInvalidSigLnImg">AQAAAGwAAAAAAAAAAAAAAP8AAAB/AAAAAAAAAAAAAABoGgAALw0AACBFTUYAAAEA9B4AALAAAAAGAAAAAAAAAAAAAAAAAAAAAAUAAAAEAABSAQAADgEAAAAAAAAAAAAAAAAAAFAoBQCwH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GgAAAAfqbJd6PIeqDCQFZ4JTd0Lk/HMVPSGy5uFiE4GypVJ0KnHjN9AAABAEMAAACcz+7S6ffb7fnC0t1haH0hMm8aLXIuT8ggOIwoRKslP58cK08AAAE3WgAAAMHg9P///////////+bm5k9SXjw/SzBRzTFU0y1NwSAyVzFGXwEBAgQQCA8mnM/u69/SvI9jt4tgjIR9FBosDBEjMVTUMlXWMVPRKUSeDxk4AAAA1y8AAADT6ff///////+Tk5MjK0krSbkvUcsuT8YVJFoTIFIrSbgtTcEQHEcF3QAAAJzP7vT6/bTa8kRleixHhy1Nwi5PxiQtTnBwcJKSki81SRwtZAgOI8ajAAAAweD02+35gsLqZ5q6Jz1jNEJyOUZ4qamp+/v7////wdPeVnCJAQECNpAAAACv1/Ho8/ubzu6CwuqMudS3u769vb3////////////L5fZymsABAgMEEAAAAK/X8fz9/uLx+snk9uTy+vz9/v///////////////8vl9nKawAECAyKuAAAAotHvtdryxOL1xOL1tdry0+r32+350+r3tdryxOL1pdPvc5rAAQIDwAQAAABpj7ZnjrZqj7Zqj7ZnjrZtkbdukrdtkbdnjrZqj7ZojrZ3rdUCAwTz9AAAAAAAAAAAAAAAAAAAAAAAAAAAAAAAAAAAAAAAAAAAAAAAAAAAAAAAAGw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AAAAAAAAAAAh6RvJfx/AAATABQAAAAAAMg9niX8fwAAQEMgRvx/AACspG8l/H8AAAAAAAAAAAAAQEMgRvx/AABptTrdAwAAAAAAAAAAAAAAAAAAAAAAAAAAAAAAAAAAAEgAAAAAAAAAZCmeJfx/AACAAacl/H8AAIArniUAAAAAAQAAAAAAAADIPZ4l/H8AAAAAIEb8fwAAAAAAAAAAAAAAAAAAAAAAAAAAAAAAAAAAjfmHOfUhAAAAAAAAAAAAAJBJXfMIAQAAyLc63QMAAABwCwAAAAAAAAAAAAAAAAAAAAAAAAAAAAAAAAAAAAAAAEC3Ot0DAAAAp5xvJWR2AAgAAAAAJQAAAAwAAAABAAAAGAAAAAwAAAD/AAACEgAAAAwAAAABAAAAHgAAABgAAAAiAAAABAAAAHIAAAARAAAAJQAAAAwAAAABAAAAVAAAAKgAAAAjAAAABAAAAHAAAAAQAAAAAQAAAABA00EA8NJBIwAAAAQAAAAPAAAATAAAAAAAAAAAAAAAAAAAAP//////////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D0h2gl/H8AAHC2Od0DAAAAILc53QMAAAA48NRC/H8AAAAAAAAAAAAAAAAAAAAAAAAAAAAAAAAAAP7/////////AAAAAAAAAAAAAAAAAAAAAAAAAAAAAAAALfmEOfUhAAAAAAAAAAAAAAAAAAAAAAAABwAAAAAAAAAAAAAAAAAAAJBJXfMIAQAAULg53QMAAAAA0l3zCAEAAAAAAAAAAAAAjLc53W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wCR28wgBAAAQ6NUj/H8AAFCasOYIAQAAUJqw5ggBAAAAAAAAAAAAAAGnDST8fwAAAgAAAAAAAAACAAAAAAAAAEDSDST8fwAAiJqw5ggBAACwr7P0CAEAANCIQu8IAQAAsK+z9AgBAABcJt0j/H8AADjw1EL8fwAAAAAAAAAAAAAAAAAAAAAAAFwm3SP8fwAA0IhC7wgBAACRL90j/H8AAAAAAAAAAAAAAAAAAAAAAADt+YQ59SEAAGGqyEMAAAAAAAAAAAAAAAAGAAAAAAAAAAAAAAAAAAAAkEld8wgBAACotzndAwAAAOD///8AAAAAAAAAAAAAAADMtjndZHYACAAAAAAlAAAADAAAAAMAAAAYAAAADAAAAAAAAAISAAAADAAAAAEAAAAWAAAADAAAAAgAAABUAAAAVAAAAAoAAAAnAAAAHgAAAEoAAAABAAAAAEDTQQDw0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A/AAAARwAAACkAAAAzAAAAFwAAABUAAAAhAPAAAAAAAAAAAAAAAIA/AAAAAAAAAAAAAIA/AAAAAAAAAAAAAAAAAAAAAAAAAAAAAAAAAAAAAAAAAAAlAAAADAAAAAAAAIAoAAAADAAAAAQAAABSAAAAcAEAAAQAAADw////AAAAAAAAAAAAAAAAkAEAAAAAAAEAAAAAcwBlAGcAbwBlACAAdQBpAAAAAAAAAAAAAAAAAAAAAAAAAAAAAAAAAAAAAAAAAAAAAAAAAAAAAAAAAAAAAAAAAAAAAAAgAAAAAAAAAAIAAAIAAAAAAAAAAAAAAABYtNUj/H8AACjQDST8fwAAchUAZ/x/AABgobf0CAEAAAIAAAL8fwAAAAAAAAAAAADgzLjmCAEAAJABAAAAAAAA0IlC7wgBAAAAAAAAAAAAAPD///8AAAAAOPDUQvx/AAAAAAAAAAAAAAAAAAAAAAAA46rIQ/x/AAAAAAAAAMy45gAAAAAAAAAAAAAAAAAAAAAAAAAAAAAAAE3+hDn1IQAAYarIQwAAAAAAAAAAAAAAAAkAAAAAAAAAAAAAAAAAAACQSV3zCAEAAAi3Od0DAAAA8P///wAAAAAAAAAAAAAAACy2Od1kdgAIAAAAACUAAAAMAAAABAAAABgAAAAMAAAAAAAAAhIAAAAMAAAAAQAAAB4AAAAYAAAAKQAAADMAAABAAAAASAAAACUAAAAMAAAABAAAAFQAAABYAAAAKgAAADMAAAA+AAAARwAAAAEAAAAAQNNBAPDSQSoAAAAzAAAAAgAAAEwAAAAAAAAAAAAAAAAAAAD//////////1AAAABBAEgACgAAAAs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ISAAAADAAAAAEAAAAeAAAAGAAAAAkAAABQAAAA9wAAAF0AAAAlAAAADAAAAAEAAABUAAAAnAAAAAoAAABQAAAAUwAAAFwAAAABAAAAAEDTQQDw0kEKAAAAUAAAAA0AAABMAAAAAAAAAAAAAAAAAAAA//////////9oAAAAQQByAG0AaQBuACAASABhAGgAbgBlAHIAIAAAAAcAAAAEAAAACQAAAAMAAAAHAAAAAwAAAAgAAAAGAAAABwAAAAcAAAAGAAAABAAAAAM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CsAAAACgAAAGAAAABgAAAAbAAAAAEAAAAAQNNBAPDSQQoAAABgAAAAEAAAAEwAAAAAAAAAAAAAAAAAAAD//////////2wAAABHAGUAcgBlAG4AdABlACAARwBlAG4AZQByAGEAbAAgAAgAAAAGAAAABAAAAAYAAAAHAAAABAAAAAYAAAADAAAACAAAAAYAAAAHAAAABgAAAAQAAAAGAAAAAwAAAAMAAABLAAAAQAAAADAAAAAFAAAAIAAAAAEAAAABAAAAEAAAAAAAAAAAAAAAAAEAAIAAAAAAAAAAAAAAAAABAACAAAAAJQAAAAwAAAACAAAAJwAAABgAAAAFAAAAAAAAAP///wAAAAAAJQAAAAwAAAAFAAAATAAAAGQAAAAJAAAAcAAAAOMAAAB8AAAACQAAAHAAAADbAAAADQAAACEA8AAAAAAAAAAAAAAAgD8AAAAAAAAAAAAAgD8AAAAAAAAAAAAAAAAAAAAAAAAAAAAAAAAAAAAAAAAAACUAAAAMAAAAAAAAgCgAAAAMAAAABQAAACUAAAAMAAAAAQAAABgAAAAMAAAAAAAAAhIAAAAMAAAAAQAAABYAAAAMAAAAAAAAAFQAAAAkAQAACgAAAHAAAADiAAAAfAAAAAEAAAAAQNNBAPDSQQoAAABwAAAAJAAAAEwAAAAEAAAACQAAAHAAAADkAAAAfQAAAJQAAABGAGkAcgBtAGEAZABvACAAcABvAHIAOgAgAEEAUgBNAEkATgAgAEgAxABIAE4ARQBSACAAUwBUAE8ATABMAE0AQQBJAEUAUgAGAAAAAwAAAAQAAAAJAAAABgAAAAcAAAAHAAAAAwAAAAcAAAAHAAAABAAAAAMAAAADAAAABwAAAAcAAAAKAAAAAwAAAAgAAAADAAAACAAAAAcAAAAIAAAACAAAAAYAAAAHAAAAAwAAAAYAAAAFAAAACQAAAAUAAAAFAAAACgAAAAcAAAADAAAABgAAAAc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</dc:creator>
  <cp:lastModifiedBy>Usuario</cp:lastModifiedBy>
  <cp:lastPrinted>2019-03-22T12:47:33Z</cp:lastPrinted>
  <dcterms:created xsi:type="dcterms:W3CDTF">2017-05-05T19:26:45Z</dcterms:created>
  <dcterms:modified xsi:type="dcterms:W3CDTF">2020-06-04T18:49:38Z</dcterms:modified>
</cp:coreProperties>
</file>