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Pablo Roa\Desktop\BALANCES MARZO\"/>
    </mc:Choice>
  </mc:AlternateContent>
  <xr:revisionPtr revIDLastSave="0" documentId="13_ncr:201_{48D285D6-B595-4CC7-AB0F-A6E32E3E3D17}" xr6:coauthVersionLast="47" xr6:coauthVersionMax="47" xr10:uidLastSave="{00000000-0000-0000-0000-000000000000}"/>
  <bookViews>
    <workbookView xWindow="2070" yWindow="2325" windowWidth="16215" windowHeight="11385" tabRatio="850" xr2:uid="{00000000-000D-0000-FFFF-FFFF00000000}"/>
  </bookViews>
  <sheets>
    <sheet name="Indice" sheetId="8" r:id="rId1"/>
    <sheet name="1" sheetId="4" r:id="rId2"/>
    <sheet name="2" sheetId="3" r:id="rId3"/>
    <sheet name="3" sheetId="2" r:id="rId4"/>
    <sheet name="4" sheetId="1" r:id="rId5"/>
    <sheet name="5" sheetId="10" r:id="rId6"/>
    <sheet name="6" sheetId="9" r:id="rId7"/>
    <sheet name="7" sheetId="11" r:id="rId8"/>
  </sheets>
  <definedNames>
    <definedName name="_Hlk486413223" localSheetId="6">'6'!$A$6</definedName>
    <definedName name="_Hlk492023274" localSheetId="6">'6'!$A$68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E14" i="3"/>
  <c r="B4" i="3"/>
  <c r="D14" i="3"/>
  <c r="B3" i="1" l="1"/>
  <c r="B3" i="2"/>
  <c r="E6" i="3"/>
  <c r="B4" i="4"/>
  <c r="N4" i="8"/>
  <c r="C79" i="9" l="1"/>
  <c r="E13" i="3"/>
  <c r="E23" i="4"/>
  <c r="E17" i="4"/>
  <c r="D29" i="1" l="1"/>
  <c r="D22" i="1"/>
  <c r="D15" i="1"/>
  <c r="D11" i="1"/>
  <c r="D16" i="1" l="1"/>
  <c r="D23" i="1" s="1"/>
  <c r="D30" i="1" s="1"/>
  <c r="D32" i="1" s="1"/>
  <c r="E24" i="4"/>
  <c r="D136" i="9"/>
  <c r="C136" i="9"/>
  <c r="D116" i="9" l="1"/>
  <c r="C116" i="9"/>
  <c r="C11" i="1"/>
  <c r="D79" i="9" l="1"/>
  <c r="C10" i="8" l="1"/>
  <c r="D12" i="2"/>
  <c r="C9" i="4"/>
  <c r="E6" i="4" l="1"/>
  <c r="C6" i="4"/>
  <c r="D5" i="2"/>
  <c r="C5" i="2"/>
  <c r="D5" i="1"/>
  <c r="C5" i="1"/>
  <c r="C14" i="3" l="1"/>
  <c r="E11" i="3"/>
  <c r="E10" i="3"/>
  <c r="E7" i="3"/>
  <c r="D18" i="2"/>
  <c r="D19" i="2" s="1"/>
  <c r="C18" i="2"/>
  <c r="C12" i="2"/>
  <c r="C29" i="1"/>
  <c r="C22" i="1"/>
  <c r="C15" i="1"/>
  <c r="E12" i="3" l="1"/>
  <c r="C17" i="4"/>
  <c r="C24" i="4" s="1"/>
  <c r="C16" i="1"/>
  <c r="E15" i="3"/>
  <c r="C19" i="2"/>
  <c r="C23" i="4" s="1"/>
  <c r="C23" i="1" l="1"/>
  <c r="C30" i="1" s="1"/>
  <c r="C32" i="1" l="1"/>
</calcChain>
</file>

<file path=xl/sharedStrings.xml><?xml version="1.0" encoding="utf-8"?>
<sst xmlns="http://schemas.openxmlformats.org/spreadsheetml/2006/main" count="1586" uniqueCount="464">
  <si>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</si>
  <si>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</si>
  <si>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</si>
  <si>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</si>
  <si>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</si>
  <si>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</si>
  <si>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</si>
  <si>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</si>
  <si>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</si>
  <si>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</si>
  <si>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</si>
  <si>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</si>
  <si>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</si>
  <si>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</si>
  <si>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</si>
  <si>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</si>
  <si>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</si>
  <si>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</si>
  <si>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</si>
  <si>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</si>
  <si>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</si>
  <si>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</si>
  <si>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</si>
  <si>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</si>
  <si>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</si>
  <si>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</si>
  <si>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</si>
  <si>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</si>
  <si>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</si>
  <si>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</si>
  <si>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</si>
  <si>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</si>
  <si>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</si>
  <si>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</si>
  <si>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</si>
  <si>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</si>
  <si>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</si>
  <si>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</si>
  <si>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</si>
  <si>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</si>
  <si>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</si>
  <si>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</si>
  <si>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</si>
  <si>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</si>
  <si>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</si>
  <si>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</si>
  <si>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</si>
  <si>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</si>
  <si>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</si>
  <si>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</si>
  <si>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FONDO MUTUO CORTO PLAZO GUARANIES</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</si>
  <si>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</si>
  <si>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</si>
  <si>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</si>
  <si>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</si>
  <si>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</si>
  <si>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</si>
  <si>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</si>
  <si>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</si>
  <si>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</si>
  <si>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</si>
  <si>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</si>
  <si>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</si>
  <si>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Fondo Mutuo Corto Plazo Guaraníes</t>
  </si>
  <si>
    <t xml:space="preserve">ESTADO DE FLUJO DE CAJA </t>
  </si>
  <si>
    <t>ESTADO DE VARIACION DEL ACTIVO NETO</t>
  </si>
  <si>
    <t xml:space="preserve">ESTADO DE RESULTADO </t>
  </si>
  <si>
    <t xml:space="preserve">BALANCE GENERAL </t>
  </si>
  <si>
    <t>Nota  1 – INFORMACIÓN BÁSICA DEL FONDO</t>
  </si>
  <si>
    <r>
      <t>-</t>
    </r>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Fondos Mutuos </t>
    </r>
  </si>
  <si>
    <r>
      <t>-</t>
    </r>
    <r>
      <rPr>
        <sz val="7"/>
        <color theme="1"/>
        <rFont val="Times New Roman"/>
        <family val="1"/>
      </rPr>
      <t xml:space="preserve">       </t>
    </r>
    <r>
      <rPr>
        <sz val="12"/>
        <color theme="1"/>
        <rFont val="Arial"/>
        <family val="2"/>
      </rPr>
      <t>Autorizados por Resolución Nro. 34 E/17 de fecha 24 de Agosto de 2017 de la Comisión Nacional de Valores</t>
    </r>
    <r>
      <rPr>
        <b/>
        <sz val="12"/>
        <color theme="1"/>
        <rFont val="Arial"/>
        <family val="2"/>
      </rPr>
      <t>;</t>
    </r>
  </si>
  <si>
    <r>
      <t>-</t>
    </r>
    <r>
      <rPr>
        <sz val="7"/>
        <color theme="1"/>
        <rFont val="Times New Roman"/>
        <family val="1"/>
      </rPr>
      <t xml:space="preserve">       </t>
    </r>
    <r>
      <rPr>
        <sz val="12"/>
        <color theme="1"/>
        <rFont val="Arial"/>
        <family val="2"/>
      </rPr>
      <t>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r>
  </si>
  <si>
    <r>
      <t>-</t>
    </r>
    <r>
      <rPr>
        <sz val="7"/>
        <color theme="1"/>
        <rFont val="Times New Roman"/>
        <family val="1"/>
      </rPr>
      <t xml:space="preserve">       </t>
    </r>
    <r>
      <rPr>
        <sz val="12"/>
        <color theme="1"/>
        <rFont val="Arial"/>
        <family val="2"/>
      </rPr>
      <t>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r>
  </si>
  <si>
    <r>
      <t>-</t>
    </r>
    <r>
      <rPr>
        <sz val="7"/>
        <color theme="1"/>
        <rFont val="Times New Roman"/>
        <family val="1"/>
      </rPr>
      <t xml:space="preserve">       </t>
    </r>
    <r>
      <rPr>
        <sz val="12"/>
        <color theme="1"/>
        <rFont val="Arial"/>
        <family val="2"/>
      </rPr>
      <t>El reglamento interno de del Fondo fue aprobado por Resolución Nro. 34 E/17 de fecha 24 de Agosto de 2017, de la Comisión Nacional de Valores.</t>
    </r>
  </si>
  <si>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</si>
  <si>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</si>
  <si>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</si>
  <si>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r>
      <t xml:space="preserve">2.2 – Entidad encargada de la custodia: </t>
    </r>
    <r>
      <rPr>
        <u/>
        <sz val="11"/>
        <color theme="1"/>
        <rFont val="Calibri"/>
        <family val="2"/>
        <scheme val="minor"/>
      </rPr>
      <t>:</t>
    </r>
    <r>
      <rPr>
        <sz val="11"/>
        <color theme="1"/>
        <rFont val="Calibri"/>
        <family val="2"/>
        <scheme val="minor"/>
      </rPr>
      <t xml:space="preserve"> </t>
    </r>
    <r>
      <rPr>
        <sz val="12"/>
        <color theme="1"/>
        <rFont val="Arial"/>
        <family val="2"/>
      </rPr>
      <t>BVPASA e INVESTOR Casa de Bolsa S.A.</t>
    </r>
  </si>
  <si>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</si>
  <si>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</si>
  <si>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</si>
  <si>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</si>
  <si>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</si>
  <si>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</si>
  <si>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r>
      <t xml:space="preserve"> </t>
    </r>
    <r>
      <rPr>
        <sz val="12"/>
        <color theme="1"/>
        <rFont val="Arial"/>
        <family val="2"/>
      </rPr>
      <t>Las inversiones (Bonos y CDA en cartera), se exponen a sus valores actualizados. Las diferencias  se exponen en el estado de resultados en el rubro intereses ganados</t>
    </r>
    <r>
      <rPr>
        <sz val="11"/>
        <color theme="1"/>
        <rFont val="Calibri"/>
        <family val="2"/>
        <scheme val="minor"/>
      </rPr>
      <t>.</t>
    </r>
  </si>
  <si>
    <t>3.6 Política de Reconocimiento de Ingresos:</t>
  </si>
  <si>
    <r>
      <t>Los ingresos son reconocidos con base en el criterio de lo devengado, de conformidad con las disposiciones de las Normas contables</t>
    </r>
    <r>
      <rPr>
        <b/>
        <sz val="12"/>
        <color theme="1"/>
        <rFont val="Arial"/>
        <family val="2"/>
      </rPr>
      <t>.</t>
    </r>
  </si>
  <si>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</si>
  <si>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</si>
  <si>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</si>
  <si>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</si>
  <si>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</si>
  <si>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</si>
  <si>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</si>
  <si>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</si>
  <si>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</si>
  <si>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</si>
  <si>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</si>
  <si>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</si>
  <si>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</si>
  <si>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</si>
  <si>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</si>
  <si>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</si>
  <si>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r>
      <t>b)</t>
    </r>
    <r>
      <rPr>
        <b/>
        <sz val="7"/>
        <color theme="1"/>
        <rFont val="Times New Roman"/>
        <family val="1"/>
      </rPr>
      <t xml:space="preserve">   </t>
    </r>
    <r>
      <rPr>
        <b/>
        <sz val="12"/>
        <color theme="1"/>
        <rFont val="Arial"/>
        <family val="2"/>
      </rPr>
      <t>Diferencia de cambio en Moneda Extranjera</t>
    </r>
  </si>
  <si>
    <r>
      <t>c)</t>
    </r>
    <r>
      <rPr>
        <b/>
        <sz val="7"/>
        <color theme="1"/>
        <rFont val="Times New Roman"/>
        <family val="1"/>
      </rPr>
      <t xml:space="preserve">    </t>
    </r>
    <r>
      <rPr>
        <b/>
        <sz val="12"/>
        <color theme="1"/>
        <rFont val="Arial"/>
        <family val="2"/>
      </rPr>
      <t>Gastos operacionales y comisiones de la administradora con cargo al Fondo:</t>
    </r>
  </si>
  <si>
    <r>
      <t>Ø</t>
    </r>
    <r>
      <rPr>
        <sz val="7"/>
        <color theme="1"/>
        <rFont val="Times New Roman"/>
        <family val="1"/>
      </rPr>
      <t xml:space="preserve">  </t>
    </r>
    <r>
      <rPr>
        <u/>
        <sz val="12"/>
        <color theme="1"/>
        <rFont val="Arial"/>
        <family val="2"/>
      </rPr>
      <t>Comisión de administración</t>
    </r>
    <r>
      <rPr>
        <sz val="12"/>
        <color theme="1"/>
        <rFont val="Arial"/>
        <family val="2"/>
      </rPr>
      <t xml:space="preserve">: 2,20% nominal anual (base 365) IVA incluido sobre el patrimonio neto de pre cierre administrado. La comisión se devenga diariamente y se cobra mensualmente. </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</si>
  <si>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</si>
  <si>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</si>
  <si>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t>Concepto</t>
  </si>
  <si>
    <t>Monto del periodo actual</t>
  </si>
  <si>
    <t>Monto del periodo anterior</t>
  </si>
  <si>
    <t>Comisiones por Administración</t>
  </si>
  <si>
    <t>Otros</t>
  </si>
  <si>
    <t>TOTAL</t>
  </si>
  <si>
    <r>
      <t>d)</t>
    </r>
    <r>
      <rPr>
        <b/>
        <sz val="7"/>
        <color theme="1"/>
        <rFont val="Times New Roman"/>
        <family val="1"/>
      </rPr>
      <t xml:space="preserve">   </t>
    </r>
    <r>
      <rPr>
        <b/>
        <sz val="12"/>
        <color theme="1"/>
        <rFont val="Arial"/>
        <family val="2"/>
      </rPr>
      <t>Información Estadística</t>
    </r>
  </si>
  <si>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</si>
  <si>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</si>
  <si>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</si>
  <si>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</si>
  <si>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</si>
  <si>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</si>
  <si>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</si>
  <si>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</si>
  <si>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</si>
  <si>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</si>
  <si>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</si>
  <si>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</si>
  <si>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</si>
  <si>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</si>
  <si>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</si>
  <si>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</si>
  <si>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</si>
  <si>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</si>
  <si>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</si>
  <si>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</si>
  <si>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</si>
  <si>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</si>
  <si>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</si>
  <si>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</si>
  <si>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</si>
  <si>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</si>
  <si>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</si>
  <si>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</si>
  <si>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INFORME DEL SINDICO</t>
  </si>
  <si>
    <t>Señores accionistas de</t>
  </si>
  <si>
    <t>FONDO MUTUO CORTO PLAZO GUARANÍES</t>
  </si>
  <si>
    <t>Es mi informe.</t>
  </si>
  <si>
    <t>Juan José Talavera</t>
  </si>
  <si>
    <t>Síndico Titular</t>
  </si>
  <si>
    <t xml:space="preserve">       4.2 INVERSIONES</t>
  </si>
  <si>
    <t>Instrumento</t>
  </si>
  <si>
    <t>Emisor</t>
  </si>
  <si>
    <t>Fecha de vencimiento</t>
  </si>
  <si>
    <t>Total de las Inversiones</t>
  </si>
  <si>
    <t>CDA</t>
  </si>
  <si>
    <t>FIC S.A. DE FINANZAS</t>
  </si>
  <si>
    <t>Bonos Subordinados</t>
  </si>
  <si>
    <t>INTERFISA BANCO S.A.E.C.A.</t>
  </si>
  <si>
    <t>BANCO ITAU PARAGUAY S.A.</t>
  </si>
  <si>
    <t xml:space="preserve">FINEXPAR S.A.E.C.A. </t>
  </si>
  <si>
    <t>BANCO RIO S.A.E.C.A.</t>
  </si>
  <si>
    <t>BANCO REGIONAL S.A.E.C.A.</t>
  </si>
  <si>
    <t>SOLAR AHORRO Y FINANZAS S.A.E.C.A.</t>
  </si>
  <si>
    <t>BANCOP S.A.</t>
  </si>
  <si>
    <t>BANCO GNB PARAGUAY S.A.</t>
  </si>
  <si>
    <t>Bonos Corporativos</t>
  </si>
  <si>
    <t>INFORME SINDICO</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</si>
  <si>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</si>
  <si>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</si>
  <si>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</si>
  <si>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</si>
  <si>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</si>
  <si>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</si>
  <si>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</si>
  <si>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</si>
  <si>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</si>
  <si>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</si>
  <si>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</si>
  <si>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</si>
  <si>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</si>
  <si>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</si>
  <si>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Financiero (Financieras)</t>
  </si>
  <si>
    <t>Paraguay</t>
  </si>
  <si>
    <t>Guaraníes</t>
  </si>
  <si>
    <t>10.00%</t>
  </si>
  <si>
    <t xml:space="preserve">BANCO CONTINENTAL S.A.E.C.A. </t>
  </si>
  <si>
    <t>Financiero (Bancos)</t>
  </si>
  <si>
    <t>09/11/2017</t>
  </si>
  <si>
    <t>21/07/2021</t>
  </si>
  <si>
    <t>Automaq S.A.E.C.A.</t>
  </si>
  <si>
    <t>Comercial</t>
  </si>
  <si>
    <t>09/02/2018</t>
  </si>
  <si>
    <t>02/03/2022</t>
  </si>
  <si>
    <t xml:space="preserve">VISION BANCO S.A.E.C.A. </t>
  </si>
  <si>
    <t>10/04/2018</t>
  </si>
  <si>
    <t>22/05/2024</t>
  </si>
  <si>
    <t>02/02/2021</t>
  </si>
  <si>
    <t>05/03/2021</t>
  </si>
  <si>
    <t>25/04/2018</t>
  </si>
  <si>
    <t>25/06/2024</t>
  </si>
  <si>
    <t>01/06/2018</t>
  </si>
  <si>
    <t>19/04/2021</t>
  </si>
  <si>
    <t>13/06/2018</t>
  </si>
  <si>
    <t>20/03/2023</t>
  </si>
  <si>
    <t>20/06/2018</t>
  </si>
  <si>
    <t>09/06/2021</t>
  </si>
  <si>
    <t>25/06/2018</t>
  </si>
  <si>
    <t>10/03/2023</t>
  </si>
  <si>
    <t>02/03/2023</t>
  </si>
  <si>
    <t>27/06/2018</t>
  </si>
  <si>
    <t>01/03/2023</t>
  </si>
  <si>
    <t>11/07/2018</t>
  </si>
  <si>
    <t>08/08/2018</t>
  </si>
  <si>
    <t>06/06/2022</t>
  </si>
  <si>
    <t>Bonos Financieros</t>
  </si>
  <si>
    <t>16/10/2018</t>
  </si>
  <si>
    <t>08/10/2021</t>
  </si>
  <si>
    <t>26/03/2021</t>
  </si>
  <si>
    <t>22/11/2018</t>
  </si>
  <si>
    <t>31/05/2027</t>
  </si>
  <si>
    <t>04/12/2018</t>
  </si>
  <si>
    <t xml:space="preserve">TU FINANCIERA S.A. </t>
  </si>
  <si>
    <t>01/02/2021</t>
  </si>
  <si>
    <t>02/08/2021</t>
  </si>
  <si>
    <t>19/12/2018</t>
  </si>
  <si>
    <t>05/12/2025</t>
  </si>
  <si>
    <t>26/12/2018</t>
  </si>
  <si>
    <t>02/03/2021</t>
  </si>
  <si>
    <t>19/02/2019</t>
  </si>
  <si>
    <t>23/08/2023</t>
  </si>
  <si>
    <t>05/03/2019</t>
  </si>
  <si>
    <t>30/08/2021</t>
  </si>
  <si>
    <t>06/10/2020</t>
  </si>
  <si>
    <t>03/05/2019</t>
  </si>
  <si>
    <t>Nucleo S.A.E.</t>
  </si>
  <si>
    <t>Telecomunicaciones</t>
  </si>
  <si>
    <t xml:space="preserve">SUDAMERIS BANK S.A.E.C.A. </t>
  </si>
  <si>
    <t>24/09/2021</t>
  </si>
  <si>
    <t>04/10/2021</t>
  </si>
  <si>
    <t>TELEFONICA CELULAR DEL PARAGUAY S.A.E.</t>
  </si>
  <si>
    <t>03/06/2024</t>
  </si>
  <si>
    <t>CRISOL Y ENCARNACION FINANCIERA S.A.E.C.A.</t>
  </si>
  <si>
    <t>10/03/2020</t>
  </si>
  <si>
    <t>BANCO BASA S.A.</t>
  </si>
  <si>
    <t>02/08/2019</t>
  </si>
  <si>
    <t>22/07/2021</t>
  </si>
  <si>
    <t>02/02/2022</t>
  </si>
  <si>
    <t>07/08/2019</t>
  </si>
  <si>
    <t>17/08/2020</t>
  </si>
  <si>
    <t xml:space="preserve">BANCO FAMILIAR S.A.E.C.A. </t>
  </si>
  <si>
    <t>21/08/2019</t>
  </si>
  <si>
    <t>23/05/2023</t>
  </si>
  <si>
    <t>22/08/2019</t>
  </si>
  <si>
    <t>13/09/2021</t>
  </si>
  <si>
    <t>14/06/2021</t>
  </si>
  <si>
    <t>08/07/2021</t>
  </si>
  <si>
    <t>26/09/2019</t>
  </si>
  <si>
    <t>13/06/2024</t>
  </si>
  <si>
    <t>27/09/2019</t>
  </si>
  <si>
    <t>22/06/2023</t>
  </si>
  <si>
    <t>INVERSIONES (Nota  4.2  )</t>
  </si>
  <si>
    <t>Titulo de Renta fija</t>
  </si>
  <si>
    <t xml:space="preserve">Valores al cobro  </t>
  </si>
  <si>
    <t>DISPONIBILIDADES (Nota 4.1 )</t>
  </si>
  <si>
    <t xml:space="preserve">Titulo de Renta fija </t>
  </si>
  <si>
    <t>Comisiones a Pagar a la Administradora (Nota  4.4  )</t>
  </si>
  <si>
    <t>Ver Cuadro</t>
  </si>
  <si>
    <r>
      <rPr>
        <b/>
        <sz val="12"/>
        <color theme="1"/>
        <rFont val="Arial"/>
        <family val="2"/>
      </rPr>
      <t>3.9</t>
    </r>
    <r>
      <rPr>
        <sz val="12"/>
        <color theme="1"/>
        <rFont val="Arial"/>
        <family val="2"/>
      </rPr>
      <t xml:space="preserve"> La Administradora no ha realizado cambios en la aplicación de los criterios contables del Fondo.</t>
    </r>
  </si>
  <si>
    <r>
      <rPr>
        <b/>
        <sz val="12"/>
        <color theme="1"/>
        <rFont val="Arial"/>
        <family val="2"/>
      </rPr>
      <t>3.11</t>
    </r>
    <r>
      <rPr>
        <sz val="12"/>
        <color theme="1"/>
        <rFont val="Arial"/>
        <family val="2"/>
      </rPr>
      <t xml:space="preserve"> – Los ingresos y gastos del fondo son reconocidos aplicando el criterio de lo devengado;</t>
    </r>
  </si>
  <si>
    <r>
      <rPr>
        <b/>
        <sz val="12"/>
        <color theme="1"/>
        <rFont val="Arial"/>
        <family val="2"/>
      </rPr>
      <t>3.10</t>
    </r>
    <r>
      <rPr>
        <sz val="12"/>
        <color theme="1"/>
        <rFont val="Arial"/>
        <family val="2"/>
      </rPr>
      <t xml:space="preserve"> – Valorización de las Inversiones. Las inversiones son incorporadas al valor de costo, y ajustadas diariamente por devengamiento de los intereses, y las ganancias a realizar, afectando a resultados como Intereses Ganados.</t>
    </r>
  </si>
  <si>
    <r>
      <rPr>
        <b/>
        <sz val="12"/>
        <color theme="1"/>
        <rFont val="Arial"/>
        <family val="2"/>
      </rPr>
      <t>3.12</t>
    </r>
    <r>
      <rPr>
        <sz val="12"/>
        <color theme="1"/>
        <rFont val="Arial"/>
        <family val="2"/>
      </rPr>
      <t xml:space="preserve"> -  A la fecha de la información financiera, no se vendieron inversiones ni ajustaron los precios.</t>
    </r>
  </si>
  <si>
    <r>
      <t>-</t>
    </r>
    <r>
      <rPr>
        <b/>
        <sz val="7"/>
        <color theme="1"/>
        <rFont val="Times New Roman"/>
        <family val="1"/>
      </rPr>
      <t xml:space="preserve">       </t>
    </r>
    <r>
      <rPr>
        <b/>
        <sz val="11"/>
        <color theme="1"/>
        <rFont val="Calibri"/>
        <family val="2"/>
        <scheme val="minor"/>
      </rPr>
      <t xml:space="preserve"> </t>
    </r>
    <r>
      <rPr>
        <b/>
        <sz val="12"/>
        <color theme="1"/>
        <rFont val="Arial"/>
        <family val="2"/>
      </rPr>
      <t>Política de Inversiones de EL FONDO</t>
    </r>
  </si>
  <si>
    <t>El flujo de efectivos fue preparado de acuerdo con la Resolución CG N° 06/2019 de la Comisión Nacional de Valores.</t>
  </si>
  <si>
    <t>Aranceles</t>
  </si>
  <si>
    <t>Banco Familiar Cta.Cte. Gs.</t>
  </si>
  <si>
    <t>Investor Casa de Bolsa SA</t>
  </si>
  <si>
    <t>Nota 5. HECHOS POSTERIORES - SITUACION SANITARIA GLOBAL</t>
  </si>
  <si>
    <t>31/10/2019</t>
  </si>
  <si>
    <t>08/11/2019</t>
  </si>
  <si>
    <t>07/11/2022</t>
  </si>
  <si>
    <t>15/11/2019</t>
  </si>
  <si>
    <t>26/04/2021</t>
  </si>
  <si>
    <t>22/11/2019</t>
  </si>
  <si>
    <t>28/11/2019</t>
  </si>
  <si>
    <t>22/11/2028</t>
  </si>
  <si>
    <t>03/12/2019</t>
  </si>
  <si>
    <t>04/01/2021</t>
  </si>
  <si>
    <t>20/12/2019</t>
  </si>
  <si>
    <t>06/09/2021</t>
  </si>
  <si>
    <t>Resultados Acumulados</t>
  </si>
  <si>
    <t>Saldo al 31/03/2020</t>
  </si>
  <si>
    <t>Las cinco (5) Notas que se acompañan son parte integrante de de estos Estados Financieros</t>
  </si>
  <si>
    <t>08/01/2020</t>
  </si>
  <si>
    <t>BANCO NACIONAL DE FOMENTO</t>
  </si>
  <si>
    <t>22/01/2020</t>
  </si>
  <si>
    <t>15/11/2022</t>
  </si>
  <si>
    <t>04/02/2020</t>
  </si>
  <si>
    <t>18/02/2020</t>
  </si>
  <si>
    <t>23/06/2020</t>
  </si>
  <si>
    <t>19/02/2020</t>
  </si>
  <si>
    <t>12/03/2020</t>
  </si>
  <si>
    <t>09/03/2020</t>
  </si>
  <si>
    <t>03/01/2025</t>
  </si>
  <si>
    <t>27/05/2022</t>
  </si>
  <si>
    <t>10/12/2024</t>
  </si>
  <si>
    <t>11/03/2020</t>
  </si>
  <si>
    <t>12/12/2022</t>
  </si>
  <si>
    <t>27/03/2020</t>
  </si>
  <si>
    <t>05/10/2021</t>
  </si>
  <si>
    <t>22/12/2022</t>
  </si>
  <si>
    <t>Aranceles Pagados a la BVPASA</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</si>
  <si>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6277,54  Gs., Tipo Vendedor  para los pasivos 1 USD =6351,33</t>
  </si>
  <si>
    <r>
      <rPr>
        <b/>
        <sz val="12"/>
        <color theme="1"/>
        <rFont val="Arial"/>
        <family val="2"/>
      </rPr>
      <t xml:space="preserve">3.8 </t>
    </r>
    <r>
      <rPr>
        <sz val="12"/>
        <color theme="1"/>
        <rFont val="Arial"/>
        <family val="2"/>
      </rPr>
      <t>– Los estados contables corresponden al trimestre cerrado el 31 de Marzo de 2021.</t>
    </r>
  </si>
  <si>
    <t>Saldo al 31/03/2021</t>
  </si>
  <si>
    <t xml:space="preserve">No existen hechos posteriores al cierre que modifiquen significativamente los estados financieros intermedios cerrados el 31 de marzo de 2021
</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</si>
  <si>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2021,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</si>
  <si>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t>20/05/2020</t>
  </si>
  <si>
    <t>04/05/2021</t>
  </si>
  <si>
    <t>29/07/2020</t>
  </si>
  <si>
    <t>21/05/2020</t>
  </si>
  <si>
    <t>25/05/2020</t>
  </si>
  <si>
    <t>29/05/2020</t>
  </si>
  <si>
    <t>05/06/2020</t>
  </si>
  <si>
    <t>02/06/2025</t>
  </si>
  <si>
    <t>15/06/2020</t>
  </si>
  <si>
    <t>16/05/2022</t>
  </si>
  <si>
    <t>17/06/2020</t>
  </si>
  <si>
    <t>16/04/2025</t>
  </si>
  <si>
    <t>10/06/2025</t>
  </si>
  <si>
    <t>21/09/2023</t>
  </si>
  <si>
    <t>BANCO BILBAO VIZCAYA ARGENTARIA PARAGUAY S.A.</t>
  </si>
  <si>
    <t>18/06/2020</t>
  </si>
  <si>
    <t>17/12/2021</t>
  </si>
  <si>
    <t>19/06/2020</t>
  </si>
  <si>
    <t>27/02/2024</t>
  </si>
  <si>
    <t xml:space="preserve">BANCO ATLAS S.A. </t>
  </si>
  <si>
    <t>26/06/2020</t>
  </si>
  <si>
    <t>14/12/2021</t>
  </si>
  <si>
    <t>22/06/2022</t>
  </si>
  <si>
    <t>30/06/2020</t>
  </si>
  <si>
    <t>29/06/2023</t>
  </si>
  <si>
    <t>26/06/2023</t>
  </si>
  <si>
    <t>01/07/2020</t>
  </si>
  <si>
    <t>26/02/2021</t>
  </si>
  <si>
    <t>20/07/2020</t>
  </si>
  <si>
    <t>17/07/2023</t>
  </si>
  <si>
    <t>24/07/2020</t>
  </si>
  <si>
    <t>06/08/2020</t>
  </si>
  <si>
    <t>17/07/2021</t>
  </si>
  <si>
    <t>13/08/2020</t>
  </si>
  <si>
    <t>25/10/2021</t>
  </si>
  <si>
    <t>18/08/2020</t>
  </si>
  <si>
    <t>19/08/2020</t>
  </si>
  <si>
    <t>10/07/2023</t>
  </si>
  <si>
    <t>20/08/2020</t>
  </si>
  <si>
    <t>16/08/2023</t>
  </si>
  <si>
    <t>25/08/2020</t>
  </si>
  <si>
    <t>18/02/2022</t>
  </si>
  <si>
    <t>31/08/2020</t>
  </si>
  <si>
    <t>Bonos Publicos</t>
  </si>
  <si>
    <t xml:space="preserve">MINISTERIO DE HACIENDA </t>
  </si>
  <si>
    <t>Publico</t>
  </si>
  <si>
    <t>04/09/2020</t>
  </si>
  <si>
    <t>20/06/2025</t>
  </si>
  <si>
    <t>16/09/2020</t>
  </si>
  <si>
    <t>08/11/2021</t>
  </si>
  <si>
    <t>30/09/2020</t>
  </si>
  <si>
    <t>07/08/2023</t>
  </si>
  <si>
    <t>04/10/2024</t>
  </si>
  <si>
    <t>08/10/2020</t>
  </si>
  <si>
    <t>13/10/2020</t>
  </si>
  <si>
    <t>23/08/2021</t>
  </si>
  <si>
    <t>08/10/2024</t>
  </si>
  <si>
    <t>14/10/2020</t>
  </si>
  <si>
    <t>27/10/2020</t>
  </si>
  <si>
    <t>30/05/2022</t>
  </si>
  <si>
    <t>30/10/2020</t>
  </si>
  <si>
    <t>12/04/2021</t>
  </si>
  <si>
    <t>30/10/2023</t>
  </si>
  <si>
    <t>02/11/2020</t>
  </si>
  <si>
    <t>01/11/2024</t>
  </si>
  <si>
    <t>04/11/2020</t>
  </si>
  <si>
    <t>13/02/2025</t>
  </si>
  <si>
    <t>12/11/2020</t>
  </si>
  <si>
    <t>11/11/2024</t>
  </si>
  <si>
    <t>13/11/2020</t>
  </si>
  <si>
    <t>11/08/2021</t>
  </si>
  <si>
    <t>18/11/2020</t>
  </si>
  <si>
    <t>02/05/2022</t>
  </si>
  <si>
    <t>30/04/2024</t>
  </si>
  <si>
    <t>01/12/2020</t>
  </si>
  <si>
    <t>19/08/2024</t>
  </si>
  <si>
    <t>30/07/2024</t>
  </si>
  <si>
    <t>09/12/2020</t>
  </si>
  <si>
    <t>07/12/2023</t>
  </si>
  <si>
    <t>10/12/2020</t>
  </si>
  <si>
    <t>14/12/2020</t>
  </si>
  <si>
    <t>21/11/2022</t>
  </si>
  <si>
    <t>16/12/2020</t>
  </si>
  <si>
    <t>10/10/2023</t>
  </si>
  <si>
    <t>18/12/2020</t>
  </si>
  <si>
    <t>30/12/2020</t>
  </si>
  <si>
    <t>31/01/2030</t>
  </si>
  <si>
    <t>06/12/2021</t>
  </si>
  <si>
    <t>14/01/2021</t>
  </si>
  <si>
    <t>13/06/2025</t>
  </si>
  <si>
    <t>15/01/2021</t>
  </si>
  <si>
    <t>19/01/2021</t>
  </si>
  <si>
    <t>22/01/2024</t>
  </si>
  <si>
    <t>21/01/2021</t>
  </si>
  <si>
    <t>03/09/2025</t>
  </si>
  <si>
    <t>30/08/2024</t>
  </si>
  <si>
    <t>22/01/2021</t>
  </si>
  <si>
    <t>23/01/2024</t>
  </si>
  <si>
    <t>25/01/2021</t>
  </si>
  <si>
    <t>29/01/2027</t>
  </si>
  <si>
    <t>26/01/2024</t>
  </si>
  <si>
    <t>28/01/2021</t>
  </si>
  <si>
    <t>29/01/2024</t>
  </si>
  <si>
    <t>02/02/2024</t>
  </si>
  <si>
    <t>05/02/2024</t>
  </si>
  <si>
    <t>17/02/2021</t>
  </si>
  <si>
    <t>20/07/2021</t>
  </si>
  <si>
    <t>19/02/2021</t>
  </si>
  <si>
    <t>19/02/2025</t>
  </si>
  <si>
    <t>20/02/2024</t>
  </si>
  <si>
    <t>22/02/2021</t>
  </si>
  <si>
    <t>16/10/2023</t>
  </si>
  <si>
    <t>21/10/2024</t>
  </si>
  <si>
    <t>23/09/2024</t>
  </si>
  <si>
    <t>02/09/2024</t>
  </si>
  <si>
    <t>30/09/2024</t>
  </si>
  <si>
    <t>Cementos Concepción S.A.E.</t>
  </si>
  <si>
    <t>Construcción</t>
  </si>
  <si>
    <t>10/03/2021</t>
  </si>
  <si>
    <t>16/12/2030</t>
  </si>
  <si>
    <t>28/07/2023</t>
  </si>
  <si>
    <t>25/07/2023</t>
  </si>
  <si>
    <t>11/03/2021</t>
  </si>
  <si>
    <t>04/03/2024</t>
  </si>
  <si>
    <t>12/03/2021</t>
  </si>
  <si>
    <t>01/12/2023</t>
  </si>
  <si>
    <t>01/08/2023</t>
  </si>
  <si>
    <t>15/01/2024</t>
  </si>
  <si>
    <t>15/03/2021</t>
  </si>
  <si>
    <t>08/01/2024</t>
  </si>
  <si>
    <t>16/03/2021</t>
  </si>
  <si>
    <t>07/06/2021</t>
  </si>
  <si>
    <t>17/03/2021</t>
  </si>
  <si>
    <t>16/12/2021</t>
  </si>
  <si>
    <t>19/03/2021</t>
  </si>
  <si>
    <t>12/10/2021</t>
  </si>
  <si>
    <t>18/03/2024</t>
  </si>
  <si>
    <t>22/03/2021</t>
  </si>
  <si>
    <t>10/05/2021</t>
  </si>
  <si>
    <t>23/03/2021</t>
  </si>
  <si>
    <t>04/05/2022</t>
  </si>
  <si>
    <t>25/03/2024</t>
  </si>
  <si>
    <t>29/03/2021</t>
  </si>
  <si>
    <t>17/01/2031</t>
  </si>
  <si>
    <t>29/03/2024</t>
  </si>
  <si>
    <t>30/03/2021</t>
  </si>
  <si>
    <t>01/04/2024</t>
  </si>
  <si>
    <t>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</si>
</sst>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0\)"/>
    <numFmt numFmtId="165" formatCode="#,##0.000000"/>
    <numFmt numFmtId="166" formatCode="#,##0.##"/>
    <numFmt numFmtId="167" formatCode="_-* #,##0_-;\-* #,##0_-;_-* &quot;-&quot;??_-;_-@_-"/>
    <numFmt numFmtId="168" formatCode="0.0%"/>
  </numFmts>
  <fonts count="50">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1"/>
      <color indexed="8"/>
      <name val="Subway"/>
    </font>
    <font>
      <b/>
      <sz val="11"/>
      <color indexed="8"/>
      <name val="Subway"/>
    </font>
    <font>
      <sz val="10"/>
      <name val="Arial"/>
      <family val="2"/>
    </font>
    <font>
      <b/>
      <sz val="20"/>
      <color indexed="8"/>
      <name val="Subway"/>
    </font>
    <font>
      <b/>
      <u/>
      <sz val="14"/>
      <name val="Arial"/>
      <family val="2"/>
    </font>
    <font>
      <b/>
      <sz val="11"/>
      <name val="Arial"/>
      <family val="2"/>
    </font>
    <font>
      <sz val="9"/>
      <name val="Arial"/>
      <family val="2"/>
    </font>
    <font>
      <b/>
      <sz val="11"/>
      <color indexed="8"/>
      <name val="Arial"/>
      <family val="2"/>
    </font>
    <font>
      <b/>
      <u/>
      <sz val="16"/>
      <name val="Arial"/>
      <family val="2"/>
    </font>
    <font>
      <b/>
      <sz val="12"/>
      <name val="Arial"/>
      <family val="2"/>
    </font>
    <font>
      <b/>
      <sz val="16"/>
      <name val="Arial"/>
      <family val="2"/>
    </font>
    <font>
      <b/>
      <sz val="10"/>
      <name val="Arial"/>
      <family val="2"/>
    </font>
    <font>
      <b/>
      <u/>
      <sz val="12"/>
      <name val="Arial"/>
      <family val="2"/>
    </font>
    <font>
      <sz val="8"/>
      <name val="Arial"/>
      <family val="2"/>
    </font>
    <font>
      <b/>
      <sz val="8"/>
      <name val="Arial"/>
      <family val="2"/>
    </font>
    <font>
      <u/>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sz val="11"/>
      <color theme="1"/>
      <name val="Arial"/>
      <family val="2"/>
    </font>
    <font>
      <u/>
      <sz val="11"/>
      <name val="Arial"/>
      <family val="2"/>
    </font>
    <font>
      <b/>
      <sz val="20"/>
      <color indexed="8"/>
      <name val="Arial"/>
      <family val="2"/>
    </font>
    <font>
      <b/>
      <sz val="11"/>
      <color theme="1"/>
      <name val="Arial"/>
      <family val="2"/>
    </font>
    <font>
      <u/>
      <sz val="11"/>
      <color theme="1"/>
      <name val="Arial"/>
      <family val="2"/>
    </font>
    <font>
      <b/>
      <sz val="12"/>
      <color theme="1"/>
      <name val="Arial"/>
      <family val="2"/>
    </font>
    <font>
      <sz val="12"/>
      <color theme="1"/>
      <name val="Arial"/>
      <family val="2"/>
    </font>
    <font>
      <sz val="7"/>
      <color theme="1"/>
      <name val="Times New Roman"/>
      <family val="1"/>
    </font>
    <font>
      <u/>
      <sz val="11"/>
      <color theme="1"/>
      <name val="Calibri"/>
      <family val="2"/>
      <scheme val="minor"/>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b/>
      <sz val="14"/>
      <color theme="1"/>
      <name val="Tahoma"/>
      <family val="2"/>
    </font>
    <font>
      <sz val="10"/>
      <color theme="1"/>
      <name val="Tahoma"/>
      <family val="2"/>
    </font>
    <font>
      <b/>
      <sz val="10"/>
      <color theme="1"/>
      <name val="Tahoma"/>
      <family val="2"/>
    </font>
    <font>
      <b/>
      <u/>
      <sz val="14"/>
      <color theme="1"/>
      <name val="Calibri"/>
      <family val="2"/>
      <scheme val="minor"/>
    </font>
    <font>
      <b/>
      <sz val="10"/>
      <name val="Calibri"/>
      <family val="2"/>
    </font>
    <font>
      <b/>
      <sz val="8"/>
      <name val="Calibri"/>
      <family val="2"/>
    </font>
    <font>
      <b/>
      <sz val="12"/>
      <color rgb="FF000000"/>
      <name val="Arial"/>
      <family val="2"/>
    </font>
    <font>
      <b/>
      <sz val="11"/>
      <color rgb="FF000000"/>
      <name val="Arial"/>
      <family val="2"/>
    </font>
    <font>
      <sz val="11"/>
      <color rgb="FF000000"/>
      <name val="Arial"/>
      <family val="2"/>
    </font>
    <font>
      <sz val="11"/>
      <color indexed="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s>
  <cellStyleXfs count="6">
    <xf numFmtId="0" fontId="0" fillId="0" borderId="0"/>
    <xf numFmtId="43" fontId="1" fillId="0" borderId="0" applyFont="0" applyFill="0" applyBorder="0" applyAlignment="0" applyProtection="0"/>
    <xf numFmtId="0" fontId="21" fillId="0" borderId="0" applyNumberFormat="0" applyFill="0" applyBorder="0" applyAlignment="0" applyProtection="0"/>
    <xf numFmtId="0" fontId="49" fillId="0" borderId="0"/>
    <xf numFmtId="43" fontId="49" fillId="0" borderId="0" applyFont="0" applyFill="0" applyBorder="0" applyAlignment="0" applyProtection="0"/>
    <xf numFmtId="9" fontId="49" fillId="0" borderId="0" applyFont="0" applyFill="0" applyBorder="0" applyAlignment="0" applyProtection="0"/>
  </cellStyleXfs>
  <cellXfs count="298">
    <xf numFmtId="0" fontId="0" fillId="0" borderId="0" xfId="0"/>
    <xf numFmtId="0" fontId="3" fillId="0" borderId="0" xfId="0" applyFont="1"/>
    <xf numFmtId="0" fontId="4" fillId="0" borderId="0" xfId="0" applyFont="1"/>
    <xf numFmtId="14" fontId="5" fillId="0" borderId="0" xfId="0" applyNumberFormat="1" applyFont="1" applyAlignment="1">
      <alignment horizontal="center"/>
    </xf>
    <xf numFmtId="0" fontId="6" fillId="0" borderId="0" xfId="0" applyFont="1"/>
    <xf numFmtId="0" fontId="4" fillId="0" borderId="0" xfId="0" applyFont="1" applyAlignment="1">
      <alignment horizontal="center"/>
    </xf>
    <xf numFmtId="0" fontId="9" fillId="0" borderId="0" xfId="0" applyFont="1"/>
    <xf numFmtId="164" fontId="3" fillId="0" borderId="0" xfId="0" applyNumberFormat="1" applyFont="1" applyAlignment="1">
      <alignment horizontal="right"/>
    </xf>
    <xf numFmtId="3" fontId="6" fillId="0" borderId="0" xfId="0" applyNumberFormat="1" applyFont="1"/>
    <xf numFmtId="1" fontId="9" fillId="0" borderId="0" xfId="0" applyNumberFormat="1" applyFont="1" applyAlignment="1">
      <alignment horizontal="center"/>
    </xf>
    <xf numFmtId="0" fontId="10" fillId="0" borderId="0" xfId="0" applyFont="1"/>
    <xf numFmtId="3" fontId="10" fillId="0" borderId="0" xfId="0" applyNumberFormat="1" applyFont="1"/>
    <xf numFmtId="0" fontId="9" fillId="0" borderId="0" xfId="0" applyFont="1" applyAlignment="1">
      <alignment horizontal="center"/>
    </xf>
    <xf numFmtId="3" fontId="9"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0" fillId="0" borderId="0" xfId="0" applyAlignment="1">
      <alignment horizontal="center"/>
    </xf>
    <xf numFmtId="0" fontId="13" fillId="0" borderId="0" xfId="0" applyFont="1" applyAlignment="1">
      <alignment horizontal="center"/>
    </xf>
    <xf numFmtId="0" fontId="17" fillId="0" borderId="0" xfId="0" applyFont="1"/>
    <xf numFmtId="0" fontId="18" fillId="0" borderId="0" xfId="0" applyFont="1" applyAlignment="1">
      <alignment vertical="center"/>
    </xf>
    <xf numFmtId="0" fontId="18" fillId="0" borderId="0" xfId="0" applyFont="1" applyAlignment="1">
      <alignment horizontal="center"/>
    </xf>
    <xf numFmtId="0" fontId="18" fillId="0" borderId="0" xfId="0" applyFont="1" applyAlignment="1">
      <alignment horizontal="center" wrapText="1"/>
    </xf>
    <xf numFmtId="14" fontId="18" fillId="0" borderId="0" xfId="0" applyNumberFormat="1" applyFont="1" applyAlignment="1">
      <alignment horizontal="center"/>
    </xf>
    <xf numFmtId="3" fontId="17" fillId="0" borderId="0" xfId="0" applyNumberFormat="1" applyFont="1"/>
    <xf numFmtId="3" fontId="0" fillId="0" borderId="0" xfId="0" applyNumberFormat="1"/>
    <xf numFmtId="0" fontId="19" fillId="0" borderId="0" xfId="0" applyFont="1"/>
    <xf numFmtId="0" fontId="18" fillId="0" borderId="0" xfId="0" applyFont="1"/>
    <xf numFmtId="0" fontId="4" fillId="2" borderId="0" xfId="0" applyFont="1" applyFill="1"/>
    <xf numFmtId="49" fontId="0" fillId="0" borderId="0" xfId="0" applyNumberFormat="1"/>
    <xf numFmtId="3" fontId="15" fillId="0" borderId="0" xfId="0" applyNumberFormat="1" applyFont="1"/>
    <xf numFmtId="0" fontId="0" fillId="2" borderId="0" xfId="0" applyFill="1"/>
    <xf numFmtId="3" fontId="0" fillId="2" borderId="0" xfId="0" applyNumberFormat="1" applyFill="1"/>
    <xf numFmtId="165" fontId="20" fillId="0" borderId="0" xfId="0" applyNumberFormat="1" applyFont="1"/>
    <xf numFmtId="3" fontId="15" fillId="2" borderId="0" xfId="0" applyNumberFormat="1" applyFont="1" applyFill="1"/>
    <xf numFmtId="37" fontId="17" fillId="0" borderId="0" xfId="0" applyNumberFormat="1" applyFont="1"/>
    <xf numFmtId="3" fontId="9"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165" fontId="0" fillId="2" borderId="0" xfId="0" applyNumberFormat="1" applyFill="1"/>
    <xf numFmtId="3" fontId="5" fillId="2" borderId="0" xfId="0" applyNumberFormat="1" applyFont="1" applyFill="1"/>
    <xf numFmtId="0" fontId="15" fillId="0" borderId="0" xfId="0" applyFont="1" applyAlignment="1">
      <alignment horizontal="center"/>
    </xf>
    <xf numFmtId="3" fontId="6" fillId="0" borderId="0" xfId="0" applyNumberFormat="1" applyFont="1" applyAlignment="1">
      <alignment horizontal="center" vertical="center"/>
    </xf>
    <xf numFmtId="14" fontId="5" fillId="0" borderId="0" xfId="0" applyNumberFormat="1" applyFont="1"/>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17" fontId="2" fillId="3" borderId="0" xfId="0" applyNumberFormat="1" applyFont="1" applyFill="1" applyAlignment="1">
      <alignment horizontal="center"/>
    </xf>
    <xf numFmtId="43" fontId="2" fillId="3" borderId="0" xfId="1" applyFont="1" applyFill="1" applyAlignment="1">
      <alignment horizontal="center"/>
    </xf>
    <xf numFmtId="0" fontId="26" fillId="2" borderId="0" xfId="0" applyFont="1" applyFill="1" applyAlignment="1">
      <alignment horizontal="center"/>
    </xf>
    <xf numFmtId="0" fontId="25" fillId="2" borderId="0" xfId="0" applyFont="1" applyFill="1"/>
    <xf numFmtId="0" fontId="25" fillId="0" borderId="0" xfId="0" applyFont="1"/>
    <xf numFmtId="0" fontId="23" fillId="0" borderId="0" xfId="0" applyFont="1" applyAlignment="1">
      <alignment horizontal="center"/>
    </xf>
    <xf numFmtId="0" fontId="26" fillId="0" borderId="0" xfId="0" applyFont="1"/>
    <xf numFmtId="0" fontId="0" fillId="4" borderId="0" xfId="0" applyFill="1"/>
    <xf numFmtId="0" fontId="22" fillId="4" borderId="0" xfId="0" applyFont="1" applyFill="1" applyAlignment="1">
      <alignment vertical="center" wrapText="1"/>
    </xf>
    <xf numFmtId="0" fontId="23" fillId="4" borderId="0" xfId="0" applyFont="1" applyFill="1"/>
    <xf numFmtId="0" fontId="22" fillId="4" borderId="0" xfId="0" applyFont="1" applyFill="1" applyAlignment="1">
      <alignment horizontal="center" vertical="center"/>
    </xf>
    <xf numFmtId="0" fontId="22" fillId="4" borderId="0" xfId="0" applyFont="1" applyFill="1" applyAlignment="1">
      <alignment vertical="center"/>
    </xf>
    <xf numFmtId="14" fontId="22" fillId="4" borderId="0" xfId="0" applyNumberFormat="1" applyFont="1" applyFill="1" applyAlignment="1">
      <alignment horizontal="center" vertical="center"/>
    </xf>
    <xf numFmtId="0" fontId="25" fillId="4" borderId="0" xfId="0" applyFont="1" applyFill="1"/>
    <xf numFmtId="0" fontId="26" fillId="4" borderId="0" xfId="0" applyFont="1" applyFill="1" applyAlignment="1">
      <alignment horizontal="center"/>
    </xf>
    <xf numFmtId="0" fontId="27" fillId="0" borderId="0" xfId="2" applyFont="1"/>
    <xf numFmtId="0" fontId="7" fillId="0" borderId="0" xfId="0" applyFont="1" applyAlignment="1">
      <alignment horizontal="center"/>
    </xf>
    <xf numFmtId="0" fontId="12" fillId="0" borderId="0" xfId="0" applyFont="1" applyAlignment="1">
      <alignment horizontal="center"/>
    </xf>
    <xf numFmtId="3" fontId="26" fillId="2" borderId="0" xfId="0" applyNumberFormat="1" applyFont="1" applyFill="1"/>
    <xf numFmtId="0" fontId="12" fillId="0" borderId="10" xfId="0" applyFont="1" applyBorder="1" applyAlignment="1">
      <alignment horizontal="center"/>
    </xf>
    <xf numFmtId="0" fontId="9" fillId="0" borderId="12" xfId="0" applyFont="1" applyBorder="1"/>
    <xf numFmtId="0" fontId="9" fillId="0" borderId="14" xfId="0" applyFont="1" applyBorder="1"/>
    <xf numFmtId="3" fontId="26" fillId="2" borderId="0" xfId="0" applyNumberFormat="1" applyFont="1" applyFill="1" applyBorder="1" applyAlignment="1">
      <alignment horizontal="center"/>
    </xf>
    <xf numFmtId="3" fontId="26" fillId="2" borderId="15" xfId="0" applyNumberFormat="1" applyFont="1" applyFill="1" applyBorder="1" applyAlignment="1">
      <alignment horizontal="center"/>
    </xf>
    <xf numFmtId="0" fontId="3" fillId="0" borderId="14" xfId="0" applyFont="1" applyBorder="1"/>
    <xf numFmtId="0" fontId="26" fillId="0" borderId="14" xfId="0" applyFont="1" applyBorder="1"/>
    <xf numFmtId="0" fontId="15" fillId="0" borderId="12" xfId="0" applyFont="1" applyBorder="1"/>
    <xf numFmtId="165" fontId="15" fillId="0" borderId="1" xfId="0" applyNumberFormat="1" applyFont="1" applyBorder="1"/>
    <xf numFmtId="3" fontId="15" fillId="2" borderId="13" xfId="0" applyNumberFormat="1" applyFont="1" applyFill="1" applyBorder="1"/>
    <xf numFmtId="0" fontId="0" fillId="0" borderId="10" xfId="0" applyBorder="1"/>
    <xf numFmtId="0" fontId="26" fillId="0" borderId="12" xfId="0" applyFont="1" applyBorder="1"/>
    <xf numFmtId="49" fontId="3" fillId="0" borderId="14" xfId="0" applyNumberFormat="1" applyFont="1" applyBorder="1"/>
    <xf numFmtId="49" fontId="26" fillId="0" borderId="14" xfId="0" applyNumberFormat="1" applyFont="1" applyBorder="1"/>
    <xf numFmtId="49" fontId="9" fillId="0" borderId="14" xfId="0" applyNumberFormat="1" applyFont="1" applyBorder="1"/>
    <xf numFmtId="49" fontId="0" fillId="0" borderId="12" xfId="0" applyNumberFormat="1" applyBorder="1"/>
    <xf numFmtId="3" fontId="26" fillId="0" borderId="0" xfId="0" applyNumberFormat="1" applyFont="1" applyBorder="1" applyAlignment="1">
      <alignment horizontal="center"/>
    </xf>
    <xf numFmtId="3" fontId="26" fillId="0" borderId="15" xfId="0" applyNumberFormat="1" applyFont="1" applyBorder="1" applyAlignment="1">
      <alignment horizontal="center"/>
    </xf>
    <xf numFmtId="3" fontId="0" fillId="0" borderId="1" xfId="0" applyNumberFormat="1" applyBorder="1" applyAlignment="1">
      <alignment horizontal="center"/>
    </xf>
    <xf numFmtId="3" fontId="0" fillId="0" borderId="13" xfId="0" applyNumberFormat="1" applyBorder="1" applyAlignment="1">
      <alignment horizontal="center"/>
    </xf>
    <xf numFmtId="0" fontId="26" fillId="0" borderId="0" xfId="0" applyFont="1" applyAlignment="1">
      <alignment horizontal="center"/>
    </xf>
    <xf numFmtId="3" fontId="26" fillId="0" borderId="6" xfId="0" applyNumberFormat="1" applyFont="1" applyBorder="1"/>
    <xf numFmtId="3" fontId="29" fillId="0" borderId="5" xfId="0" applyNumberFormat="1" applyFont="1" applyBorder="1" applyAlignment="1">
      <alignment horizontal="right"/>
    </xf>
    <xf numFmtId="0" fontId="3" fillId="0" borderId="6" xfId="0" applyFont="1" applyBorder="1" applyAlignment="1">
      <alignment horizontal="center" wrapText="1"/>
    </xf>
    <xf numFmtId="3" fontId="3" fillId="0" borderId="6" xfId="0" applyNumberFormat="1" applyFont="1" applyBorder="1" applyAlignment="1">
      <alignment horizontal="center"/>
    </xf>
    <xf numFmtId="0" fontId="9" fillId="0" borderId="6" xfId="0" applyFont="1" applyBorder="1" applyAlignment="1">
      <alignment horizontal="center" wrapText="1"/>
    </xf>
    <xf numFmtId="3" fontId="9" fillId="0" borderId="6" xfId="0" applyNumberFormat="1" applyFont="1" applyBorder="1" applyAlignment="1">
      <alignment vertical="center"/>
    </xf>
    <xf numFmtId="3" fontId="9" fillId="0" borderId="6" xfId="0" applyNumberFormat="1" applyFont="1" applyBorder="1" applyAlignment="1">
      <alignment horizontal="center"/>
    </xf>
    <xf numFmtId="0" fontId="3" fillId="0" borderId="6" xfId="0" applyFont="1" applyBorder="1"/>
    <xf numFmtId="3" fontId="3" fillId="0" borderId="6" xfId="0" applyNumberFormat="1" applyFont="1" applyBorder="1"/>
    <xf numFmtId="3" fontId="3" fillId="0" borderId="7" xfId="0" applyNumberFormat="1" applyFont="1" applyBorder="1"/>
    <xf numFmtId="0" fontId="9" fillId="0" borderId="5" xfId="0" applyFont="1" applyBorder="1" applyAlignment="1">
      <alignment horizontal="center" wrapText="1"/>
    </xf>
    <xf numFmtId="0" fontId="3" fillId="0" borderId="6" xfId="0" applyFont="1" applyBorder="1" applyAlignment="1">
      <alignment vertical="center"/>
    </xf>
    <xf numFmtId="0" fontId="3" fillId="0" borderId="6" xfId="0" applyFont="1" applyBorder="1" applyAlignment="1">
      <alignment horizontal="left"/>
    </xf>
    <xf numFmtId="3" fontId="9" fillId="0" borderId="4" xfId="0" applyNumberFormat="1" applyFont="1" applyBorder="1" applyAlignment="1">
      <alignment horizontal="center" vertical="center" wrapText="1"/>
    </xf>
    <xf numFmtId="0" fontId="26" fillId="0" borderId="0" xfId="0" applyFont="1" applyAlignment="1"/>
    <xf numFmtId="3" fontId="3" fillId="0" borderId="12" xfId="0" applyNumberFormat="1" applyFont="1" applyBorder="1"/>
    <xf numFmtId="3" fontId="3" fillId="0" borderId="1" xfId="0" applyNumberFormat="1" applyFont="1" applyBorder="1"/>
    <xf numFmtId="0" fontId="3" fillId="0" borderId="12" xfId="0" applyFont="1" applyBorder="1"/>
    <xf numFmtId="37" fontId="3" fillId="0" borderId="1" xfId="0" applyNumberFormat="1" applyFont="1" applyBorder="1"/>
    <xf numFmtId="37" fontId="3" fillId="0" borderId="13" xfId="0" applyNumberFormat="1" applyFont="1" applyBorder="1"/>
    <xf numFmtId="0" fontId="3" fillId="0" borderId="20" xfId="0" applyFont="1" applyBorder="1"/>
    <xf numFmtId="1" fontId="9" fillId="0" borderId="2" xfId="0" applyNumberFormat="1" applyFont="1" applyBorder="1" applyAlignment="1">
      <alignment horizontal="center" vertical="center"/>
    </xf>
    <xf numFmtId="0" fontId="9" fillId="0" borderId="2" xfId="0" applyFont="1" applyBorder="1" applyAlignment="1">
      <alignment horizontal="center" vertical="center"/>
    </xf>
    <xf numFmtId="1" fontId="9" fillId="0" borderId="16" xfId="0" applyNumberFormat="1" applyFont="1" applyBorder="1" applyAlignment="1">
      <alignment horizontal="center" vertical="center"/>
    </xf>
    <xf numFmtId="3" fontId="9" fillId="0" borderId="1" xfId="0" applyNumberFormat="1" applyFont="1" applyBorder="1" applyAlignment="1">
      <alignment horizontal="center" vertical="center"/>
    </xf>
    <xf numFmtId="0" fontId="9" fillId="0" borderId="0" xfId="0" applyFont="1" applyBorder="1" applyAlignment="1">
      <alignment horizontal="center" vertical="center"/>
    </xf>
    <xf numFmtId="3" fontId="9" fillId="0" borderId="13" xfId="0" applyNumberFormat="1" applyFont="1" applyBorder="1" applyAlignment="1">
      <alignment horizontal="center" vertical="center"/>
    </xf>
    <xf numFmtId="3" fontId="9" fillId="0" borderId="0" xfId="0" applyNumberFormat="1" applyFont="1" applyBorder="1" applyAlignment="1">
      <alignment horizontal="center" vertical="center"/>
    </xf>
    <xf numFmtId="3" fontId="9" fillId="0" borderId="15" xfId="0" applyNumberFormat="1" applyFont="1" applyBorder="1" applyAlignment="1">
      <alignment horizontal="center" vertical="center"/>
    </xf>
    <xf numFmtId="0" fontId="30" fillId="0" borderId="0" xfId="2" quotePrefix="1" applyFont="1"/>
    <xf numFmtId="0" fontId="30" fillId="0" borderId="0" xfId="2" applyFont="1"/>
    <xf numFmtId="0" fontId="0" fillId="0" borderId="0" xfId="0"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wrapText="1"/>
    </xf>
    <xf numFmtId="0" fontId="0" fillId="0" borderId="0" xfId="0" applyAlignment="1"/>
    <xf numFmtId="0" fontId="2" fillId="0" borderId="0" xfId="0" applyFont="1" applyAlignment="1">
      <alignment vertical="center"/>
    </xf>
    <xf numFmtId="0" fontId="35" fillId="0" borderId="4" xfId="0" applyFont="1" applyBorder="1" applyAlignment="1">
      <alignment vertical="center"/>
    </xf>
    <xf numFmtId="0" fontId="35" fillId="0" borderId="4" xfId="0" applyFont="1" applyBorder="1" applyAlignment="1">
      <alignment horizontal="center" vertical="center" wrapText="1"/>
    </xf>
    <xf numFmtId="0" fontId="35" fillId="0" borderId="4" xfId="0" applyFont="1" applyBorder="1" applyAlignment="1">
      <alignment horizontal="left" vertical="center"/>
    </xf>
    <xf numFmtId="0" fontId="39" fillId="0" borderId="4" xfId="0" applyFont="1" applyBorder="1" applyAlignment="1">
      <alignment vertical="center"/>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1" fillId="0" borderId="0" xfId="0" applyFont="1"/>
    <xf numFmtId="0" fontId="39" fillId="0" borderId="0" xfId="0" applyFont="1" applyBorder="1" applyAlignment="1">
      <alignment vertical="center"/>
    </xf>
    <xf numFmtId="3" fontId="39" fillId="0" borderId="0" xfId="0" applyNumberFormat="1" applyFont="1" applyBorder="1" applyAlignment="1">
      <alignment vertical="center"/>
    </xf>
    <xf numFmtId="0" fontId="34" fillId="0" borderId="0" xfId="2" applyFont="1" applyAlignment="1">
      <alignment vertical="center"/>
    </xf>
    <xf numFmtId="0" fontId="46" fillId="0" borderId="0" xfId="0" applyFont="1"/>
    <xf numFmtId="167" fontId="26" fillId="2" borderId="0" xfId="1" applyNumberFormat="1" applyFont="1" applyFill="1" applyBorder="1" applyAlignment="1">
      <alignment horizontal="center" vertical="center"/>
    </xf>
    <xf numFmtId="167" fontId="26" fillId="0" borderId="0" xfId="1" applyNumberFormat="1" applyFont="1" applyBorder="1" applyAlignment="1">
      <alignment horizontal="center"/>
    </xf>
    <xf numFmtId="167" fontId="26" fillId="0" borderId="15" xfId="1" applyNumberFormat="1" applyFont="1" applyBorder="1" applyAlignment="1">
      <alignment horizontal="center"/>
    </xf>
    <xf numFmtId="167" fontId="26" fillId="0" borderId="1" xfId="1" applyNumberFormat="1" applyFont="1" applyBorder="1" applyAlignment="1">
      <alignment horizontal="center"/>
    </xf>
    <xf numFmtId="167" fontId="9" fillId="0" borderId="1" xfId="1" applyNumberFormat="1" applyFont="1" applyBorder="1" applyAlignment="1">
      <alignment horizontal="center"/>
    </xf>
    <xf numFmtId="167" fontId="9" fillId="0" borderId="13" xfId="1" applyNumberFormat="1" applyFont="1" applyBorder="1" applyAlignment="1">
      <alignment horizontal="center"/>
    </xf>
    <xf numFmtId="167" fontId="3" fillId="0" borderId="0" xfId="1" applyNumberFormat="1" applyFont="1" applyBorder="1" applyAlignment="1">
      <alignment horizontal="center"/>
    </xf>
    <xf numFmtId="167" fontId="26" fillId="0" borderId="13" xfId="1" applyNumberFormat="1" applyFont="1" applyBorder="1" applyAlignment="1">
      <alignment horizontal="center"/>
    </xf>
    <xf numFmtId="167" fontId="0" fillId="0" borderId="0" xfId="1" applyNumberFormat="1" applyFont="1"/>
    <xf numFmtId="165" fontId="26" fillId="0" borderId="0" xfId="0" applyNumberFormat="1" applyFont="1" applyBorder="1" applyAlignment="1">
      <alignment horizontal="right"/>
    </xf>
    <xf numFmtId="165" fontId="3" fillId="0" borderId="15" xfId="0" applyNumberFormat="1" applyFont="1" applyBorder="1" applyAlignment="1">
      <alignment horizontal="right"/>
    </xf>
    <xf numFmtId="165" fontId="26" fillId="0" borderId="21" xfId="0" applyNumberFormat="1" applyFont="1" applyBorder="1" applyAlignment="1">
      <alignment horizontal="right"/>
    </xf>
    <xf numFmtId="165" fontId="3" fillId="0" borderId="0" xfId="0" applyNumberFormat="1" applyFont="1" applyBorder="1" applyAlignment="1">
      <alignment horizontal="right"/>
    </xf>
    <xf numFmtId="167" fontId="26" fillId="0" borderId="15" xfId="1" applyNumberFormat="1" applyFont="1" applyBorder="1" applyAlignment="1">
      <alignment horizontal="right"/>
    </xf>
    <xf numFmtId="167" fontId="26" fillId="0" borderId="0" xfId="1" applyNumberFormat="1" applyFont="1" applyBorder="1" applyAlignment="1">
      <alignment horizontal="right"/>
    </xf>
    <xf numFmtId="167" fontId="3" fillId="0" borderId="13" xfId="1" applyNumberFormat="1" applyFont="1" applyBorder="1" applyAlignment="1">
      <alignment horizontal="right"/>
    </xf>
    <xf numFmtId="167" fontId="9" fillId="0" borderId="2" xfId="1" applyNumberFormat="1" applyFont="1" applyBorder="1" applyAlignment="1">
      <alignment horizontal="right"/>
    </xf>
    <xf numFmtId="167" fontId="9" fillId="0" borderId="16" xfId="1" applyNumberFormat="1" applyFont="1" applyBorder="1" applyAlignment="1">
      <alignment horizontal="right"/>
    </xf>
    <xf numFmtId="167" fontId="9" fillId="0" borderId="8" xfId="1" applyNumberFormat="1" applyFont="1" applyBorder="1" applyAlignment="1">
      <alignment horizontal="right"/>
    </xf>
    <xf numFmtId="167" fontId="9" fillId="0" borderId="17" xfId="1" applyNumberFormat="1" applyFont="1" applyBorder="1" applyAlignment="1">
      <alignment horizontal="right"/>
    </xf>
    <xf numFmtId="3" fontId="3" fillId="0" borderId="6" xfId="0" applyNumberFormat="1" applyFont="1" applyBorder="1" applyAlignment="1">
      <alignment horizontal="right" vertical="center"/>
    </xf>
    <xf numFmtId="3" fontId="9" fillId="0" borderId="5" xfId="0" applyNumberFormat="1" applyFont="1" applyBorder="1" applyAlignment="1">
      <alignment horizontal="right"/>
    </xf>
    <xf numFmtId="3" fontId="3" fillId="0" borderId="6" xfId="0" applyNumberFormat="1" applyFont="1" applyBorder="1" applyAlignment="1">
      <alignment horizontal="right" wrapText="1"/>
    </xf>
    <xf numFmtId="3" fontId="3" fillId="0" borderId="6" xfId="0" applyNumberFormat="1" applyFont="1" applyBorder="1" applyAlignment="1">
      <alignment horizontal="right"/>
    </xf>
    <xf numFmtId="37" fontId="29" fillId="0" borderId="18" xfId="0" applyNumberFormat="1" applyFont="1" applyBorder="1" applyAlignment="1">
      <alignment horizontal="right"/>
    </xf>
    <xf numFmtId="37" fontId="29" fillId="0" borderId="4" xfId="0" applyNumberFormat="1" applyFont="1" applyBorder="1" applyAlignment="1">
      <alignment horizontal="right" vertical="center" wrapText="1"/>
    </xf>
    <xf numFmtId="37" fontId="29" fillId="0" borderId="4" xfId="0" applyNumberFormat="1" applyFont="1" applyBorder="1" applyAlignment="1">
      <alignment horizontal="right" vertical="center"/>
    </xf>
    <xf numFmtId="167" fontId="26" fillId="2" borderId="15" xfId="1" applyNumberFormat="1" applyFont="1" applyFill="1" applyBorder="1" applyAlignment="1">
      <alignment horizontal="right" vertical="center"/>
    </xf>
    <xf numFmtId="3" fontId="35" fillId="0" borderId="4" xfId="0" applyNumberFormat="1" applyFont="1" applyBorder="1" applyAlignment="1">
      <alignment horizontal="right" vertical="center"/>
    </xf>
    <xf numFmtId="3" fontId="39" fillId="0" borderId="4" xfId="0" applyNumberFormat="1" applyFont="1" applyBorder="1" applyAlignment="1">
      <alignment horizontal="right" vertical="center"/>
    </xf>
    <xf numFmtId="167" fontId="9" fillId="0" borderId="1" xfId="1" applyNumberFormat="1" applyFont="1" applyBorder="1" applyAlignment="1">
      <alignment horizontal="center" vertical="center"/>
    </xf>
    <xf numFmtId="167" fontId="9" fillId="0" borderId="0" xfId="1" applyNumberFormat="1" applyFont="1" applyBorder="1" applyAlignment="1">
      <alignment horizontal="center" vertical="center"/>
    </xf>
    <xf numFmtId="167" fontId="9" fillId="0" borderId="13" xfId="1" applyNumberFormat="1" applyFont="1" applyBorder="1" applyAlignment="1">
      <alignment horizontal="right"/>
    </xf>
    <xf numFmtId="167" fontId="9" fillId="0" borderId="15" xfId="1" applyNumberFormat="1" applyFont="1" applyBorder="1" applyAlignment="1">
      <alignment horizontal="center" vertical="center"/>
    </xf>
    <xf numFmtId="167" fontId="3" fillId="0" borderId="0" xfId="1" applyNumberFormat="1" applyFont="1" applyBorder="1" applyAlignment="1">
      <alignment horizontal="center" vertical="center"/>
    </xf>
    <xf numFmtId="167" fontId="3" fillId="0" borderId="15" xfId="1" applyNumberFormat="1" applyFont="1" applyBorder="1" applyAlignment="1">
      <alignment horizontal="center" vertical="center"/>
    </xf>
    <xf numFmtId="167" fontId="26" fillId="2" borderId="0" xfId="1" applyNumberFormat="1" applyFont="1" applyFill="1" applyBorder="1" applyAlignment="1">
      <alignment horizontal="right" vertical="center"/>
    </xf>
    <xf numFmtId="167" fontId="3" fillId="0" borderId="15" xfId="1" applyNumberFormat="1" applyFont="1" applyBorder="1" applyAlignment="1">
      <alignment horizontal="right" vertical="center"/>
    </xf>
    <xf numFmtId="167" fontId="3" fillId="0" borderId="15" xfId="1" applyNumberFormat="1" applyFont="1" applyBorder="1" applyAlignment="1">
      <alignment horizontal="center"/>
    </xf>
    <xf numFmtId="167" fontId="9" fillId="0" borderId="2" xfId="1" applyNumberFormat="1" applyFont="1" applyBorder="1" applyAlignment="1">
      <alignment horizontal="center" vertical="center"/>
    </xf>
    <xf numFmtId="167" fontId="9" fillId="0" borderId="16" xfId="1" applyNumberFormat="1" applyFont="1" applyBorder="1" applyAlignment="1">
      <alignment horizontal="right" vertical="center"/>
    </xf>
    <xf numFmtId="167" fontId="26" fillId="2" borderId="1" xfId="1" applyNumberFormat="1" applyFont="1" applyFill="1" applyBorder="1" applyAlignment="1">
      <alignment horizontal="right" vertical="center"/>
    </xf>
    <xf numFmtId="167" fontId="26" fillId="2" borderId="13" xfId="1" applyNumberFormat="1" applyFont="1" applyFill="1" applyBorder="1" applyAlignment="1">
      <alignment horizontal="right" vertical="center"/>
    </xf>
    <xf numFmtId="167" fontId="3" fillId="0" borderId="0" xfId="1" applyNumberFormat="1" applyFont="1" applyBorder="1" applyAlignment="1">
      <alignment horizontal="right" vertical="center"/>
    </xf>
    <xf numFmtId="167" fontId="9" fillId="0" borderId="3" xfId="1" applyNumberFormat="1" applyFont="1" applyBorder="1" applyAlignment="1">
      <alignment horizontal="right" vertical="center"/>
    </xf>
    <xf numFmtId="167" fontId="9" fillId="0" borderId="19" xfId="1" applyNumberFormat="1" applyFont="1" applyBorder="1" applyAlignment="1">
      <alignment horizontal="right" vertical="center"/>
    </xf>
    <xf numFmtId="0" fontId="3" fillId="0" borderId="0" xfId="0" applyFont="1" applyFill="1" applyBorder="1"/>
    <xf numFmtId="0" fontId="9" fillId="0" borderId="4" xfId="0" applyFont="1" applyBorder="1" applyAlignment="1">
      <alignment horizont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167" fontId="26" fillId="2" borderId="0" xfId="1" applyNumberFormat="1" applyFont="1" applyFill="1" applyBorder="1" applyAlignment="1">
      <alignment horizontal="center"/>
    </xf>
    <xf numFmtId="167" fontId="26" fillId="2" borderId="15" xfId="1" applyNumberFormat="1" applyFont="1" applyFill="1" applyBorder="1" applyAlignment="1">
      <alignment horizontal="center"/>
    </xf>
    <xf numFmtId="167" fontId="26" fillId="2" borderId="0" xfId="1" applyNumberFormat="1" applyFont="1" applyFill="1" applyBorder="1" applyAlignment="1">
      <alignment horizontal="right"/>
    </xf>
    <xf numFmtId="167" fontId="26" fillId="2" borderId="15" xfId="1" applyNumberFormat="1" applyFont="1" applyFill="1" applyBorder="1" applyAlignment="1">
      <alignment horizontal="right"/>
    </xf>
    <xf numFmtId="167" fontId="26" fillId="2" borderId="13" xfId="1" applyNumberFormat="1" applyFont="1" applyFill="1" applyBorder="1" applyAlignment="1">
      <alignment horizontal="right"/>
    </xf>
    <xf numFmtId="167" fontId="9" fillId="2" borderId="2" xfId="1" applyNumberFormat="1" applyFont="1" applyFill="1" applyBorder="1" applyAlignment="1">
      <alignment horizontal="right"/>
    </xf>
    <xf numFmtId="167" fontId="9" fillId="2" borderId="16" xfId="1" applyNumberFormat="1" applyFont="1" applyFill="1" applyBorder="1" applyAlignment="1">
      <alignment horizontal="right"/>
    </xf>
    <xf numFmtId="167" fontId="9" fillId="2" borderId="0" xfId="1" applyNumberFormat="1" applyFont="1" applyFill="1" applyBorder="1" applyAlignment="1">
      <alignment horizontal="center"/>
    </xf>
    <xf numFmtId="167" fontId="9" fillId="2" borderId="15" xfId="1" applyNumberFormat="1" applyFont="1" applyFill="1" applyBorder="1" applyAlignment="1">
      <alignment horizontal="center"/>
    </xf>
    <xf numFmtId="167" fontId="3" fillId="2" borderId="0" xfId="1" applyNumberFormat="1" applyFont="1" applyFill="1" applyBorder="1" applyAlignment="1">
      <alignment horizontal="right"/>
    </xf>
    <xf numFmtId="167" fontId="3" fillId="2" borderId="15" xfId="1" applyNumberFormat="1" applyFont="1" applyFill="1" applyBorder="1" applyAlignment="1">
      <alignment horizontal="right"/>
    </xf>
    <xf numFmtId="167" fontId="3" fillId="2" borderId="1" xfId="1" applyNumberFormat="1" applyFont="1" applyFill="1" applyBorder="1" applyAlignment="1">
      <alignment horizontal="right"/>
    </xf>
    <xf numFmtId="167" fontId="3" fillId="2" borderId="13" xfId="1" applyNumberFormat="1" applyFont="1" applyFill="1" applyBorder="1" applyAlignment="1">
      <alignment horizontal="right"/>
    </xf>
    <xf numFmtId="167" fontId="9" fillId="2" borderId="0" xfId="1" applyNumberFormat="1" applyFont="1" applyFill="1" applyBorder="1" applyAlignment="1">
      <alignment horizontal="right"/>
    </xf>
    <xf numFmtId="167" fontId="9" fillId="2" borderId="15" xfId="1" applyNumberFormat="1" applyFont="1" applyFill="1" applyBorder="1" applyAlignment="1">
      <alignment horizontal="right"/>
    </xf>
    <xf numFmtId="167" fontId="9" fillId="2" borderId="8" xfId="1" applyNumberFormat="1" applyFont="1" applyFill="1" applyBorder="1" applyAlignment="1">
      <alignment horizontal="right"/>
    </xf>
    <xf numFmtId="167" fontId="9" fillId="2" borderId="17" xfId="1" applyNumberFormat="1" applyFont="1" applyFill="1" applyBorder="1" applyAlignment="1">
      <alignment horizontal="right"/>
    </xf>
    <xf numFmtId="167" fontId="9" fillId="2" borderId="1" xfId="1" applyNumberFormat="1" applyFont="1" applyFill="1" applyBorder="1" applyAlignment="1">
      <alignment horizontal="center"/>
    </xf>
    <xf numFmtId="167" fontId="9" fillId="2" borderId="13" xfId="1" applyNumberFormat="1" applyFont="1" applyFill="1" applyBorder="1" applyAlignment="1">
      <alignment horizontal="center"/>
    </xf>
    <xf numFmtId="167" fontId="9" fillId="2" borderId="1" xfId="1" applyNumberFormat="1" applyFont="1" applyFill="1" applyBorder="1" applyAlignment="1">
      <alignment horizontal="right"/>
    </xf>
    <xf numFmtId="0" fontId="47" fillId="0" borderId="4" xfId="0" applyFont="1" applyBorder="1" applyAlignment="1">
      <alignment horizontal="center" vertical="center" wrapText="1"/>
    </xf>
    <xf numFmtId="0" fontId="48" fillId="0" borderId="4" xfId="0" applyFont="1" applyBorder="1" applyAlignment="1">
      <alignment vertical="center"/>
    </xf>
    <xf numFmtId="3" fontId="48" fillId="0" borderId="4" xfId="0" applyNumberFormat="1" applyFont="1" applyBorder="1" applyAlignment="1">
      <alignment horizontal="center" vertical="center"/>
    </xf>
    <xf numFmtId="0" fontId="48" fillId="0" borderId="4" xfId="0" applyFont="1" applyBorder="1" applyAlignment="1">
      <alignment horizontal="center" vertical="center"/>
    </xf>
    <xf numFmtId="0" fontId="47" fillId="0" borderId="4" xfId="0" applyFont="1" applyBorder="1" applyAlignment="1">
      <alignment horizontal="center" vertical="center"/>
    </xf>
    <xf numFmtId="3" fontId="47" fillId="0" borderId="4" xfId="0" applyNumberFormat="1" applyFont="1" applyBorder="1" applyAlignment="1">
      <alignment horizontal="center" vertical="center"/>
    </xf>
    <xf numFmtId="3" fontId="48" fillId="0" borderId="4" xfId="0" applyNumberFormat="1" applyFont="1" applyBorder="1" applyAlignment="1">
      <alignment vertical="center"/>
    </xf>
    <xf numFmtId="0" fontId="47" fillId="0" borderId="4" xfId="0" applyFont="1" applyBorder="1" applyAlignment="1">
      <alignment vertical="center"/>
    </xf>
    <xf numFmtId="3" fontId="47" fillId="0" borderId="4" xfId="0" applyNumberFormat="1" applyFont="1" applyBorder="1" applyAlignment="1">
      <alignment vertical="center"/>
    </xf>
    <xf numFmtId="0" fontId="39" fillId="0" borderId="15" xfId="0" applyFont="1" applyBorder="1" applyAlignment="1">
      <alignment horizontal="center" vertical="center"/>
    </xf>
    <xf numFmtId="3" fontId="35" fillId="0" borderId="15" xfId="0" applyNumberFormat="1" applyFont="1" applyBorder="1" applyAlignment="1">
      <alignment horizontal="center" vertical="center"/>
    </xf>
    <xf numFmtId="0" fontId="39" fillId="0" borderId="6" xfId="0" applyFont="1" applyBorder="1" applyAlignment="1">
      <alignment vertical="center"/>
    </xf>
    <xf numFmtId="0" fontId="35" fillId="0" borderId="6" xfId="0" applyFont="1" applyBorder="1" applyAlignment="1">
      <alignment vertical="center"/>
    </xf>
    <xf numFmtId="0" fontId="35" fillId="0" borderId="7" xfId="0" applyFont="1" applyBorder="1" applyAlignment="1">
      <alignment vertical="center"/>
    </xf>
    <xf numFmtId="0" fontId="39" fillId="0" borderId="6" xfId="0" applyFont="1" applyBorder="1" applyAlignment="1">
      <alignment horizontal="center" vertical="center"/>
    </xf>
    <xf numFmtId="4" fontId="35" fillId="0" borderId="6" xfId="0" applyNumberFormat="1" applyFont="1" applyBorder="1" applyAlignment="1">
      <alignment horizontal="right" vertical="center"/>
    </xf>
    <xf numFmtId="0" fontId="2" fillId="0" borderId="6" xfId="0" applyFont="1" applyBorder="1" applyAlignment="1">
      <alignment horizontal="center" vertical="center"/>
    </xf>
    <xf numFmtId="3" fontId="35" fillId="0" borderId="6" xfId="0" applyNumberFormat="1" applyFont="1" applyBorder="1" applyAlignment="1">
      <alignment horizontal="right" vertical="center"/>
    </xf>
    <xf numFmtId="0" fontId="39" fillId="0" borderId="16" xfId="0" applyFont="1" applyBorder="1" applyAlignment="1">
      <alignment horizontal="center" vertical="center" wrapText="1"/>
    </xf>
    <xf numFmtId="43" fontId="35" fillId="0" borderId="6" xfId="1" applyFont="1" applyBorder="1" applyAlignment="1">
      <alignment horizontal="center" vertical="center"/>
    </xf>
    <xf numFmtId="43" fontId="39" fillId="0" borderId="6" xfId="1" applyFont="1" applyBorder="1" applyAlignment="1">
      <alignment horizontal="center" vertical="center"/>
    </xf>
    <xf numFmtId="43" fontId="2" fillId="0" borderId="6" xfId="1" applyFont="1" applyBorder="1" applyAlignment="1">
      <alignment horizontal="center"/>
    </xf>
    <xf numFmtId="43" fontId="39" fillId="0" borderId="15" xfId="1" applyFont="1" applyBorder="1" applyAlignment="1">
      <alignment horizontal="center" vertical="center"/>
    </xf>
    <xf numFmtId="43" fontId="35" fillId="0" borderId="7" xfId="1" applyFont="1" applyBorder="1" applyAlignment="1">
      <alignment horizontal="center" vertical="center"/>
    </xf>
    <xf numFmtId="43" fontId="35" fillId="0" borderId="13" xfId="1" applyFont="1" applyBorder="1" applyAlignment="1">
      <alignment horizontal="center" vertical="center"/>
    </xf>
    <xf numFmtId="0" fontId="45" fillId="0" borderId="4" xfId="3" applyFont="1" applyBorder="1" applyAlignment="1">
      <alignment horizontal="center" vertical="center" wrapText="1"/>
    </xf>
    <xf numFmtId="0" fontId="49" fillId="0" borderId="16" xfId="3" applyBorder="1" applyAlignment="1">
      <alignment horizontal="left" vertical="center"/>
    </xf>
    <xf numFmtId="166" fontId="49" fillId="0" borderId="16" xfId="3" applyNumberFormat="1" applyBorder="1" applyAlignment="1">
      <alignment horizontal="right" vertical="center"/>
    </xf>
    <xf numFmtId="167" fontId="45" fillId="0" borderId="4" xfId="4" applyNumberFormat="1" applyFont="1" applyBorder="1" applyAlignment="1">
      <alignment horizontal="center" vertical="center" wrapText="1"/>
    </xf>
    <xf numFmtId="167" fontId="49" fillId="0" borderId="16" xfId="4" applyNumberFormat="1" applyFont="1" applyBorder="1" applyAlignment="1">
      <alignment horizontal="right" vertical="center"/>
    </xf>
    <xf numFmtId="167" fontId="44" fillId="0" borderId="16" xfId="4" applyNumberFormat="1" applyFont="1" applyBorder="1" applyAlignment="1">
      <alignment horizontal="right"/>
    </xf>
    <xf numFmtId="168" fontId="49" fillId="0" borderId="16" xfId="5" applyNumberFormat="1" applyFont="1" applyBorder="1" applyAlignment="1">
      <alignment horizontal="right" vertical="center"/>
    </xf>
    <xf numFmtId="10" fontId="49" fillId="0" borderId="16" xfId="5" applyNumberFormat="1" applyFont="1" applyBorder="1" applyAlignment="1">
      <alignment horizontal="right" vertical="center"/>
    </xf>
    <xf numFmtId="0" fontId="49" fillId="0" borderId="16" xfId="3" applyFill="1" applyBorder="1" applyAlignment="1">
      <alignment horizontal="left" vertical="center"/>
    </xf>
    <xf numFmtId="0" fontId="24" fillId="4" borderId="0" xfId="0" applyFont="1" applyFill="1" applyAlignment="1">
      <alignment horizontal="center" vertical="center"/>
    </xf>
    <xf numFmtId="0" fontId="22" fillId="4" borderId="0" xfId="0" applyFont="1" applyFill="1" applyAlignment="1">
      <alignment horizontal="center" vertical="center"/>
    </xf>
    <xf numFmtId="14" fontId="22" fillId="4" borderId="0" xfId="0" applyNumberFormat="1" applyFont="1" applyFill="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14" fontId="5" fillId="0" borderId="0" xfId="0" applyNumberFormat="1" applyFont="1" applyAlignment="1">
      <alignment horizontal="center"/>
    </xf>
    <xf numFmtId="0" fontId="8" fillId="0" borderId="0" xfId="0" applyFont="1" applyAlignment="1">
      <alignment horizontal="center"/>
    </xf>
    <xf numFmtId="0" fontId="14" fillId="0" borderId="0" xfId="0" applyFont="1" applyAlignment="1">
      <alignment horizontal="center"/>
    </xf>
    <xf numFmtId="0" fontId="28" fillId="0" borderId="0" xfId="0" applyFont="1" applyAlignment="1">
      <alignment horizontal="center"/>
    </xf>
    <xf numFmtId="0" fontId="12" fillId="0" borderId="0" xfId="0" applyFont="1" applyAlignment="1">
      <alignment horizontal="center"/>
    </xf>
    <xf numFmtId="1" fontId="9" fillId="0" borderId="9" xfId="0" applyNumberFormat="1" applyFont="1" applyBorder="1" applyAlignment="1">
      <alignment horizontal="center" vertical="center"/>
    </xf>
    <xf numFmtId="0" fontId="9" fillId="0" borderId="1" xfId="0" applyFont="1" applyBorder="1" applyAlignment="1">
      <alignment horizontal="center" vertical="center"/>
    </xf>
    <xf numFmtId="1" fontId="9" fillId="0" borderId="11" xfId="0" applyNumberFormat="1" applyFont="1" applyBorder="1" applyAlignment="1">
      <alignment horizontal="center" vertical="center"/>
    </xf>
    <xf numFmtId="0" fontId="9" fillId="0" borderId="13" xfId="0" applyFont="1" applyBorder="1" applyAlignment="1">
      <alignment horizontal="center" vertical="center"/>
    </xf>
    <xf numFmtId="1" fontId="9" fillId="2" borderId="9"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9" fillId="2" borderId="11"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1" fillId="0" borderId="0" xfId="0" applyFont="1" applyAlignment="1">
      <alignment horizontal="left" vertical="top" wrapText="1"/>
    </xf>
    <xf numFmtId="0" fontId="31" fillId="0" borderId="0" xfId="0" applyFont="1" applyAlignment="1">
      <alignment horizontal="left" vertical="center"/>
    </xf>
    <xf numFmtId="0" fontId="48" fillId="0" borderId="10" xfId="0" applyFont="1" applyBorder="1" applyAlignment="1">
      <alignment horizontal="center" wrapText="1"/>
    </xf>
    <xf numFmtId="0" fontId="48" fillId="0" borderId="11" xfId="0" applyFont="1" applyBorder="1" applyAlignment="1">
      <alignment horizontal="center" wrapText="1"/>
    </xf>
    <xf numFmtId="0" fontId="48" fillId="0" borderId="12" xfId="0" applyFont="1" applyBorder="1" applyAlignment="1">
      <alignment horizontal="center" wrapText="1"/>
    </xf>
    <xf numFmtId="0" fontId="48" fillId="0" borderId="13" xfId="0" applyFont="1" applyBorder="1" applyAlignment="1">
      <alignment horizontal="center" wrapText="1"/>
    </xf>
    <xf numFmtId="0" fontId="32" fillId="0" borderId="0" xfId="0" applyFont="1" applyAlignment="1">
      <alignment horizontal="left" vertical="center" wrapText="1"/>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 xfId="0" applyFont="1" applyBorder="1" applyAlignment="1">
      <alignment horizontal="center" vertical="center"/>
    </xf>
    <xf numFmtId="0" fontId="35" fillId="0" borderId="13" xfId="0" applyFont="1" applyBorder="1" applyAlignment="1">
      <alignment horizontal="center" vertical="center"/>
    </xf>
    <xf numFmtId="0" fontId="31" fillId="0" borderId="0" xfId="0" applyFont="1" applyAlignment="1">
      <alignment horizontal="center" vertical="center"/>
    </xf>
    <xf numFmtId="0" fontId="37" fillId="0" borderId="0" xfId="0" applyFont="1" applyAlignment="1">
      <alignment horizontal="left" vertical="top" wrapText="1"/>
    </xf>
    <xf numFmtId="0" fontId="47" fillId="0" borderId="20" xfId="0" applyFont="1" applyBorder="1" applyAlignment="1">
      <alignment horizontal="center" vertical="center"/>
    </xf>
    <xf numFmtId="0" fontId="47" fillId="0" borderId="2" xfId="0" applyFont="1" applyBorder="1" applyAlignment="1">
      <alignment horizontal="center" vertical="center"/>
    </xf>
    <xf numFmtId="0" fontId="47" fillId="0" borderId="16" xfId="0" applyFont="1" applyBorder="1" applyAlignment="1">
      <alignment horizontal="center" vertical="center"/>
    </xf>
    <xf numFmtId="0" fontId="0" fillId="0" borderId="0" xfId="0"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horizontal="left" vertical="center"/>
    </xf>
    <xf numFmtId="0" fontId="29" fillId="0" borderId="1" xfId="0" applyFont="1" applyBorder="1" applyAlignment="1">
      <alignment horizontal="left"/>
    </xf>
    <xf numFmtId="0" fontId="43" fillId="0" borderId="20" xfId="0" applyFont="1" applyBorder="1" applyAlignment="1">
      <alignment horizontal="center"/>
    </xf>
    <xf numFmtId="0" fontId="43" fillId="0" borderId="2" xfId="0" applyFont="1" applyBorder="1" applyAlignment="1">
      <alignment horizontal="center"/>
    </xf>
    <xf numFmtId="0" fontId="44" fillId="0" borderId="16" xfId="3" applyFont="1" applyBorder="1" applyAlignment="1">
      <alignment horizontal="right"/>
    </xf>
    <xf numFmtId="0" fontId="45" fillId="0" borderId="4" xfId="3" applyFont="1" applyBorder="1" applyAlignment="1">
      <alignment horizontal="center" vertical="center" wrapText="1"/>
    </xf>
  </cellXfs>
  <cellStyles count="6">
    <cellStyle name="Hipervínculo" xfId="2" builtinId="8"/>
    <cellStyle name="Millares" xfId="1" builtinId="3"/>
    <cellStyle name="Millares 2" xfId="4" xr:uid="{713A97C6-7100-4C1D-9AF6-0957913DDA66}"/>
    <cellStyle name="Normal" xfId="0" builtinId="0"/>
    <cellStyle name="Normal 2" xfId="3" xr:uid="{82CA475D-A17E-46D9-BFA2-3F96E0371637}"/>
    <cellStyle name="Porcentaje 2" xfId="5" xr:uid="{813535C6-D012-4810-B8EF-5F33AE38F2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3</xdr:col>
      <xdr:colOff>55469</xdr:colOff>
      <xdr:row>4</xdr:row>
      <xdr:rowOff>121838</xdr:rowOff>
    </xdr:to>
    <xdr:pic>
      <xdr:nvPicPr>
        <xdr:cNvPr id="4" name="Imagen 2">
          <a:extLst>
            <a:ext uri="{FF2B5EF4-FFF2-40B4-BE49-F238E27FC236}">
              <a16:creationId xmlns:a16="http://schemas.microsoft.com/office/drawing/2014/main" id="{D083E36A-2439-456A-B1A2-849CF446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2412"/>
          <a:ext cx="2442882" cy="1175751"/>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showGridLines="0" tabSelected="1" topLeftCell="A7" zoomScaleNormal="100" workbookViewId="0">
      <selection activeCell="F35" sqref="F35"/>
    </sheetView>
  </sheetViews>
  <sheetFormatPr baseColWidth="10" defaultRowHeight="15"/>
  <cols>
    <col min="3" max="3" width="13.28515625" customWidth="1"/>
    <col min="5" max="5" width="19.140625" customWidth="1"/>
    <col min="7" max="7" width="12.85546875" customWidth="1"/>
    <col min="8" max="8" width="12.140625" customWidth="1"/>
    <col min="9" max="9" width="12.5703125" customWidth="1"/>
    <col min="10" max="10" width="19.42578125" bestFit="1" customWidth="1"/>
    <col min="13" max="13" width="17.85546875" hidden="1" customWidth="1"/>
    <col min="14" max="14" width="10.7109375" hidden="1" customWidth="1"/>
    <col min="15" max="15" width="5.5703125" hidden="1"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5">
      <c r="A1" s="61"/>
      <c r="B1" s="61"/>
      <c r="C1" s="61"/>
      <c r="D1" s="61"/>
      <c r="E1" s="61"/>
      <c r="F1" s="61"/>
      <c r="G1" s="61"/>
      <c r="H1" s="61"/>
      <c r="I1" s="61"/>
      <c r="J1" s="61"/>
      <c r="K1" s="61"/>
      <c r="M1" s="51" t="s">
        <v>53</v>
      </c>
      <c r="N1" s="52">
        <v>44197</v>
      </c>
    </row>
    <row r="2" spans="1:15" ht="23.25">
      <c r="A2" s="62"/>
      <c r="B2" s="62"/>
      <c r="C2" s="62"/>
      <c r="D2" s="61"/>
      <c r="E2" s="61"/>
      <c r="F2" s="61"/>
      <c r="G2" s="61"/>
      <c r="H2" s="61"/>
      <c r="I2" s="63"/>
      <c r="J2" s="64"/>
      <c r="K2" s="63"/>
      <c r="M2" s="51" t="s">
        <v>54</v>
      </c>
      <c r="N2" s="52">
        <v>43921</v>
      </c>
      <c r="O2" s="53">
        <v>2020</v>
      </c>
    </row>
    <row r="3" spans="1:15" ht="23.25">
      <c r="A3" s="62"/>
      <c r="B3" s="62"/>
      <c r="C3" s="62"/>
      <c r="D3" s="61"/>
      <c r="E3" s="61"/>
      <c r="F3" s="61"/>
      <c r="G3" s="61"/>
      <c r="H3" s="61"/>
      <c r="I3" s="63"/>
      <c r="J3" s="65"/>
      <c r="K3" s="63"/>
      <c r="M3" s="51" t="s">
        <v>55</v>
      </c>
      <c r="N3" s="52">
        <v>44286</v>
      </c>
      <c r="O3" s="53">
        <v>2021</v>
      </c>
    </row>
    <row r="4" spans="1:15" ht="23.25">
      <c r="A4" s="62"/>
      <c r="B4" s="62"/>
      <c r="C4" s="62"/>
      <c r="D4" s="61"/>
      <c r="E4" s="61"/>
      <c r="F4" s="61"/>
      <c r="G4" s="61"/>
      <c r="H4" s="61"/>
      <c r="I4" s="63"/>
      <c r="J4" s="65"/>
      <c r="K4" s="63"/>
      <c r="M4" s="51"/>
      <c r="N4" s="54">
        <f>+N3</f>
        <v>44286</v>
      </c>
    </row>
    <row r="5" spans="1:15" ht="17.25" customHeight="1">
      <c r="A5" s="62"/>
      <c r="B5" s="62"/>
      <c r="C5" s="62"/>
      <c r="D5" s="61"/>
      <c r="E5" s="61"/>
      <c r="F5" s="61"/>
      <c r="G5" s="61"/>
      <c r="H5" s="61"/>
      <c r="I5" s="63"/>
      <c r="J5" s="66"/>
      <c r="K5" s="63"/>
      <c r="M5" s="51" t="s">
        <v>56</v>
      </c>
      <c r="N5" s="55">
        <v>6183.21</v>
      </c>
    </row>
    <row r="6" spans="1:15" ht="18.75" customHeight="1">
      <c r="A6" s="62"/>
      <c r="B6" s="62"/>
      <c r="C6" s="62"/>
      <c r="D6" s="61"/>
      <c r="E6" s="61"/>
      <c r="F6" s="61"/>
      <c r="G6" s="61"/>
      <c r="H6" s="61"/>
      <c r="I6" s="61"/>
      <c r="J6" s="61"/>
      <c r="K6" s="61"/>
      <c r="M6" s="51" t="s">
        <v>57</v>
      </c>
      <c r="N6" s="55">
        <v>6197.68</v>
      </c>
    </row>
    <row r="7" spans="1:15" ht="34.5">
      <c r="A7" s="61"/>
      <c r="B7" s="61"/>
      <c r="C7" s="249" t="s">
        <v>63</v>
      </c>
      <c r="D7" s="249"/>
      <c r="E7" s="249"/>
      <c r="F7" s="249"/>
      <c r="G7" s="249"/>
      <c r="H7" s="249"/>
      <c r="I7" s="249"/>
      <c r="J7" s="61"/>
      <c r="K7" s="61"/>
    </row>
    <row r="8" spans="1:15" ht="34.5">
      <c r="A8" s="61"/>
      <c r="B8" s="61"/>
      <c r="C8" s="249" t="s">
        <v>58</v>
      </c>
      <c r="D8" s="249"/>
      <c r="E8" s="249"/>
      <c r="F8" s="249"/>
      <c r="G8" s="249"/>
      <c r="H8" s="249"/>
      <c r="I8" s="249"/>
      <c r="J8" s="61"/>
      <c r="K8" s="61"/>
    </row>
    <row r="9" spans="1:15" ht="23.25">
      <c r="A9" s="61"/>
      <c r="B9" s="61"/>
      <c r="C9" s="250" t="s">
        <v>59</v>
      </c>
      <c r="D9" s="250"/>
      <c r="E9" s="250"/>
      <c r="F9" s="250"/>
      <c r="G9" s="250"/>
      <c r="H9" s="250"/>
      <c r="I9" s="250"/>
      <c r="J9" s="67"/>
      <c r="K9" s="61"/>
    </row>
    <row r="10" spans="1:15" ht="23.25">
      <c r="A10" s="61"/>
      <c r="B10" s="61"/>
      <c r="C10" s="251">
        <f>+N3</f>
        <v>44286</v>
      </c>
      <c r="D10" s="251"/>
      <c r="E10" s="251"/>
      <c r="F10" s="251"/>
      <c r="G10" s="251"/>
      <c r="H10" s="251"/>
      <c r="I10" s="251"/>
      <c r="J10" s="67"/>
      <c r="K10" s="61"/>
    </row>
    <row r="11" spans="1:15">
      <c r="A11" s="61"/>
      <c r="B11" s="61"/>
      <c r="C11" s="68"/>
      <c r="D11" s="68"/>
      <c r="E11" s="68"/>
      <c r="F11" s="68"/>
      <c r="G11" s="68"/>
      <c r="H11" s="68"/>
      <c r="I11" s="67"/>
      <c r="J11" s="67"/>
      <c r="K11" s="61"/>
    </row>
    <row r="12" spans="1:15">
      <c r="A12" s="37"/>
      <c r="B12" s="37"/>
      <c r="C12" s="56"/>
      <c r="D12" s="56"/>
      <c r="E12" s="56"/>
      <c r="F12" s="56"/>
      <c r="G12" s="56"/>
      <c r="H12" s="56"/>
      <c r="I12" s="57"/>
      <c r="J12" s="57"/>
      <c r="K12" s="37"/>
    </row>
    <row r="13" spans="1:15" ht="23.25">
      <c r="C13" s="58"/>
      <c r="D13" s="58"/>
      <c r="E13" s="59" t="s">
        <v>60</v>
      </c>
    </row>
    <row r="14" spans="1:15">
      <c r="B14" s="60"/>
      <c r="C14" s="123" t="s">
        <v>64</v>
      </c>
      <c r="D14" s="60"/>
      <c r="E14" s="60"/>
      <c r="F14" s="60"/>
      <c r="G14" s="60"/>
      <c r="H14" s="124">
        <v>1</v>
      </c>
      <c r="I14" s="60"/>
      <c r="J14" s="60"/>
    </row>
    <row r="15" spans="1:15">
      <c r="B15" s="60"/>
      <c r="C15" s="124" t="s">
        <v>65</v>
      </c>
      <c r="D15" s="60"/>
      <c r="E15" s="60"/>
      <c r="F15" s="60"/>
      <c r="G15" s="60"/>
      <c r="H15" s="124">
        <v>2</v>
      </c>
      <c r="I15" s="60"/>
      <c r="J15" s="60"/>
    </row>
    <row r="16" spans="1:15">
      <c r="B16" s="60"/>
      <c r="C16" s="124" t="s">
        <v>66</v>
      </c>
      <c r="D16" s="60"/>
      <c r="E16" s="60"/>
      <c r="F16" s="60"/>
      <c r="G16" s="60"/>
      <c r="H16" s="124">
        <v>3</v>
      </c>
      <c r="I16" s="60"/>
      <c r="J16" s="60"/>
    </row>
    <row r="17" spans="2:10">
      <c r="B17" s="60"/>
      <c r="C17" s="124" t="s">
        <v>67</v>
      </c>
      <c r="D17" s="60"/>
      <c r="E17" s="60"/>
      <c r="F17" s="60"/>
      <c r="G17" s="60"/>
      <c r="H17" s="124">
        <v>4</v>
      </c>
      <c r="I17" s="60"/>
      <c r="J17" s="60"/>
    </row>
    <row r="18" spans="2:10">
      <c r="B18" s="60"/>
      <c r="C18" s="124" t="s">
        <v>166</v>
      </c>
      <c r="D18" s="60"/>
      <c r="E18" s="60"/>
      <c r="F18" s="60"/>
      <c r="G18" s="60"/>
      <c r="H18" s="124">
        <v>5</v>
      </c>
      <c r="I18" s="60"/>
      <c r="J18" s="60"/>
    </row>
    <row r="19" spans="2:10">
      <c r="B19" s="1"/>
      <c r="C19" s="124" t="s">
        <v>167</v>
      </c>
      <c r="D19" s="60"/>
      <c r="E19" s="60"/>
      <c r="F19" s="60"/>
      <c r="G19" s="60"/>
      <c r="H19" s="124">
        <v>6</v>
      </c>
      <c r="I19" s="1"/>
      <c r="J19" s="60"/>
    </row>
    <row r="20" spans="2:10">
      <c r="B20" s="1"/>
      <c r="C20" s="124" t="s">
        <v>62</v>
      </c>
      <c r="D20" s="60"/>
      <c r="E20" s="60"/>
      <c r="F20" s="60"/>
      <c r="G20" s="60"/>
      <c r="H20" s="124">
        <v>7</v>
      </c>
      <c r="I20" s="1"/>
      <c r="J20" s="60"/>
    </row>
    <row r="21" spans="2:10">
      <c r="B21" s="1"/>
      <c r="C21" s="124"/>
      <c r="D21" s="60"/>
      <c r="E21" s="60"/>
      <c r="F21" s="60"/>
      <c r="G21" s="60"/>
      <c r="H21" s="124"/>
      <c r="I21" s="1"/>
      <c r="J21" s="58"/>
    </row>
    <row r="22" spans="2:10">
      <c r="B22" s="1"/>
      <c r="C22" s="124"/>
      <c r="D22" s="60"/>
      <c r="E22" s="60"/>
      <c r="F22" s="60"/>
      <c r="G22" s="60"/>
      <c r="H22" s="124"/>
      <c r="I22" s="1"/>
      <c r="J22" s="58"/>
    </row>
    <row r="23" spans="2:10">
      <c r="B23" s="1"/>
      <c r="C23" s="124"/>
      <c r="D23" s="60"/>
      <c r="E23" s="60"/>
      <c r="F23" s="60"/>
      <c r="G23" s="60"/>
      <c r="H23" s="124"/>
      <c r="I23" s="1"/>
      <c r="J23" s="58"/>
    </row>
    <row r="24" spans="2:10">
      <c r="B24" s="1"/>
      <c r="C24" s="124"/>
      <c r="D24" s="60"/>
      <c r="E24" s="60"/>
      <c r="F24" s="60"/>
      <c r="G24" s="60"/>
      <c r="H24" s="124"/>
      <c r="I24" s="1"/>
      <c r="J24" s="58"/>
    </row>
    <row r="25" spans="2:10">
      <c r="B25" s="1"/>
      <c r="C25" s="124"/>
      <c r="D25" s="60"/>
      <c r="E25" s="60"/>
      <c r="F25" s="60"/>
      <c r="G25" s="60"/>
      <c r="H25" s="124"/>
      <c r="I25" s="1"/>
      <c r="J25" s="58"/>
    </row>
    <row r="26" spans="2:10">
      <c r="B26" s="1"/>
      <c r="C26" s="124"/>
      <c r="D26" s="60"/>
      <c r="E26" s="60"/>
      <c r="F26" s="60"/>
      <c r="G26" s="60"/>
      <c r="H26" s="124"/>
      <c r="I26" s="1"/>
      <c r="J26" s="58"/>
    </row>
    <row r="27" spans="2:10">
      <c r="B27" s="1"/>
      <c r="C27" s="124"/>
      <c r="D27" s="60"/>
      <c r="E27" s="60"/>
      <c r="F27" s="60"/>
      <c r="G27" s="60"/>
      <c r="H27" s="124"/>
      <c r="I27" s="1"/>
      <c r="J27" s="58"/>
    </row>
    <row r="28" spans="2:10" ht="24.75" customHeight="1">
      <c r="B28" s="1"/>
      <c r="C28" s="124"/>
      <c r="D28" s="60"/>
      <c r="E28" s="60"/>
      <c r="F28" s="60"/>
      <c r="G28" s="60"/>
      <c r="H28" s="124"/>
      <c r="I28" s="1"/>
      <c r="J28" s="58"/>
    </row>
    <row r="29" spans="2:10">
      <c r="B29" s="1"/>
      <c r="C29" s="124"/>
      <c r="D29" s="60"/>
      <c r="E29" s="60"/>
      <c r="F29" s="60"/>
      <c r="G29" s="60"/>
      <c r="H29" s="124"/>
      <c r="I29" s="1"/>
      <c r="J29" s="58"/>
    </row>
    <row r="30" spans="2:10">
      <c r="B30" s="1"/>
      <c r="C30" s="124"/>
      <c r="D30" s="60"/>
      <c r="E30" s="60"/>
      <c r="F30" s="60"/>
      <c r="G30" s="60"/>
      <c r="H30" s="124"/>
      <c r="I30" s="1"/>
      <c r="J30" s="58"/>
    </row>
    <row r="31" spans="2:10">
      <c r="B31" s="60"/>
      <c r="C31" s="124"/>
      <c r="D31" s="60"/>
      <c r="E31" s="60"/>
      <c r="F31" s="60"/>
      <c r="G31" s="60"/>
      <c r="H31" s="124"/>
      <c r="I31" s="1"/>
      <c r="J31" s="58"/>
    </row>
    <row r="32" spans="2:10">
      <c r="C32" s="69"/>
      <c r="D32" s="1"/>
      <c r="E32" s="1"/>
      <c r="F32" s="1"/>
      <c r="G32" s="1"/>
      <c r="H32" s="69"/>
      <c r="I32" s="1"/>
    </row>
    <row r="33" spans="3:10">
      <c r="C33" s="58"/>
      <c r="D33" s="58"/>
      <c r="E33" s="58"/>
      <c r="F33" s="58"/>
      <c r="G33" s="58"/>
      <c r="H33" s="58"/>
      <c r="I33" s="58"/>
      <c r="J33" s="58"/>
    </row>
  </sheetData>
  <mergeCells count="4">
    <mergeCell ref="C7:I7"/>
    <mergeCell ref="C8:I8"/>
    <mergeCell ref="C9:I9"/>
    <mergeCell ref="C10:I10"/>
  </mergeCells>
  <hyperlinks>
    <hyperlink ref="C14" location="'Estado de Flujo de caja'!A1" display="ESTADO DE FLUJO DE CAJA " xr:uid="{00000000-0004-0000-0000-000000000000}"/>
    <hyperlink ref="H14" location="'Estado de Flujo de caja'!A1" display="'Estado de Flujo de caja'!A1" xr:uid="{00000000-0004-0000-0000-000001000000}"/>
    <hyperlink ref="C15" location="Indice!A1" display="ESTADO DE VARIACION DEL ACTIVO NETO" xr:uid="{00000000-0004-0000-0000-000002000000}"/>
    <hyperlink ref="H15" location="'Estado de Variacion del Activo '!A1" display="'Estado de Variacion del Activo '!A1" xr:uid="{00000000-0004-0000-0000-000003000000}"/>
    <hyperlink ref="C16" location="'Estado de Resultados'!A1" display="ESTADO DE RESULTADO " xr:uid="{00000000-0004-0000-0000-000004000000}"/>
    <hyperlink ref="H16" location="'Estado de Resultados'!A1" display="'Estado de Resultados'!A1" xr:uid="{00000000-0004-0000-0000-000005000000}"/>
    <hyperlink ref="C17" location="'Balance General'!A1" display="BALANCE GENERAL " xr:uid="{00000000-0004-0000-0000-000006000000}"/>
    <hyperlink ref="H17" location="'Balance General'!A1" display="'Balance General'!A1" xr:uid="{00000000-0004-0000-0000-000007000000}"/>
    <hyperlink ref="C18" location="'Informe Sindico'!A1" display="INFORME SINDICO" xr:uid="{00000000-0004-0000-0000-000008000000}"/>
    <hyperlink ref="H18" location="'Informe Sindico'!A1" display="'Informe Sindico'!A1" xr:uid="{00000000-0004-0000-0000-000009000000}"/>
    <hyperlink ref="C19" location="'Notas Contables'!A1" display="NOTAS A LOS ESTADOS CONTABLES" xr:uid="{00000000-0004-0000-0000-00000A000000}"/>
    <hyperlink ref="H19" location="'Notas Contables'!A1" display="'Notas Contables'!A1" xr:uid="{00000000-0004-0000-0000-00000B000000}"/>
    <hyperlink ref="C20" location="'Cuadro de Inversiones'!A1" display="CUADRO DE INVERSIONES" xr:uid="{00000000-0004-0000-0000-00000C000000}"/>
    <hyperlink ref="H20" location="'Cuadro de Inversiones'!A1" display="'Cuadro de Inversiones'!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workbookViewId="0">
      <selection activeCell="D28" sqref="D28"/>
    </sheetView>
  </sheetViews>
  <sheetFormatPr baseColWidth="10" defaultColWidth="9.140625" defaultRowHeight="14.25"/>
  <cols>
    <col min="1" max="1" width="10.28515625" style="1" customWidth="1"/>
    <col min="2" max="2" width="65.42578125" style="1" customWidth="1"/>
    <col min="3" max="3" width="20.85546875" style="1" bestFit="1" customWidth="1"/>
    <col min="4" max="4" width="4.140625" style="1" customWidth="1"/>
    <col min="5" max="5" width="19.7109375" style="1" bestFit="1" customWidth="1"/>
    <col min="6" max="6" width="13.28515625" style="4" bestFit="1" customWidth="1"/>
    <col min="7" max="7" width="12.85546875" style="4" bestFit="1" customWidth="1"/>
    <col min="8" max="8" width="9.28515625" style="4" customWidth="1"/>
    <col min="9" max="9" width="16" style="4" bestFit="1" customWidth="1"/>
    <col min="10" max="10" width="19.42578125" style="4" customWidth="1"/>
    <col min="11" max="16384" width="9.140625" style="4"/>
  </cols>
  <sheetData>
    <row r="1" spans="1:9" ht="15">
      <c r="B1" s="2"/>
      <c r="C1" s="2"/>
      <c r="E1" s="2"/>
      <c r="F1" s="2"/>
      <c r="G1" s="2"/>
      <c r="H1" s="3"/>
    </row>
    <row r="2" spans="1:9">
      <c r="B2" s="2"/>
      <c r="C2" s="5"/>
      <c r="E2" s="253"/>
      <c r="F2" s="253"/>
      <c r="G2" s="253"/>
      <c r="H2" s="253"/>
    </row>
    <row r="3" spans="1:9" ht="26.25">
      <c r="B3" s="254" t="s">
        <v>50</v>
      </c>
      <c r="C3" s="254"/>
      <c r="D3" s="254"/>
      <c r="E3" s="254"/>
      <c r="F3" s="50"/>
      <c r="G3" s="255"/>
      <c r="H3" s="255"/>
    </row>
    <row r="4" spans="1:9" ht="18">
      <c r="A4" s="4"/>
      <c r="B4" s="256" t="str">
        <f>+"ESTADO DE FLUJOS DE EFECTIVO AL "&amp;UPPER(TEXT(Indice!$N$3,"DD \D\E MMMM \D\Eyyyy"))</f>
        <v>ESTADO DE FLUJOS DE EFECTIVO AL 31 DE MARZO DE2021</v>
      </c>
      <c r="C4" s="256"/>
      <c r="D4" s="256"/>
      <c r="E4" s="256"/>
    </row>
    <row r="5" spans="1:9" ht="12" customHeight="1">
      <c r="A5" s="6"/>
      <c r="C5" s="7"/>
    </row>
    <row r="6" spans="1:9" s="10" customFormat="1" ht="15">
      <c r="A6" s="1"/>
      <c r="B6" s="114"/>
      <c r="C6" s="115">
        <f>+Indice!O3</f>
        <v>2021</v>
      </c>
      <c r="D6" s="116"/>
      <c r="E6" s="117">
        <f>+Indice!O2</f>
        <v>2020</v>
      </c>
      <c r="G6" s="11"/>
      <c r="H6" s="11"/>
      <c r="I6" s="9"/>
    </row>
    <row r="7" spans="1:9" s="10" customFormat="1" ht="15">
      <c r="A7" s="1"/>
      <c r="B7" s="78"/>
      <c r="C7" s="118" t="s">
        <v>0</v>
      </c>
      <c r="D7" s="119"/>
      <c r="E7" s="120" t="s">
        <v>0</v>
      </c>
      <c r="G7" s="11"/>
      <c r="H7" s="11"/>
      <c r="I7" s="13"/>
    </row>
    <row r="8" spans="1:9" s="10" customFormat="1" ht="15">
      <c r="A8" s="1"/>
      <c r="B8" s="78"/>
      <c r="C8" s="121"/>
      <c r="D8" s="119"/>
      <c r="E8" s="122"/>
      <c r="G8" s="11"/>
      <c r="H8" s="11"/>
      <c r="I8" s="13"/>
    </row>
    <row r="9" spans="1:9" s="10" customFormat="1" ht="15">
      <c r="A9" s="1"/>
      <c r="B9" s="75" t="s">
        <v>1</v>
      </c>
      <c r="C9" s="175">
        <f>+E24</f>
        <v>4631003090.8000031</v>
      </c>
      <c r="D9" s="176"/>
      <c r="E9" s="177">
        <v>817412517.80000305</v>
      </c>
      <c r="G9" s="11"/>
      <c r="H9" s="11"/>
      <c r="I9" s="42"/>
    </row>
    <row r="10" spans="1:9" s="10" customFormat="1" ht="15">
      <c r="A10" s="1"/>
      <c r="B10" s="78" t="s">
        <v>2</v>
      </c>
      <c r="C10" s="176"/>
      <c r="D10" s="176"/>
      <c r="E10" s="178"/>
      <c r="G10" s="11"/>
      <c r="H10" s="11"/>
      <c r="I10" s="13"/>
    </row>
    <row r="11" spans="1:9" s="10" customFormat="1" ht="15">
      <c r="A11" s="6"/>
      <c r="B11" s="75" t="s">
        <v>3</v>
      </c>
      <c r="C11" s="179"/>
      <c r="D11" s="179"/>
      <c r="E11" s="180"/>
      <c r="G11" s="11"/>
      <c r="H11" s="11"/>
      <c r="I11" s="14"/>
    </row>
    <row r="12" spans="1:9" s="10" customFormat="1" ht="15">
      <c r="A12" s="6"/>
      <c r="B12" s="75" t="s">
        <v>4</v>
      </c>
      <c r="C12" s="179"/>
      <c r="D12" s="179"/>
      <c r="E12" s="180"/>
      <c r="G12" s="11"/>
      <c r="H12" s="11"/>
      <c r="I12" s="14"/>
    </row>
    <row r="13" spans="1:9" s="10" customFormat="1">
      <c r="A13" s="1"/>
      <c r="B13" s="78" t="s">
        <v>5</v>
      </c>
      <c r="C13" s="181">
        <v>-158843516643</v>
      </c>
      <c r="D13" s="179"/>
      <c r="E13" s="172">
        <v>-28199959457</v>
      </c>
      <c r="F13" s="11"/>
      <c r="G13" s="11"/>
      <c r="H13" s="11"/>
      <c r="I13" s="44"/>
    </row>
    <row r="14" spans="1:9" s="10" customFormat="1">
      <c r="A14" s="1"/>
      <c r="B14" s="78" t="s">
        <v>6</v>
      </c>
      <c r="C14" s="179">
        <v>0</v>
      </c>
      <c r="D14" s="179"/>
      <c r="E14" s="182">
        <v>0</v>
      </c>
      <c r="G14" s="11"/>
      <c r="H14" s="11"/>
      <c r="I14" s="7"/>
    </row>
    <row r="15" spans="1:9" s="10" customFormat="1">
      <c r="A15" s="1"/>
      <c r="B15" s="78" t="s">
        <v>7</v>
      </c>
      <c r="C15" s="181">
        <v>286647161</v>
      </c>
      <c r="D15" s="179"/>
      <c r="E15" s="172">
        <v>86842461</v>
      </c>
      <c r="G15" s="11"/>
      <c r="H15" s="11"/>
      <c r="I15" s="44"/>
    </row>
    <row r="16" spans="1:9" s="10" customFormat="1">
      <c r="A16" s="1"/>
      <c r="B16" s="78" t="s">
        <v>8</v>
      </c>
      <c r="C16" s="179">
        <v>0</v>
      </c>
      <c r="D16" s="179"/>
      <c r="E16" s="183">
        <v>0</v>
      </c>
      <c r="G16" s="11"/>
      <c r="H16" s="11"/>
      <c r="I16" s="43"/>
    </row>
    <row r="17" spans="1:10" s="10" customFormat="1" ht="15">
      <c r="A17" s="1"/>
      <c r="B17" s="78" t="s">
        <v>9</v>
      </c>
      <c r="C17" s="184">
        <f>+C13+C14+C15+C16</f>
        <v>-158556869482</v>
      </c>
      <c r="D17" s="176"/>
      <c r="E17" s="185">
        <f>+E13+E14+E15+E16</f>
        <v>-28113116996</v>
      </c>
      <c r="G17" s="11"/>
      <c r="H17" s="11"/>
      <c r="I17" s="43"/>
    </row>
    <row r="18" spans="1:10" s="10" customFormat="1">
      <c r="A18" s="1"/>
      <c r="B18" s="78"/>
      <c r="C18" s="179"/>
      <c r="D18" s="179"/>
      <c r="E18" s="180"/>
      <c r="G18" s="11"/>
      <c r="H18" s="11"/>
      <c r="I18" s="15"/>
    </row>
    <row r="19" spans="1:10" s="10" customFormat="1">
      <c r="A19" s="1"/>
      <c r="B19" s="78" t="s">
        <v>10</v>
      </c>
      <c r="C19" s="179"/>
      <c r="D19" s="179"/>
      <c r="E19" s="180"/>
      <c r="G19" s="11"/>
      <c r="H19" s="11"/>
      <c r="I19" s="15"/>
    </row>
    <row r="20" spans="1:10" s="10" customFormat="1" ht="15">
      <c r="A20" s="6"/>
      <c r="B20" s="78" t="s">
        <v>11</v>
      </c>
      <c r="C20" s="179"/>
      <c r="D20" s="179"/>
      <c r="E20" s="180"/>
      <c r="G20" s="11"/>
      <c r="H20" s="11"/>
      <c r="I20" s="45"/>
    </row>
    <row r="21" spans="1:10" s="10" customFormat="1" ht="15">
      <c r="A21" s="6"/>
      <c r="B21" s="78" t="s">
        <v>12</v>
      </c>
      <c r="C21" s="145">
        <v>156213748910</v>
      </c>
      <c r="D21" s="179"/>
      <c r="E21" s="172">
        <v>1635062072</v>
      </c>
      <c r="G21" s="11"/>
      <c r="H21" s="11"/>
      <c r="I21" s="38"/>
    </row>
    <row r="22" spans="1:10" s="10" customFormat="1" ht="15">
      <c r="A22" s="1"/>
      <c r="B22" s="78" t="s">
        <v>13</v>
      </c>
      <c r="C22" s="186">
        <v>0</v>
      </c>
      <c r="D22" s="179"/>
      <c r="E22" s="187">
        <v>30291645497</v>
      </c>
      <c r="I22" s="42"/>
    </row>
    <row r="23" spans="1:10" s="10" customFormat="1">
      <c r="A23" s="1"/>
      <c r="B23" s="78" t="s">
        <v>14</v>
      </c>
      <c r="C23" s="188">
        <f>SUM(C20:C22)</f>
        <v>156213748910</v>
      </c>
      <c r="D23" s="179"/>
      <c r="E23" s="182">
        <f>SUM(E20:E22)</f>
        <v>31926707569</v>
      </c>
      <c r="I23" s="15"/>
    </row>
    <row r="24" spans="1:10" s="10" customFormat="1" ht="15.75" thickBot="1">
      <c r="A24" s="6"/>
      <c r="B24" s="75" t="s">
        <v>15</v>
      </c>
      <c r="C24" s="189">
        <f>+C17+C23+C9</f>
        <v>2287882518.8000031</v>
      </c>
      <c r="D24" s="176"/>
      <c r="E24" s="190">
        <f>+E17+E23+E9</f>
        <v>4631003090.8000031</v>
      </c>
      <c r="F24" s="11"/>
      <c r="I24" s="15"/>
      <c r="J24" s="11"/>
    </row>
    <row r="25" spans="1:10" s="10" customFormat="1" ht="15" thickTop="1">
      <c r="A25" s="1"/>
      <c r="B25" s="111"/>
      <c r="C25" s="112"/>
      <c r="D25" s="112"/>
      <c r="E25" s="113"/>
    </row>
    <row r="26" spans="1:10" s="10" customFormat="1">
      <c r="A26" s="1"/>
      <c r="B26" s="1"/>
      <c r="C26" s="14"/>
      <c r="D26" s="14"/>
      <c r="E26" s="14"/>
    </row>
    <row r="27" spans="1:10">
      <c r="B27" s="191" t="s">
        <v>291</v>
      </c>
      <c r="C27" s="16"/>
      <c r="D27" s="16"/>
      <c r="E27" s="16"/>
      <c r="I27" s="8"/>
    </row>
    <row r="28" spans="1:10" ht="15">
      <c r="B28" s="17"/>
      <c r="C28" s="8"/>
      <c r="D28" s="8"/>
      <c r="E28" s="8"/>
      <c r="F28" s="8"/>
      <c r="G28" s="8"/>
      <c r="H28" s="8"/>
      <c r="I28" s="8"/>
      <c r="J28" s="39"/>
    </row>
    <row r="29" spans="1:10">
      <c r="B29" s="21"/>
      <c r="C29" s="16"/>
      <c r="D29" s="16"/>
      <c r="E29" s="16"/>
    </row>
    <row r="30" spans="1:10" ht="15">
      <c r="B30" s="17"/>
      <c r="C30" s="16"/>
      <c r="D30" s="16"/>
      <c r="E30" s="16"/>
    </row>
    <row r="31" spans="1:10">
      <c r="C31" s="16"/>
      <c r="D31" s="16"/>
      <c r="E31" s="16"/>
    </row>
    <row r="32" spans="1:10" ht="15">
      <c r="B32" s="12"/>
      <c r="C32" s="252"/>
      <c r="D32" s="252"/>
      <c r="E32" s="252"/>
      <c r="F32" s="252"/>
      <c r="G32" s="252"/>
    </row>
    <row r="33" spans="2:7" ht="15">
      <c r="B33" s="12"/>
      <c r="C33" s="252"/>
      <c r="D33" s="252"/>
      <c r="E33" s="252"/>
      <c r="F33" s="252"/>
      <c r="G33" s="252"/>
    </row>
    <row r="34" spans="2:7">
      <c r="C34" s="16"/>
      <c r="D34" s="16"/>
      <c r="E34" s="16"/>
    </row>
  </sheetData>
  <mergeCells count="7">
    <mergeCell ref="C32:G32"/>
    <mergeCell ref="C33:G33"/>
    <mergeCell ref="E2:F2"/>
    <mergeCell ref="G2:H2"/>
    <mergeCell ref="B3:E3"/>
    <mergeCell ref="G3:H3"/>
    <mergeCell ref="B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workbookViewId="0">
      <selection activeCell="B17" sqref="B17"/>
    </sheetView>
  </sheetViews>
  <sheetFormatPr baseColWidth="10" defaultColWidth="9.140625" defaultRowHeight="15"/>
  <cols>
    <col min="1" max="1" width="5.7109375" customWidth="1"/>
    <col min="2" max="2" width="31.42578125" customWidth="1"/>
    <col min="3" max="3" width="19.42578125" customWidth="1"/>
    <col min="4" max="4" width="18.5703125" customWidth="1"/>
    <col min="5" max="5" width="25.42578125" customWidth="1"/>
    <col min="6" max="6" width="5.42578125" customWidth="1"/>
    <col min="7" max="11" width="12.42578125" customWidth="1"/>
  </cols>
  <sheetData>
    <row r="1" spans="1:13" ht="20.25">
      <c r="A1" s="18"/>
      <c r="B1" s="19"/>
      <c r="C1" s="19"/>
      <c r="D1" s="19"/>
    </row>
    <row r="2" spans="1:13" ht="26.25">
      <c r="A2" s="20"/>
      <c r="B2" s="258" t="s">
        <v>50</v>
      </c>
      <c r="C2" s="258"/>
      <c r="D2" s="258"/>
      <c r="E2" s="258"/>
      <c r="F2" s="21"/>
      <c r="G2" s="21"/>
      <c r="H2" s="21"/>
      <c r="I2" s="21"/>
      <c r="J2" s="21"/>
      <c r="K2" s="21"/>
    </row>
    <row r="3" spans="1:13" ht="20.25">
      <c r="A3" s="22"/>
      <c r="B3" s="257" t="s">
        <v>16</v>
      </c>
      <c r="C3" s="257"/>
      <c r="D3" s="257"/>
      <c r="E3" s="257"/>
      <c r="F3" s="21"/>
      <c r="G3" s="21"/>
      <c r="H3" s="21"/>
      <c r="I3" s="23"/>
      <c r="J3" s="23"/>
      <c r="K3" s="23"/>
    </row>
    <row r="4" spans="1:13">
      <c r="A4" s="23"/>
      <c r="B4" s="252" t="str">
        <f>+"Correspondiente al periodo cerrado al "&amp;TEXT(Indice!$N$3,"DD \d\e MMMM \d\e YYYY")</f>
        <v>Correspondiente al periodo cerrado al 31 de marzo de 2021</v>
      </c>
      <c r="C4" s="252"/>
      <c r="D4" s="252"/>
      <c r="E4" s="252"/>
      <c r="F4" s="21"/>
      <c r="G4" s="21"/>
      <c r="H4" s="21"/>
      <c r="I4" s="23"/>
      <c r="J4" s="23"/>
      <c r="K4" s="23"/>
    </row>
    <row r="5" spans="1:13">
      <c r="A5" s="23"/>
      <c r="B5" s="108"/>
      <c r="C5" s="108"/>
      <c r="D5" s="108"/>
      <c r="E5" s="108"/>
      <c r="F5" s="108"/>
      <c r="G5" s="108"/>
      <c r="H5" s="108"/>
      <c r="I5" s="23"/>
      <c r="J5" s="23"/>
      <c r="K5" s="23"/>
    </row>
    <row r="6" spans="1:13" ht="30">
      <c r="A6" s="23"/>
      <c r="B6" s="193" t="s">
        <v>17</v>
      </c>
      <c r="C6" s="193" t="s">
        <v>18</v>
      </c>
      <c r="D6" s="193" t="s">
        <v>19</v>
      </c>
      <c r="E6" s="194" t="str">
        <f>+"TOTAL ACTIVO NETO "&amp;UPPER(TEXT(Indice!N2,"DD \D\E MMMM \D\E yyyy"))</f>
        <v>TOTAL ACTIVO NETO 31 DE MARZO DE 2020</v>
      </c>
      <c r="F6" s="93"/>
      <c r="G6" s="93"/>
      <c r="H6" s="93"/>
      <c r="I6" s="23"/>
      <c r="J6" s="23"/>
      <c r="K6" s="23"/>
    </row>
    <row r="7" spans="1:13" ht="15.75">
      <c r="A7" s="23"/>
      <c r="B7" s="104" t="s">
        <v>20</v>
      </c>
      <c r="C7" s="95">
        <v>44144443698</v>
      </c>
      <c r="D7" s="95">
        <v>2685572668</v>
      </c>
      <c r="E7" s="166">
        <f t="shared" ref="E7:E13" si="0">+C7+D7</f>
        <v>46830016366</v>
      </c>
      <c r="F7" s="93"/>
      <c r="G7" s="93"/>
      <c r="H7" s="93"/>
      <c r="I7" s="23"/>
      <c r="J7" s="23"/>
      <c r="K7" s="24"/>
    </row>
    <row r="8" spans="1:13">
      <c r="B8" s="96"/>
      <c r="C8" s="94"/>
      <c r="D8" s="94"/>
      <c r="E8" s="97"/>
      <c r="F8" s="60"/>
      <c r="G8" s="60"/>
      <c r="H8" s="60"/>
    </row>
    <row r="9" spans="1:13">
      <c r="A9" s="25"/>
      <c r="B9" s="98" t="s">
        <v>21</v>
      </c>
      <c r="C9" s="99"/>
      <c r="D9" s="99"/>
      <c r="E9" s="97"/>
      <c r="F9" s="26"/>
      <c r="G9" s="26"/>
      <c r="H9" s="72"/>
      <c r="I9" s="26"/>
      <c r="J9" s="26"/>
      <c r="K9" s="26"/>
    </row>
    <row r="10" spans="1:13">
      <c r="A10" s="25"/>
      <c r="B10" s="105" t="s">
        <v>13</v>
      </c>
      <c r="C10" s="165">
        <v>377960053862</v>
      </c>
      <c r="D10" s="99"/>
      <c r="E10" s="168">
        <f t="shared" si="0"/>
        <v>377960053862</v>
      </c>
      <c r="F10" s="26"/>
      <c r="G10" s="26"/>
      <c r="H10" s="40"/>
      <c r="I10" s="26"/>
      <c r="J10" s="26"/>
      <c r="K10" s="26"/>
    </row>
    <row r="11" spans="1:13">
      <c r="A11" s="27"/>
      <c r="B11" s="106" t="s">
        <v>22</v>
      </c>
      <c r="C11" s="167">
        <v>227905884196.25671</v>
      </c>
      <c r="D11" s="100"/>
      <c r="E11" s="168">
        <f t="shared" si="0"/>
        <v>227905884196.25671</v>
      </c>
      <c r="F11" s="28"/>
      <c r="G11" s="27"/>
      <c r="H11" s="72"/>
      <c r="I11" s="28"/>
      <c r="J11" s="29"/>
      <c r="K11" s="29"/>
    </row>
    <row r="12" spans="1:13">
      <c r="A12" s="25"/>
      <c r="B12" s="101" t="s">
        <v>289</v>
      </c>
      <c r="C12" s="102"/>
      <c r="D12" s="102">
        <v>3929676626</v>
      </c>
      <c r="E12" s="168">
        <f t="shared" si="0"/>
        <v>3929676626</v>
      </c>
      <c r="F12" s="25"/>
      <c r="G12" s="25"/>
      <c r="H12" s="30"/>
      <c r="I12" s="41"/>
      <c r="J12" s="41"/>
      <c r="K12" s="25"/>
    </row>
    <row r="13" spans="1:13">
      <c r="A13" s="25"/>
      <c r="B13" s="101" t="s">
        <v>23</v>
      </c>
      <c r="C13" s="103"/>
      <c r="D13" s="103">
        <v>2229902618</v>
      </c>
      <c r="E13" s="168">
        <f t="shared" si="0"/>
        <v>2229902618</v>
      </c>
      <c r="F13" s="25"/>
      <c r="G13" s="30"/>
      <c r="H13" s="30"/>
      <c r="I13" s="41"/>
      <c r="J13" s="41"/>
      <c r="K13" s="25"/>
    </row>
    <row r="14" spans="1:13" ht="45">
      <c r="A14" s="25"/>
      <c r="B14" s="107" t="s">
        <v>24</v>
      </c>
      <c r="C14" s="170">
        <f>+C7+C10-C11</f>
        <v>194198613363.74329</v>
      </c>
      <c r="D14" s="171">
        <f>+D7+D12+D13</f>
        <v>8845151912</v>
      </c>
      <c r="E14" s="192" t="str">
        <f>+"TOTAL ACTIVO NETO AL "&amp;UPPER(TEXT(Indice!$N$3,"DD \D\E MMMM \D\E yyyy"))</f>
        <v>TOTAL ACTIVO NETO AL 31 DE MARZO DE 2021</v>
      </c>
      <c r="F14" s="30"/>
      <c r="G14" s="30"/>
      <c r="H14" s="30"/>
      <c r="I14" s="30"/>
      <c r="J14" s="30"/>
      <c r="K14" s="30"/>
    </row>
    <row r="15" spans="1:13" ht="18.75" customHeight="1" thickBot="1">
      <c r="A15" s="25"/>
      <c r="B15" s="109"/>
      <c r="C15" s="110"/>
      <c r="D15" s="110"/>
      <c r="E15" s="169">
        <f>+C14+D14</f>
        <v>203043765275.74329</v>
      </c>
      <c r="F15" s="30"/>
      <c r="G15" s="30"/>
      <c r="H15" s="30"/>
      <c r="I15" s="30"/>
      <c r="J15" s="30"/>
      <c r="K15" s="30"/>
      <c r="M15" s="31"/>
    </row>
    <row r="16" spans="1:13" ht="15.75" thickTop="1">
      <c r="A16" s="32"/>
      <c r="B16" s="30"/>
      <c r="C16" s="30"/>
      <c r="D16" s="30"/>
      <c r="E16" s="49"/>
      <c r="F16" s="30"/>
      <c r="G16" s="30"/>
      <c r="H16" s="30"/>
      <c r="I16" s="30"/>
      <c r="J16" s="30"/>
      <c r="K16" s="30"/>
      <c r="M16" s="31"/>
    </row>
    <row r="17" spans="1:11">
      <c r="A17" s="25"/>
      <c r="B17" s="191" t="s">
        <v>291</v>
      </c>
      <c r="C17" s="30"/>
      <c r="D17" s="30"/>
      <c r="E17" s="30"/>
      <c r="F17" s="30"/>
      <c r="G17" s="30"/>
      <c r="H17" s="30"/>
      <c r="I17" s="30"/>
      <c r="J17" s="30"/>
      <c r="K17" s="30"/>
    </row>
    <row r="18" spans="1:11">
      <c r="A18" s="25"/>
      <c r="B18" s="17"/>
      <c r="C18" s="30"/>
      <c r="D18" s="30"/>
      <c r="E18" s="30"/>
      <c r="F18" s="30"/>
      <c r="G18" s="30"/>
      <c r="H18" s="30"/>
      <c r="I18" s="30"/>
      <c r="J18" s="30"/>
      <c r="K18" s="30"/>
    </row>
    <row r="19" spans="1:11">
      <c r="A19" s="25"/>
      <c r="B19" s="21"/>
      <c r="C19" s="30"/>
      <c r="D19" s="30"/>
      <c r="E19" s="30"/>
      <c r="F19" s="30"/>
      <c r="G19" s="30"/>
      <c r="H19" s="30"/>
      <c r="I19" s="30"/>
      <c r="J19" s="30"/>
      <c r="K19" s="30"/>
    </row>
    <row r="20" spans="1:11">
      <c r="A20" s="25"/>
      <c r="B20" s="17"/>
      <c r="C20" s="30"/>
      <c r="D20" s="30"/>
      <c r="E20" s="30"/>
      <c r="F20" s="30"/>
      <c r="G20" s="30"/>
      <c r="H20" s="30"/>
      <c r="I20" s="30"/>
      <c r="J20" s="30"/>
      <c r="K20" s="30"/>
    </row>
    <row r="21" spans="1:11">
      <c r="A21" s="25"/>
      <c r="B21" s="21"/>
      <c r="C21" s="30"/>
      <c r="D21" s="30"/>
      <c r="E21" s="30"/>
      <c r="F21" s="30"/>
      <c r="G21" s="30"/>
      <c r="H21" s="30"/>
      <c r="I21" s="30"/>
      <c r="J21" s="30"/>
      <c r="K21" s="30"/>
    </row>
    <row r="22" spans="1:11">
      <c r="A22" s="25"/>
      <c r="B22" s="30"/>
      <c r="C22" s="30"/>
      <c r="D22" s="30"/>
      <c r="E22" s="30"/>
      <c r="F22" s="30"/>
      <c r="G22" s="30"/>
      <c r="H22" s="30"/>
      <c r="I22" s="30"/>
      <c r="J22" s="30"/>
      <c r="K22" s="30"/>
    </row>
    <row r="23" spans="1:11">
      <c r="A23" s="25"/>
      <c r="B23" s="30"/>
      <c r="C23" s="30"/>
      <c r="D23" s="30"/>
      <c r="E23" s="30"/>
      <c r="F23" s="30"/>
      <c r="G23" s="30"/>
      <c r="H23" s="30"/>
      <c r="I23" s="30"/>
      <c r="J23" s="30"/>
      <c r="K23" s="30"/>
    </row>
    <row r="24" spans="1:11">
      <c r="A24" s="25"/>
      <c r="B24" s="30"/>
      <c r="C24" s="30"/>
      <c r="D24" s="30"/>
      <c r="E24" s="30"/>
      <c r="F24" s="30"/>
      <c r="G24" s="30"/>
      <c r="H24" s="30"/>
      <c r="I24" s="30"/>
      <c r="J24" s="30"/>
      <c r="K24" s="30"/>
    </row>
    <row r="25" spans="1:11">
      <c r="A25" s="33"/>
      <c r="B25" s="30"/>
      <c r="C25" s="30"/>
      <c r="D25" s="30"/>
      <c r="E25" s="30"/>
      <c r="F25" s="30"/>
      <c r="G25" s="30"/>
      <c r="H25" s="30"/>
      <c r="I25" s="30"/>
      <c r="J25" s="30"/>
      <c r="K25" s="30"/>
    </row>
    <row r="26" spans="1:11">
      <c r="A26" s="33"/>
      <c r="B26" s="30"/>
      <c r="C26" s="30"/>
      <c r="D26" s="30"/>
      <c r="E26" s="30"/>
      <c r="F26" s="30"/>
      <c r="G26" s="30"/>
      <c r="H26" s="30"/>
      <c r="I26" s="30"/>
      <c r="J26" s="30"/>
      <c r="K26" s="30"/>
    </row>
    <row r="28" spans="1:11">
      <c r="J28" s="31"/>
    </row>
    <row r="29" spans="1:11">
      <c r="G29" s="31"/>
    </row>
    <row r="30" spans="1:11">
      <c r="J30" s="31"/>
    </row>
    <row r="31" spans="1:11">
      <c r="J31" s="31"/>
    </row>
    <row r="32" spans="1:11">
      <c r="J32" s="31"/>
    </row>
    <row r="35" spans="2:8">
      <c r="B35" s="12"/>
      <c r="C35" s="6"/>
      <c r="D35" s="6"/>
      <c r="E35" s="252"/>
      <c r="F35" s="252"/>
      <c r="G35" s="252"/>
      <c r="H35" s="252"/>
    </row>
    <row r="36" spans="2:8">
      <c r="B36" s="12"/>
      <c r="C36" s="6"/>
      <c r="D36" s="6"/>
      <c r="E36" s="252"/>
      <c r="F36" s="252"/>
      <c r="G36" s="252"/>
      <c r="H36" s="252"/>
    </row>
  </sheetData>
  <mergeCells count="5">
    <mergeCell ref="B3:E3"/>
    <mergeCell ref="B4:E4"/>
    <mergeCell ref="E35:H35"/>
    <mergeCell ref="E36:H36"/>
    <mergeCell ref="B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3"/>
  <sheetViews>
    <sheetView showGridLines="0" workbookViewId="0">
      <selection activeCell="B22" sqref="B22"/>
    </sheetView>
  </sheetViews>
  <sheetFormatPr baseColWidth="10" defaultColWidth="9.140625" defaultRowHeight="15"/>
  <cols>
    <col min="1" max="1" width="11.42578125" customWidth="1"/>
    <col min="2" max="2" width="68.5703125" customWidth="1"/>
    <col min="3" max="5" width="17.85546875" customWidth="1"/>
    <col min="8" max="8" width="15.5703125" customWidth="1"/>
  </cols>
  <sheetData>
    <row r="1" spans="2:8">
      <c r="B1" s="2"/>
      <c r="C1" s="34"/>
      <c r="D1" s="2"/>
      <c r="E1" s="2"/>
      <c r="F1" s="2"/>
    </row>
    <row r="2" spans="2:8" ht="26.25">
      <c r="B2" s="254" t="s">
        <v>50</v>
      </c>
      <c r="C2" s="254"/>
      <c r="D2" s="254"/>
      <c r="E2" s="70"/>
      <c r="F2" s="5"/>
    </row>
    <row r="3" spans="2:8" ht="20.25">
      <c r="B3" s="259" t="str">
        <f>+"ESTADOS DE RESULTADOS AL "&amp;UPPER(TEXT(Indice!$N$3,"DD \D\E MMMM \D\E yyyy"))</f>
        <v>ESTADOS DE RESULTADOS AL 31 DE MARZO DE 2021</v>
      </c>
      <c r="C3" s="259"/>
      <c r="D3" s="259"/>
      <c r="E3" s="71"/>
    </row>
    <row r="4" spans="2:8" ht="20.25">
      <c r="B4" s="71"/>
      <c r="C4" s="71"/>
      <c r="D4" s="71"/>
    </row>
    <row r="5" spans="2:8">
      <c r="B5" s="83"/>
      <c r="C5" s="260">
        <f>+Indice!O3</f>
        <v>2021</v>
      </c>
      <c r="D5" s="262">
        <f>+Indice!O2</f>
        <v>2020</v>
      </c>
    </row>
    <row r="6" spans="2:8">
      <c r="B6" s="84"/>
      <c r="C6" s="261"/>
      <c r="D6" s="263"/>
      <c r="H6" s="48"/>
    </row>
    <row r="7" spans="2:8">
      <c r="B7" s="75" t="s">
        <v>25</v>
      </c>
      <c r="C7" s="89"/>
      <c r="D7" s="90"/>
      <c r="H7" s="31"/>
    </row>
    <row r="8" spans="2:8">
      <c r="B8" s="75" t="s">
        <v>26</v>
      </c>
      <c r="C8" s="89"/>
      <c r="D8" s="90"/>
      <c r="H8" s="31"/>
    </row>
    <row r="9" spans="2:8">
      <c r="B9" s="78" t="s">
        <v>27</v>
      </c>
      <c r="C9" s="159">
        <v>2961129002</v>
      </c>
      <c r="D9" s="158">
        <v>775017959</v>
      </c>
      <c r="H9" s="31"/>
    </row>
    <row r="10" spans="2:8">
      <c r="B10" s="85" t="s">
        <v>168</v>
      </c>
      <c r="C10" s="159">
        <v>228673393</v>
      </c>
      <c r="D10" s="158">
        <v>52100200</v>
      </c>
      <c r="H10" s="31"/>
    </row>
    <row r="11" spans="2:8">
      <c r="B11" s="85" t="s">
        <v>52</v>
      </c>
      <c r="C11" s="148">
        <v>0</v>
      </c>
      <c r="D11" s="152">
        <v>0</v>
      </c>
      <c r="H11" s="31"/>
    </row>
    <row r="12" spans="2:8">
      <c r="B12" s="75" t="s">
        <v>28</v>
      </c>
      <c r="C12" s="149">
        <f>SUM(C8:C11)</f>
        <v>3189802395</v>
      </c>
      <c r="D12" s="150">
        <f>SUM(D8:D11)</f>
        <v>827118159</v>
      </c>
      <c r="H12" s="36"/>
    </row>
    <row r="13" spans="2:8" ht="21.75" customHeight="1">
      <c r="B13" s="75" t="s">
        <v>29</v>
      </c>
      <c r="C13" s="146"/>
      <c r="D13" s="147"/>
      <c r="H13" s="31"/>
    </row>
    <row r="14" spans="2:8">
      <c r="B14" s="85" t="s">
        <v>30</v>
      </c>
      <c r="C14" s="146">
        <v>955057093</v>
      </c>
      <c r="D14" s="158">
        <v>230881830</v>
      </c>
      <c r="F14" s="31"/>
      <c r="H14" s="31"/>
    </row>
    <row r="15" spans="2:8" hidden="1">
      <c r="B15" s="86" t="s">
        <v>31</v>
      </c>
      <c r="C15" s="146"/>
      <c r="D15" s="158"/>
      <c r="H15" s="31"/>
    </row>
    <row r="16" spans="2:8">
      <c r="B16" s="85" t="s">
        <v>310</v>
      </c>
      <c r="C16" s="146">
        <v>4333856</v>
      </c>
      <c r="D16" s="158">
        <v>0</v>
      </c>
      <c r="H16" s="31"/>
    </row>
    <row r="17" spans="2:9">
      <c r="B17" s="78" t="s">
        <v>32</v>
      </c>
      <c r="C17" s="151">
        <v>508828</v>
      </c>
      <c r="D17" s="160">
        <v>6748883</v>
      </c>
      <c r="F17" s="31"/>
      <c r="H17" s="8"/>
    </row>
    <row r="18" spans="2:9">
      <c r="B18" s="87" t="s">
        <v>33</v>
      </c>
      <c r="C18" s="161">
        <f>SUM(C14:C17)</f>
        <v>959899777</v>
      </c>
      <c r="D18" s="162">
        <f>SUM(D14:D17)</f>
        <v>237630713</v>
      </c>
      <c r="H18" s="36"/>
    </row>
    <row r="19" spans="2:9" ht="15.75" thickBot="1">
      <c r="B19" s="87" t="s">
        <v>34</v>
      </c>
      <c r="C19" s="163">
        <f>+C12-C18</f>
        <v>2229902618</v>
      </c>
      <c r="D19" s="164">
        <f>+D12-D18</f>
        <v>589487446</v>
      </c>
      <c r="H19" s="36"/>
    </row>
    <row r="20" spans="2:9" ht="15.75" thickTop="1">
      <c r="B20" s="88"/>
      <c r="C20" s="91"/>
      <c r="D20" s="92"/>
    </row>
    <row r="21" spans="2:9">
      <c r="B21" s="35"/>
      <c r="C21" s="31"/>
      <c r="D21" s="31"/>
    </row>
    <row r="22" spans="2:9">
      <c r="B22" s="191" t="s">
        <v>291</v>
      </c>
      <c r="C22" s="36"/>
      <c r="D22" s="36"/>
      <c r="E22" s="36"/>
      <c r="I22" s="31"/>
    </row>
    <row r="23" spans="2:9">
      <c r="C23" s="31"/>
      <c r="D23" s="31"/>
      <c r="E23" s="31"/>
    </row>
    <row r="24" spans="2:9">
      <c r="B24" s="17"/>
      <c r="C24" s="31"/>
      <c r="D24" s="31"/>
      <c r="E24" s="31"/>
      <c r="I24" s="31"/>
    </row>
    <row r="25" spans="2:9">
      <c r="B25" s="21"/>
      <c r="C25" s="31"/>
      <c r="D25" s="31"/>
      <c r="E25" s="31"/>
    </row>
    <row r="26" spans="2:9">
      <c r="B26" s="17"/>
      <c r="C26" s="31"/>
      <c r="D26" s="31"/>
      <c r="E26" s="31"/>
    </row>
    <row r="27" spans="2:9">
      <c r="B27" s="21"/>
      <c r="C27" s="36"/>
      <c r="D27" s="36"/>
      <c r="E27" s="36"/>
    </row>
    <row r="28" spans="2:9">
      <c r="B28" s="21"/>
      <c r="C28" s="31"/>
      <c r="D28" s="31"/>
      <c r="E28" s="31"/>
    </row>
    <row r="29" spans="2:9">
      <c r="B29" s="4"/>
      <c r="C29" s="31"/>
      <c r="D29" s="31"/>
      <c r="E29" s="31"/>
    </row>
    <row r="30" spans="2:9">
      <c r="B30" s="21"/>
      <c r="C30" s="31"/>
      <c r="D30" s="31"/>
      <c r="E30" s="31"/>
    </row>
    <row r="31" spans="2:9">
      <c r="B31" s="4"/>
      <c r="C31" s="31"/>
      <c r="D31" s="31"/>
      <c r="E31" s="31"/>
    </row>
    <row r="32" spans="2:9">
      <c r="B32" s="21"/>
      <c r="C32" s="36"/>
      <c r="D32" s="36"/>
      <c r="E32" s="36"/>
    </row>
    <row r="33" spans="2:5">
      <c r="B33" s="4"/>
      <c r="C33" s="31"/>
      <c r="D33" s="31"/>
      <c r="E33" s="31"/>
    </row>
    <row r="34" spans="2:5">
      <c r="B34" s="21"/>
      <c r="C34" s="31"/>
      <c r="D34" s="31"/>
      <c r="E34" s="31"/>
    </row>
    <row r="35" spans="2:5">
      <c r="B35" s="21"/>
      <c r="C35" s="31"/>
      <c r="D35" s="31"/>
      <c r="E35" s="31"/>
    </row>
    <row r="36" spans="2:5">
      <c r="B36" s="21"/>
      <c r="C36" s="31"/>
      <c r="D36" s="31"/>
      <c r="E36" s="31"/>
    </row>
    <row r="37" spans="2:5">
      <c r="B37" s="21"/>
      <c r="C37" s="36"/>
      <c r="D37" s="36"/>
      <c r="E37" s="36"/>
    </row>
    <row r="39" spans="2:5">
      <c r="C39" s="31"/>
      <c r="D39" s="31"/>
      <c r="E39" s="31"/>
    </row>
    <row r="41" spans="2:5">
      <c r="C41" s="31"/>
    </row>
    <row r="42" spans="2:5">
      <c r="C42" s="31"/>
    </row>
    <row r="43" spans="2:5">
      <c r="C43" s="31"/>
    </row>
  </sheetData>
  <mergeCells count="4">
    <mergeCell ref="B2:D2"/>
    <mergeCell ref="B3:D3"/>
    <mergeCell ref="C5:C6"/>
    <mergeCell ref="D5: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1"/>
  <sheetViews>
    <sheetView showGridLines="0" zoomScaleNormal="100" workbookViewId="0">
      <selection activeCell="C20" activeCellId="1" sqref="C13 C20"/>
    </sheetView>
  </sheetViews>
  <sheetFormatPr baseColWidth="10" defaultColWidth="9.140625" defaultRowHeight="15"/>
  <cols>
    <col min="1" max="1" width="11.42578125" customWidth="1"/>
    <col min="2" max="2" width="51.85546875" customWidth="1"/>
    <col min="3" max="3" width="20.85546875" style="37" bestFit="1" customWidth="1"/>
    <col min="4" max="4" width="21.5703125" style="37" customWidth="1"/>
    <col min="5" max="5" width="15.85546875" style="37" customWidth="1"/>
    <col min="6" max="6" width="14.7109375" bestFit="1" customWidth="1"/>
  </cols>
  <sheetData>
    <row r="1" spans="1:6" s="4" customFormat="1">
      <c r="A1" s="1"/>
      <c r="B1" s="2"/>
      <c r="C1" s="34"/>
      <c r="D1" s="2"/>
      <c r="E1" s="37"/>
    </row>
    <row r="2" spans="1:6" s="4" customFormat="1" ht="26.25">
      <c r="A2" s="1"/>
      <c r="B2" s="258" t="s">
        <v>50</v>
      </c>
      <c r="C2" s="258"/>
      <c r="D2" s="258"/>
      <c r="E2" s="37"/>
    </row>
    <row r="3" spans="1:6" ht="21.75" customHeight="1">
      <c r="B3" s="259" t="str">
        <f>+"ESTADO DEL ACTIVO NETO AL "&amp;UPPER(TEXT(Indice!$N$3,"DD \D\E MMMM \D\E yyyy"))</f>
        <v>ESTADO DEL ACTIVO NETO AL 31 DE MARZO DE 2021</v>
      </c>
      <c r="C3" s="259"/>
      <c r="D3" s="259"/>
    </row>
    <row r="4" spans="1:6" ht="14.25" customHeight="1">
      <c r="B4" s="71"/>
      <c r="C4" s="71"/>
      <c r="D4" s="71"/>
    </row>
    <row r="5" spans="1:6" ht="14.25" customHeight="1">
      <c r="B5" s="73"/>
      <c r="C5" s="264">
        <f>+Indice!O3</f>
        <v>2021</v>
      </c>
      <c r="D5" s="266">
        <f>+Indice!O2</f>
        <v>2020</v>
      </c>
    </row>
    <row r="6" spans="1:6">
      <c r="B6" s="74" t="s">
        <v>35</v>
      </c>
      <c r="C6" s="265"/>
      <c r="D6" s="267"/>
    </row>
    <row r="7" spans="1:6" ht="17.25" customHeight="1">
      <c r="B7" s="75" t="s">
        <v>36</v>
      </c>
      <c r="C7" s="76"/>
      <c r="D7" s="77"/>
    </row>
    <row r="8" spans="1:6" ht="15" customHeight="1">
      <c r="B8" s="75" t="s">
        <v>263</v>
      </c>
      <c r="C8" s="195"/>
      <c r="D8" s="196"/>
    </row>
    <row r="9" spans="1:6" ht="14.25" customHeight="1">
      <c r="B9" s="78" t="s">
        <v>51</v>
      </c>
      <c r="C9" s="197">
        <v>5000000</v>
      </c>
      <c r="D9" s="198">
        <v>5000000</v>
      </c>
    </row>
    <row r="10" spans="1:6" ht="14.25" customHeight="1">
      <c r="B10" s="79" t="s">
        <v>262</v>
      </c>
      <c r="C10" s="197">
        <v>2282882519</v>
      </c>
      <c r="D10" s="199">
        <v>4626003091</v>
      </c>
    </row>
    <row r="11" spans="1:6">
      <c r="B11" s="79"/>
      <c r="C11" s="200">
        <f>SUM(C9:C10)</f>
        <v>2287882519</v>
      </c>
      <c r="D11" s="201">
        <f>SUM(D9:D10)</f>
        <v>4631003091</v>
      </c>
    </row>
    <row r="12" spans="1:6">
      <c r="B12" s="75" t="s">
        <v>260</v>
      </c>
      <c r="C12" s="195"/>
      <c r="D12" s="196"/>
    </row>
    <row r="13" spans="1:6">
      <c r="B13" s="78" t="s">
        <v>261</v>
      </c>
      <c r="C13" s="197">
        <v>43406941001</v>
      </c>
      <c r="D13" s="198">
        <v>10850523606</v>
      </c>
      <c r="F13" s="31"/>
    </row>
    <row r="14" spans="1:6">
      <c r="B14" s="78" t="s">
        <v>38</v>
      </c>
      <c r="C14" s="197">
        <v>0</v>
      </c>
      <c r="D14" s="198">
        <v>0</v>
      </c>
      <c r="F14" s="31"/>
    </row>
    <row r="15" spans="1:6">
      <c r="B15" s="75"/>
      <c r="C15" s="200">
        <f>SUM(C13:C14)</f>
        <v>43406941001</v>
      </c>
      <c r="D15" s="201">
        <f>SUM(D13:D14)</f>
        <v>10850523606</v>
      </c>
      <c r="F15" s="31"/>
    </row>
    <row r="16" spans="1:6">
      <c r="B16" s="75" t="s">
        <v>49</v>
      </c>
      <c r="C16" s="200">
        <f>+C11+C15</f>
        <v>45694823520</v>
      </c>
      <c r="D16" s="201">
        <f>+D11+D15</f>
        <v>15481526697</v>
      </c>
    </row>
    <row r="17" spans="2:6">
      <c r="B17" s="75"/>
      <c r="C17" s="202"/>
      <c r="D17" s="203"/>
    </row>
    <row r="18" spans="2:6">
      <c r="B18" s="75" t="s">
        <v>39</v>
      </c>
      <c r="C18" s="202"/>
      <c r="D18" s="203"/>
    </row>
    <row r="19" spans="2:6">
      <c r="B19" s="75" t="s">
        <v>260</v>
      </c>
      <c r="C19" s="202"/>
      <c r="D19" s="203"/>
    </row>
    <row r="20" spans="2:6">
      <c r="B20" s="78" t="s">
        <v>264</v>
      </c>
      <c r="C20" s="204">
        <v>157727689474</v>
      </c>
      <c r="D20" s="205">
        <v>31440590226</v>
      </c>
    </row>
    <row r="21" spans="2:6">
      <c r="B21" s="78" t="s">
        <v>38</v>
      </c>
      <c r="C21" s="206">
        <v>0</v>
      </c>
      <c r="D21" s="207">
        <v>0</v>
      </c>
    </row>
    <row r="22" spans="2:6">
      <c r="B22" s="75"/>
      <c r="C22" s="208">
        <f>SUM(C20:C21)</f>
        <v>157727689474</v>
      </c>
      <c r="D22" s="209">
        <f>SUM(D20:D21)</f>
        <v>31440590226</v>
      </c>
    </row>
    <row r="23" spans="2:6" ht="15.75" thickBot="1">
      <c r="B23" s="75" t="s">
        <v>40</v>
      </c>
      <c r="C23" s="210">
        <f>+C22+C16</f>
        <v>203422512994</v>
      </c>
      <c r="D23" s="211">
        <f>+D22+D16</f>
        <v>46922116923</v>
      </c>
    </row>
    <row r="24" spans="2:6" ht="27.75" customHeight="1" thickTop="1">
      <c r="B24" s="74" t="s">
        <v>41</v>
      </c>
      <c r="C24" s="212"/>
      <c r="D24" s="213"/>
    </row>
    <row r="25" spans="2:6">
      <c r="B25" s="75" t="s">
        <v>42</v>
      </c>
      <c r="C25" s="195"/>
      <c r="D25" s="196"/>
    </row>
    <row r="26" spans="2:6">
      <c r="B26" s="75" t="s">
        <v>43</v>
      </c>
      <c r="C26" s="195"/>
      <c r="D26" s="196"/>
    </row>
    <row r="27" spans="2:6">
      <c r="B27" s="79" t="s">
        <v>265</v>
      </c>
      <c r="C27" s="204">
        <v>378747718</v>
      </c>
      <c r="D27" s="205">
        <v>92100557</v>
      </c>
      <c r="F27" s="31"/>
    </row>
    <row r="28" spans="2:6">
      <c r="B28" s="78" t="s">
        <v>44</v>
      </c>
      <c r="C28" s="206">
        <v>0</v>
      </c>
      <c r="D28" s="198">
        <v>0</v>
      </c>
    </row>
    <row r="29" spans="2:6" ht="15.75" customHeight="1">
      <c r="B29" s="75" t="s">
        <v>45</v>
      </c>
      <c r="C29" s="214">
        <f>SUM(C27:C28)</f>
        <v>378747718</v>
      </c>
      <c r="D29" s="201">
        <f>SUM(D27:D28)</f>
        <v>92100557</v>
      </c>
    </row>
    <row r="30" spans="2:6" ht="15.75" thickBot="1">
      <c r="B30" s="75" t="s">
        <v>46</v>
      </c>
      <c r="C30" s="210">
        <f>+C23-C29</f>
        <v>203043765276</v>
      </c>
      <c r="D30" s="211">
        <f>+D23-D29</f>
        <v>46830016366</v>
      </c>
      <c r="F30" s="31"/>
    </row>
    <row r="31" spans="2:6" ht="15.75" thickTop="1">
      <c r="B31" s="75" t="s">
        <v>47</v>
      </c>
      <c r="C31" s="154">
        <v>1670473.598371</v>
      </c>
      <c r="D31" s="156">
        <v>406449.32379699999</v>
      </c>
    </row>
    <row r="32" spans="2:6">
      <c r="B32" s="75" t="s">
        <v>48</v>
      </c>
      <c r="C32" s="157">
        <f>+C30/C31</f>
        <v>121548.62278218746</v>
      </c>
      <c r="D32" s="155">
        <f>+D30/D31</f>
        <v>115217.35582807643</v>
      </c>
    </row>
    <row r="33" spans="2:4">
      <c r="B33" s="80"/>
      <c r="C33" s="81"/>
      <c r="D33" s="82"/>
    </row>
    <row r="34" spans="2:4">
      <c r="C34" s="46"/>
    </row>
    <row r="35" spans="2:4">
      <c r="B35" s="191" t="s">
        <v>291</v>
      </c>
      <c r="C35" s="38"/>
    </row>
    <row r="36" spans="2:4">
      <c r="B36" s="17"/>
      <c r="C36" s="47"/>
    </row>
    <row r="37" spans="2:4">
      <c r="B37" s="21"/>
    </row>
    <row r="38" spans="2:4">
      <c r="B38" s="17"/>
    </row>
    <row r="51" ht="21" customHeight="1"/>
  </sheetData>
  <mergeCells count="4">
    <mergeCell ref="B2:D2"/>
    <mergeCell ref="B3:D3"/>
    <mergeCell ref="C5:C6"/>
    <mergeCell ref="D5: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7"/>
  <sheetViews>
    <sheetView showGridLines="0" zoomScale="115" zoomScaleNormal="115" workbookViewId="0">
      <selection activeCell="B12" sqref="B12"/>
    </sheetView>
  </sheetViews>
  <sheetFormatPr baseColWidth="10" defaultRowHeight="15"/>
  <cols>
    <col min="7" max="7" width="16.42578125" customWidth="1"/>
    <col min="11" max="11" width="11.42578125" customWidth="1"/>
    <col min="12" max="12" width="5.5703125" customWidth="1"/>
  </cols>
  <sheetData>
    <row r="2" spans="2:8" ht="15" customHeight="1">
      <c r="B2" s="268" t="s">
        <v>143</v>
      </c>
      <c r="C2" s="268"/>
      <c r="D2" s="268"/>
      <c r="E2" s="268"/>
      <c r="F2" s="268"/>
      <c r="G2" s="268"/>
      <c r="H2" s="268"/>
    </row>
    <row r="3" spans="2:8" ht="15" customHeight="1">
      <c r="B3" s="137"/>
      <c r="C3" s="137"/>
      <c r="D3" s="137"/>
      <c r="E3" s="137"/>
      <c r="F3" s="137"/>
      <c r="G3" s="137"/>
      <c r="H3" s="137"/>
    </row>
    <row r="4" spans="2:8">
      <c r="C4" s="138"/>
    </row>
    <row r="5" spans="2:8">
      <c r="B5" s="269" t="s">
        <v>144</v>
      </c>
      <c r="C5" s="269"/>
      <c r="D5" s="269"/>
    </row>
    <row r="6" spans="2:8">
      <c r="B6" s="270" t="s">
        <v>145</v>
      </c>
      <c r="C6" s="270"/>
      <c r="D6" s="270"/>
      <c r="E6" s="270"/>
      <c r="F6" s="270"/>
      <c r="G6" s="270"/>
      <c r="H6" s="270"/>
    </row>
    <row r="7" spans="2:8">
      <c r="C7" s="138"/>
    </row>
    <row r="8" spans="2:8">
      <c r="B8" s="271" t="s">
        <v>315</v>
      </c>
      <c r="C8" s="271"/>
      <c r="D8" s="271"/>
      <c r="E8" s="271"/>
      <c r="F8" s="271"/>
      <c r="G8" s="271"/>
      <c r="H8" s="271"/>
    </row>
    <row r="9" spans="2:8">
      <c r="B9" s="271"/>
      <c r="C9" s="271"/>
      <c r="D9" s="271"/>
      <c r="E9" s="271"/>
      <c r="F9" s="271"/>
      <c r="G9" s="271"/>
      <c r="H9" s="271"/>
    </row>
    <row r="10" spans="2:8" ht="34.5" customHeight="1">
      <c r="B10" s="271"/>
      <c r="C10" s="271"/>
      <c r="D10" s="271"/>
      <c r="E10" s="271"/>
      <c r="F10" s="271"/>
      <c r="G10" s="271"/>
      <c r="H10" s="271"/>
    </row>
    <row r="11" spans="2:8" ht="43.5" customHeight="1">
      <c r="B11" s="271"/>
      <c r="C11" s="271"/>
      <c r="D11" s="271"/>
      <c r="E11" s="271"/>
      <c r="F11" s="271"/>
      <c r="G11" s="271"/>
      <c r="H11" s="271"/>
    </row>
    <row r="12" spans="2:8">
      <c r="C12" s="138"/>
    </row>
    <row r="13" spans="2:8">
      <c r="B13" s="138" t="s">
        <v>146</v>
      </c>
    </row>
    <row r="14" spans="2:8">
      <c r="C14" s="138"/>
    </row>
    <row r="16" spans="2:8">
      <c r="C16" s="139" t="s">
        <v>147</v>
      </c>
    </row>
    <row r="17" spans="3:3">
      <c r="C17" s="138" t="s">
        <v>148</v>
      </c>
    </row>
  </sheetData>
  <mergeCells count="4">
    <mergeCell ref="B2:H2"/>
    <mergeCell ref="B5:D5"/>
    <mergeCell ref="B6:H6"/>
    <mergeCell ref="B8:H11"/>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148"/>
  <sheetViews>
    <sheetView showGridLines="0" zoomScale="85" zoomScaleNormal="85" zoomScalePageLayoutView="85" workbookViewId="0">
      <pane ySplit="2" topLeftCell="A98" activePane="bottomLeft" state="frozen"/>
      <selection pane="bottomLeft" activeCell="A121" sqref="A121"/>
    </sheetView>
  </sheetViews>
  <sheetFormatPr baseColWidth="10" defaultRowHeight="15"/>
  <cols>
    <col min="2" max="2" width="34.42578125" customWidth="1"/>
    <col min="3" max="3" width="15.42578125" customWidth="1"/>
    <col min="4" max="4" width="16.28515625" customWidth="1"/>
    <col min="5" max="5" width="15" bestFit="1" customWidth="1"/>
    <col min="6" max="6" width="14.140625" bestFit="1" customWidth="1"/>
    <col min="7" max="7" width="23.28515625" customWidth="1"/>
  </cols>
  <sheetData>
    <row r="2" spans="1:7" ht="15.75">
      <c r="A2" s="284" t="s">
        <v>61</v>
      </c>
      <c r="B2" s="284"/>
      <c r="C2" s="284"/>
      <c r="D2" s="284"/>
      <c r="E2" s="284"/>
      <c r="F2" s="284"/>
      <c r="G2" s="284"/>
    </row>
    <row r="3" spans="1:7" ht="15.75">
      <c r="A3" s="272" t="s">
        <v>68</v>
      </c>
      <c r="B3" s="272"/>
      <c r="C3" s="272"/>
      <c r="D3" s="272"/>
      <c r="E3" s="272"/>
      <c r="F3" s="272"/>
      <c r="G3" s="272"/>
    </row>
    <row r="4" spans="1:7" ht="15.75">
      <c r="A4" s="292" t="s">
        <v>69</v>
      </c>
      <c r="B4" s="292"/>
      <c r="C4" s="292"/>
      <c r="D4" s="292"/>
      <c r="E4" s="292"/>
      <c r="F4" s="292"/>
      <c r="G4" s="292"/>
    </row>
    <row r="5" spans="1:7" ht="34.5" customHeight="1">
      <c r="A5" s="277" t="s">
        <v>70</v>
      </c>
      <c r="B5" s="277"/>
      <c r="C5" s="277"/>
      <c r="D5" s="277"/>
      <c r="E5" s="277"/>
      <c r="F5" s="277"/>
      <c r="G5" s="277"/>
    </row>
    <row r="6" spans="1:7">
      <c r="A6" s="291" t="s">
        <v>71</v>
      </c>
      <c r="B6" s="291"/>
      <c r="C6" s="291"/>
      <c r="D6" s="291"/>
      <c r="E6" s="291"/>
      <c r="F6" s="291"/>
      <c r="G6" s="291"/>
    </row>
    <row r="7" spans="1:7" ht="121.5" customHeight="1">
      <c r="A7" s="291"/>
      <c r="B7" s="291"/>
      <c r="C7" s="291"/>
      <c r="D7" s="291"/>
      <c r="E7" s="291"/>
      <c r="F7" s="291"/>
      <c r="G7" s="291"/>
    </row>
    <row r="8" spans="1:7" ht="15.75">
      <c r="A8" s="272" t="s">
        <v>271</v>
      </c>
      <c r="B8" s="272"/>
      <c r="C8" s="272"/>
      <c r="D8" s="272"/>
      <c r="E8" s="272"/>
      <c r="F8" s="272"/>
      <c r="G8" s="272"/>
    </row>
    <row r="9" spans="1:7">
      <c r="A9" s="277" t="s">
        <v>72</v>
      </c>
      <c r="B9" s="277"/>
      <c r="C9" s="277"/>
      <c r="D9" s="277"/>
      <c r="E9" s="277"/>
      <c r="F9" s="277"/>
      <c r="G9" s="277"/>
    </row>
    <row r="10" spans="1:7" ht="91.5" customHeight="1">
      <c r="A10" s="277"/>
      <c r="B10" s="277"/>
      <c r="C10" s="277"/>
      <c r="D10" s="277"/>
      <c r="E10" s="277"/>
      <c r="F10" s="277"/>
      <c r="G10" s="277"/>
    </row>
    <row r="11" spans="1:7">
      <c r="A11" s="291" t="s">
        <v>73</v>
      </c>
      <c r="B11" s="291"/>
      <c r="C11" s="291"/>
      <c r="D11" s="291"/>
      <c r="E11" s="291"/>
      <c r="F11" s="291"/>
      <c r="G11" s="291"/>
    </row>
    <row r="12" spans="1:7" ht="19.5" customHeight="1">
      <c r="A12" s="291"/>
      <c r="B12" s="291"/>
      <c r="C12" s="291"/>
      <c r="D12" s="291"/>
      <c r="E12" s="291"/>
      <c r="F12" s="291"/>
      <c r="G12" s="291"/>
    </row>
    <row r="13" spans="1:7" ht="15.75">
      <c r="A13" s="272" t="s">
        <v>74</v>
      </c>
      <c r="B13" s="272"/>
      <c r="C13" s="272"/>
      <c r="D13" s="272"/>
      <c r="E13" s="272"/>
      <c r="F13" s="272"/>
      <c r="G13" s="272"/>
    </row>
    <row r="14" spans="1:7" ht="34.5" customHeight="1">
      <c r="A14" s="277" t="s">
        <v>75</v>
      </c>
      <c r="B14" s="277"/>
      <c r="C14" s="277"/>
      <c r="D14" s="277"/>
      <c r="E14" s="277"/>
      <c r="F14" s="277"/>
      <c r="G14" s="277"/>
    </row>
    <row r="15" spans="1:7" ht="76.5" customHeight="1">
      <c r="A15" s="277"/>
      <c r="B15" s="277"/>
      <c r="C15" s="277"/>
      <c r="D15" s="277"/>
      <c r="E15" s="277"/>
      <c r="F15" s="277"/>
      <c r="G15" s="277"/>
    </row>
    <row r="16" spans="1:7">
      <c r="A16" s="277" t="s">
        <v>76</v>
      </c>
      <c r="B16" s="277"/>
      <c r="C16" s="277"/>
      <c r="D16" s="277"/>
      <c r="E16" s="277"/>
      <c r="F16" s="277"/>
      <c r="G16" s="277"/>
    </row>
    <row r="17" spans="1:7" ht="15.75" customHeight="1">
      <c r="A17" s="277"/>
      <c r="B17" s="277"/>
      <c r="C17" s="277"/>
      <c r="D17" s="277"/>
      <c r="E17" s="277"/>
      <c r="F17" s="277"/>
      <c r="G17" s="277"/>
    </row>
    <row r="18" spans="1:7">
      <c r="A18" s="277" t="s">
        <v>77</v>
      </c>
      <c r="B18" s="277"/>
      <c r="C18" s="277"/>
      <c r="D18" s="277"/>
      <c r="E18" s="277"/>
      <c r="F18" s="277"/>
      <c r="G18" s="277"/>
    </row>
    <row r="19" spans="1:7" ht="18.75" customHeight="1">
      <c r="A19" s="277"/>
      <c r="B19" s="277"/>
      <c r="C19" s="277"/>
      <c r="D19" s="277"/>
      <c r="E19" s="277"/>
      <c r="F19" s="277"/>
      <c r="G19" s="277"/>
    </row>
    <row r="20" spans="1:7" ht="15.75">
      <c r="A20" s="272" t="s">
        <v>78</v>
      </c>
      <c r="B20" s="272"/>
      <c r="C20" s="272"/>
      <c r="D20" s="272"/>
      <c r="E20" s="272"/>
      <c r="F20" s="272"/>
      <c r="G20" s="272"/>
    </row>
    <row r="21" spans="1:7">
      <c r="A21" s="277" t="s">
        <v>79</v>
      </c>
      <c r="B21" s="277"/>
      <c r="C21" s="277"/>
      <c r="D21" s="277"/>
      <c r="E21" s="277"/>
      <c r="F21" s="277"/>
      <c r="G21" s="277"/>
    </row>
    <row r="22" spans="1:7" ht="38.25" customHeight="1">
      <c r="A22" s="277"/>
      <c r="B22" s="277"/>
      <c r="C22" s="277"/>
      <c r="D22" s="277"/>
      <c r="E22" s="277"/>
      <c r="F22" s="277"/>
      <c r="G22" s="277"/>
    </row>
    <row r="23" spans="1:7">
      <c r="A23" s="128"/>
      <c r="B23" s="128"/>
      <c r="C23" s="128"/>
      <c r="D23" s="128"/>
      <c r="E23" s="128"/>
      <c r="F23" s="128"/>
      <c r="G23" s="128"/>
    </row>
    <row r="24" spans="1:7">
      <c r="A24" s="128"/>
      <c r="B24" s="128"/>
      <c r="C24" s="128"/>
      <c r="D24" s="128"/>
      <c r="E24" s="128"/>
      <c r="F24" s="128"/>
      <c r="G24" s="128"/>
    </row>
    <row r="25" spans="1:7" ht="15" customHeight="1">
      <c r="A25" s="127"/>
      <c r="B25" s="129"/>
      <c r="C25" s="129"/>
      <c r="D25" s="129"/>
      <c r="E25" s="129"/>
    </row>
    <row r="26" spans="1:7" ht="15.75">
      <c r="A26" s="126" t="s">
        <v>80</v>
      </c>
      <c r="B26" s="129"/>
      <c r="C26" s="129"/>
      <c r="D26" s="129"/>
      <c r="E26" s="129"/>
    </row>
    <row r="27" spans="1:7">
      <c r="A27" s="277" t="s">
        <v>311</v>
      </c>
      <c r="B27" s="277"/>
      <c r="C27" s="277"/>
      <c r="D27" s="277"/>
      <c r="E27" s="277"/>
      <c r="F27" s="277"/>
      <c r="G27" s="277"/>
    </row>
    <row r="28" spans="1:7" ht="79.5" customHeight="1">
      <c r="A28" s="277"/>
      <c r="B28" s="277"/>
      <c r="C28" s="277"/>
      <c r="D28" s="277"/>
      <c r="E28" s="277"/>
      <c r="F28" s="277"/>
      <c r="G28" s="277"/>
    </row>
    <row r="29" spans="1:7" ht="15.75">
      <c r="A29" s="272" t="s">
        <v>81</v>
      </c>
      <c r="B29" s="272"/>
      <c r="C29" s="272"/>
      <c r="D29" s="272"/>
      <c r="E29" s="272"/>
      <c r="F29" s="272"/>
      <c r="G29" s="272"/>
    </row>
    <row r="30" spans="1:7">
      <c r="A30" s="277" t="s">
        <v>82</v>
      </c>
      <c r="B30" s="277"/>
      <c r="C30" s="277"/>
      <c r="D30" s="277"/>
      <c r="E30" s="277"/>
      <c r="F30" s="277"/>
      <c r="G30" s="277"/>
    </row>
    <row r="31" spans="1:7" ht="22.5" customHeight="1">
      <c r="A31" s="277"/>
      <c r="B31" s="277"/>
      <c r="C31" s="277"/>
      <c r="D31" s="277"/>
      <c r="E31" s="277"/>
      <c r="F31" s="277"/>
      <c r="G31" s="277"/>
    </row>
    <row r="32" spans="1:7" ht="15.75">
      <c r="A32" s="272" t="s">
        <v>83</v>
      </c>
      <c r="B32" s="272"/>
      <c r="C32" s="272"/>
      <c r="D32" s="272"/>
      <c r="E32" s="272"/>
      <c r="F32" s="272"/>
      <c r="G32" s="272"/>
    </row>
    <row r="33" spans="1:7" ht="19.5" customHeight="1">
      <c r="A33" s="289" t="s">
        <v>84</v>
      </c>
      <c r="B33" s="289"/>
      <c r="C33" s="289"/>
      <c r="D33" s="289"/>
      <c r="E33" s="289"/>
      <c r="F33" s="289"/>
      <c r="G33" s="289"/>
    </row>
    <row r="34" spans="1:7" ht="29.25" customHeight="1">
      <c r="A34" s="289"/>
      <c r="B34" s="289"/>
      <c r="C34" s="289"/>
      <c r="D34" s="289"/>
      <c r="E34" s="289"/>
      <c r="F34" s="289"/>
      <c r="G34" s="289"/>
    </row>
    <row r="35" spans="1:7" ht="15.75">
      <c r="A35" s="272" t="s">
        <v>85</v>
      </c>
      <c r="B35" s="272"/>
      <c r="C35" s="272"/>
      <c r="D35" s="272"/>
      <c r="E35" s="272"/>
      <c r="F35" s="272"/>
      <c r="G35" s="272"/>
    </row>
    <row r="36" spans="1:7" ht="15.75" customHeight="1">
      <c r="A36" s="277" t="s">
        <v>86</v>
      </c>
      <c r="B36" s="277"/>
      <c r="C36" s="277"/>
      <c r="D36" s="277"/>
      <c r="E36" s="277"/>
      <c r="F36" s="277"/>
      <c r="G36" s="277"/>
    </row>
    <row r="37" spans="1:7" ht="23.25" customHeight="1">
      <c r="A37" s="277"/>
      <c r="B37" s="277"/>
      <c r="C37" s="277"/>
      <c r="D37" s="277"/>
      <c r="E37" s="277"/>
      <c r="F37" s="277"/>
      <c r="G37" s="277"/>
    </row>
    <row r="38" spans="1:7" ht="15.75">
      <c r="A38" s="272" t="s">
        <v>87</v>
      </c>
      <c r="B38" s="272"/>
      <c r="C38" s="272"/>
      <c r="D38" s="272"/>
      <c r="E38" s="272"/>
      <c r="F38" s="272"/>
      <c r="G38" s="272"/>
    </row>
    <row r="39" spans="1:7">
      <c r="A39" s="277" t="s">
        <v>272</v>
      </c>
      <c r="B39" s="277"/>
      <c r="C39" s="277"/>
      <c r="D39" s="277"/>
      <c r="E39" s="277"/>
      <c r="F39" s="277"/>
      <c r="G39" s="277"/>
    </row>
    <row r="40" spans="1:7" ht="24.75" customHeight="1">
      <c r="A40" s="277"/>
      <c r="B40" s="277"/>
      <c r="C40" s="277"/>
      <c r="D40" s="277"/>
      <c r="E40" s="277"/>
      <c r="F40" s="277"/>
      <c r="G40" s="277"/>
    </row>
    <row r="41" spans="1:7" ht="31.5" customHeight="1">
      <c r="A41" s="277" t="s">
        <v>312</v>
      </c>
      <c r="B41" s="290"/>
      <c r="C41" s="290"/>
      <c r="D41" s="290"/>
      <c r="E41" s="290"/>
      <c r="F41" s="290"/>
      <c r="G41" s="290"/>
    </row>
    <row r="42" spans="1:7" ht="33" customHeight="1">
      <c r="A42" s="277" t="s">
        <v>267</v>
      </c>
      <c r="B42" s="277"/>
      <c r="C42" s="277"/>
      <c r="D42" s="277"/>
      <c r="E42" s="277"/>
      <c r="F42" s="277"/>
      <c r="G42" s="277"/>
    </row>
    <row r="43" spans="1:7" ht="54.75" customHeight="1">
      <c r="A43" s="277" t="s">
        <v>269</v>
      </c>
      <c r="B43" s="277"/>
      <c r="C43" s="277"/>
      <c r="D43" s="277"/>
      <c r="E43" s="277"/>
      <c r="F43" s="277"/>
      <c r="G43" s="277"/>
    </row>
    <row r="44" spans="1:7" ht="38.25" customHeight="1">
      <c r="A44" s="277" t="s">
        <v>268</v>
      </c>
      <c r="B44" s="277"/>
      <c r="C44" s="277"/>
      <c r="D44" s="277"/>
      <c r="E44" s="277"/>
      <c r="F44" s="277"/>
      <c r="G44" s="277"/>
    </row>
    <row r="45" spans="1:7">
      <c r="A45" s="277" t="s">
        <v>270</v>
      </c>
      <c r="B45" s="277"/>
      <c r="C45" s="277"/>
      <c r="D45" s="277"/>
      <c r="E45" s="277"/>
      <c r="F45" s="277"/>
      <c r="G45" s="277"/>
    </row>
    <row r="46" spans="1:7">
      <c r="A46" s="277"/>
      <c r="B46" s="277"/>
      <c r="C46" s="277"/>
      <c r="D46" s="277"/>
      <c r="E46" s="277"/>
      <c r="F46" s="277"/>
      <c r="G46" s="277"/>
    </row>
    <row r="47" spans="1:7">
      <c r="A47" s="128"/>
      <c r="B47" s="128"/>
      <c r="C47" s="128"/>
      <c r="D47" s="128"/>
      <c r="E47" s="128"/>
      <c r="F47" s="128"/>
      <c r="G47" s="128"/>
    </row>
    <row r="48" spans="1:7">
      <c r="A48" s="127"/>
      <c r="B48" s="129"/>
      <c r="C48" s="129"/>
      <c r="D48" s="129"/>
      <c r="E48" s="129"/>
    </row>
    <row r="49" spans="1:7" ht="15.75">
      <c r="A49" s="126" t="s">
        <v>88</v>
      </c>
      <c r="B49" s="129"/>
      <c r="C49" s="129"/>
      <c r="D49" s="129"/>
      <c r="E49" s="129"/>
    </row>
    <row r="50" spans="1:7" ht="15.75">
      <c r="A50" s="126"/>
      <c r="B50" s="129"/>
      <c r="C50" s="129"/>
      <c r="D50" s="129"/>
      <c r="E50" s="129"/>
    </row>
    <row r="51" spans="1:7" ht="30">
      <c r="B51" s="131"/>
      <c r="C51" s="132" t="s">
        <v>89</v>
      </c>
      <c r="D51" s="132" t="s">
        <v>90</v>
      </c>
      <c r="E51" s="132" t="s">
        <v>91</v>
      </c>
    </row>
    <row r="52" spans="1:7">
      <c r="B52" s="133" t="s">
        <v>92</v>
      </c>
      <c r="C52" s="278" t="s">
        <v>93</v>
      </c>
      <c r="D52" s="279"/>
      <c r="E52" s="280"/>
    </row>
    <row r="53" spans="1:7">
      <c r="B53" s="133" t="s">
        <v>94</v>
      </c>
      <c r="C53" s="281"/>
      <c r="D53" s="282"/>
      <c r="E53" s="283"/>
    </row>
    <row r="54" spans="1:7" ht="15.75">
      <c r="A54" s="126"/>
      <c r="B54" s="129"/>
      <c r="C54" s="129"/>
      <c r="D54" s="129"/>
      <c r="E54" s="129"/>
    </row>
    <row r="55" spans="1:7" ht="15.75">
      <c r="A55" s="126"/>
      <c r="B55" s="129"/>
      <c r="C55" s="129"/>
      <c r="D55" s="129"/>
      <c r="E55" s="129"/>
    </row>
    <row r="56" spans="1:7" ht="15.75">
      <c r="A56" s="126" t="s">
        <v>95</v>
      </c>
      <c r="B56" s="129"/>
      <c r="C56" s="129"/>
      <c r="D56" s="129"/>
      <c r="E56" s="129"/>
    </row>
    <row r="57" spans="1:7" ht="15.75">
      <c r="A57" s="126"/>
      <c r="B57" s="129"/>
      <c r="C57" s="129"/>
      <c r="D57" s="129"/>
      <c r="E57" s="129"/>
    </row>
    <row r="58" spans="1:7" ht="45">
      <c r="B58" s="131" t="s">
        <v>96</v>
      </c>
      <c r="C58" s="132" t="s">
        <v>97</v>
      </c>
      <c r="D58" s="132" t="s">
        <v>98</v>
      </c>
      <c r="E58" s="132" t="s">
        <v>99</v>
      </c>
      <c r="F58" s="132" t="s">
        <v>100</v>
      </c>
    </row>
    <row r="59" spans="1:7">
      <c r="B59" s="131" t="s">
        <v>101</v>
      </c>
      <c r="C59" s="278" t="s">
        <v>93</v>
      </c>
      <c r="D59" s="279"/>
      <c r="E59" s="279"/>
      <c r="F59" s="280"/>
    </row>
    <row r="60" spans="1:7">
      <c r="B60" s="131" t="s">
        <v>102</v>
      </c>
      <c r="C60" s="281"/>
      <c r="D60" s="282"/>
      <c r="E60" s="282"/>
      <c r="F60" s="283"/>
    </row>
    <row r="61" spans="1:7" ht="15.75">
      <c r="A61" s="126"/>
      <c r="B61" s="129"/>
      <c r="C61" s="129"/>
      <c r="D61" s="129"/>
      <c r="E61" s="129"/>
    </row>
    <row r="62" spans="1:7" ht="15.75">
      <c r="A62" s="126"/>
      <c r="B62" s="129"/>
      <c r="C62" s="129"/>
      <c r="D62" s="129"/>
      <c r="E62" s="129"/>
    </row>
    <row r="63" spans="1:7" ht="15.75">
      <c r="A63" s="272" t="s">
        <v>103</v>
      </c>
      <c r="B63" s="272"/>
      <c r="C63" s="272"/>
      <c r="D63" s="272"/>
      <c r="E63" s="272"/>
      <c r="F63" s="272"/>
      <c r="G63" s="272"/>
    </row>
    <row r="64" spans="1:7" ht="15.75">
      <c r="A64" s="126" t="s">
        <v>93</v>
      </c>
      <c r="B64" s="129"/>
      <c r="C64" s="129"/>
      <c r="D64" s="129"/>
      <c r="E64" s="129"/>
    </row>
    <row r="65" spans="1:7" ht="15.75">
      <c r="A65" s="126"/>
      <c r="B65" s="129"/>
      <c r="C65" s="129"/>
      <c r="D65" s="129"/>
      <c r="E65" s="129"/>
    </row>
    <row r="66" spans="1:7" ht="15.75">
      <c r="A66" s="284" t="s">
        <v>104</v>
      </c>
      <c r="B66" s="284"/>
      <c r="C66" s="284"/>
      <c r="D66" s="284"/>
      <c r="E66" s="284"/>
      <c r="F66" s="284"/>
      <c r="G66" s="284"/>
    </row>
    <row r="67" spans="1:7" ht="15.75">
      <c r="A67" s="126"/>
      <c r="B67" s="129"/>
      <c r="C67" s="129"/>
      <c r="D67" s="129"/>
      <c r="E67" s="129"/>
    </row>
    <row r="68" spans="1:7">
      <c r="A68" s="285" t="s">
        <v>105</v>
      </c>
      <c r="B68" s="285"/>
      <c r="C68" s="285"/>
      <c r="D68" s="285"/>
      <c r="E68" s="285"/>
      <c r="F68" s="285"/>
      <c r="G68" s="285"/>
    </row>
    <row r="69" spans="1:7" ht="37.5" customHeight="1">
      <c r="A69" s="285"/>
      <c r="B69" s="285"/>
      <c r="C69" s="285"/>
      <c r="D69" s="285"/>
      <c r="E69" s="285"/>
      <c r="F69" s="285"/>
      <c r="G69" s="285"/>
    </row>
    <row r="70" spans="1:7">
      <c r="A70" s="285" t="s">
        <v>106</v>
      </c>
      <c r="B70" s="285"/>
      <c r="C70" s="285"/>
      <c r="D70" s="285"/>
      <c r="E70" s="285"/>
      <c r="F70" s="285"/>
      <c r="G70" s="285"/>
    </row>
    <row r="71" spans="1:7" ht="37.5" customHeight="1">
      <c r="A71" s="285"/>
      <c r="B71" s="285"/>
      <c r="C71" s="285"/>
      <c r="D71" s="285"/>
      <c r="E71" s="285"/>
      <c r="F71" s="285"/>
      <c r="G71" s="285"/>
    </row>
    <row r="72" spans="1:7">
      <c r="A72" s="285" t="s">
        <v>107</v>
      </c>
      <c r="B72" s="285"/>
      <c r="C72" s="285"/>
      <c r="D72" s="285"/>
      <c r="E72" s="285"/>
      <c r="F72" s="285"/>
      <c r="G72" s="285"/>
    </row>
    <row r="73" spans="1:7" ht="25.5" customHeight="1">
      <c r="A73" s="285"/>
      <c r="B73" s="285"/>
      <c r="C73" s="285"/>
      <c r="D73" s="285"/>
      <c r="E73" s="285"/>
      <c r="F73" s="285"/>
      <c r="G73" s="285"/>
    </row>
    <row r="74" spans="1:7" ht="15.75">
      <c r="A74" s="126"/>
      <c r="B74" s="129"/>
      <c r="C74" s="129"/>
      <c r="D74" s="129"/>
      <c r="E74" s="129"/>
    </row>
    <row r="75" spans="1:7" ht="30">
      <c r="B75" s="135" t="s">
        <v>108</v>
      </c>
      <c r="C75" s="135" t="s">
        <v>109</v>
      </c>
      <c r="D75" s="135" t="s">
        <v>110</v>
      </c>
      <c r="E75" s="129"/>
    </row>
    <row r="76" spans="1:7">
      <c r="B76" s="131" t="s">
        <v>111</v>
      </c>
      <c r="C76" s="173">
        <v>955057093</v>
      </c>
      <c r="D76" s="173">
        <v>230881830</v>
      </c>
      <c r="E76" s="129"/>
    </row>
    <row r="77" spans="1:7">
      <c r="B77" s="131" t="s">
        <v>273</v>
      </c>
      <c r="C77" s="173">
        <v>4333856</v>
      </c>
      <c r="D77" s="173">
        <v>0</v>
      </c>
      <c r="E77" s="129"/>
    </row>
    <row r="78" spans="1:7">
      <c r="B78" s="131" t="s">
        <v>112</v>
      </c>
      <c r="C78" s="173">
        <v>508828</v>
      </c>
      <c r="D78" s="173">
        <v>6748883</v>
      </c>
      <c r="E78" s="129"/>
    </row>
    <row r="79" spans="1:7">
      <c r="B79" s="134" t="s">
        <v>113</v>
      </c>
      <c r="C79" s="174">
        <f>+SUM(C76:C78)</f>
        <v>959899777</v>
      </c>
      <c r="D79" s="174">
        <f>+SUM(D76:D78)</f>
        <v>237630713</v>
      </c>
      <c r="E79" s="129"/>
    </row>
    <row r="80" spans="1:7" ht="15.75">
      <c r="A80" s="126"/>
      <c r="B80" s="129"/>
      <c r="C80" s="129"/>
      <c r="D80" s="129"/>
      <c r="E80" s="129"/>
    </row>
    <row r="81" spans="1:5" ht="15.75">
      <c r="A81" s="126"/>
      <c r="B81" s="129"/>
      <c r="C81" s="129"/>
      <c r="D81" s="129"/>
      <c r="E81" s="129"/>
    </row>
    <row r="82" spans="1:5" ht="15.75">
      <c r="A82" s="126"/>
      <c r="B82" s="129"/>
      <c r="C82" s="129"/>
      <c r="D82" s="129"/>
      <c r="E82" s="129"/>
    </row>
    <row r="83" spans="1:5" ht="15.75">
      <c r="A83" s="126" t="s">
        <v>114</v>
      </c>
      <c r="B83" s="129"/>
      <c r="C83" s="129"/>
      <c r="D83" s="129"/>
      <c r="E83" s="129"/>
    </row>
    <row r="84" spans="1:5" ht="15.75">
      <c r="A84" s="126"/>
      <c r="B84" s="129"/>
      <c r="C84" s="129"/>
      <c r="D84" s="129"/>
      <c r="E84" s="129"/>
    </row>
    <row r="85" spans="1:5" ht="15.75">
      <c r="A85" s="126"/>
      <c r="B85" s="129"/>
      <c r="C85" s="129"/>
      <c r="D85" s="129"/>
      <c r="E85" s="129"/>
    </row>
    <row r="86" spans="1:5" ht="30">
      <c r="B86" s="136" t="s">
        <v>115</v>
      </c>
      <c r="C86" s="135" t="s">
        <v>116</v>
      </c>
      <c r="D86" s="135" t="s">
        <v>117</v>
      </c>
      <c r="E86" s="233" t="s">
        <v>118</v>
      </c>
    </row>
    <row r="87" spans="1:5">
      <c r="B87" s="226" t="s">
        <v>119</v>
      </c>
      <c r="C87" s="229"/>
      <c r="D87" s="231"/>
      <c r="E87" s="224"/>
    </row>
    <row r="88" spans="1:5">
      <c r="B88" s="227" t="s">
        <v>120</v>
      </c>
      <c r="C88" s="230">
        <v>120560.45942299999</v>
      </c>
      <c r="D88" s="232">
        <v>176725385978.97162</v>
      </c>
      <c r="E88" s="225">
        <v>293</v>
      </c>
    </row>
    <row r="89" spans="1:5">
      <c r="B89" s="227" t="s">
        <v>121</v>
      </c>
      <c r="C89" s="230">
        <v>121019.592825</v>
      </c>
      <c r="D89" s="232">
        <v>188464563995.33917</v>
      </c>
      <c r="E89" s="225">
        <v>311</v>
      </c>
    </row>
    <row r="90" spans="1:5">
      <c r="B90" s="227" t="s">
        <v>122</v>
      </c>
      <c r="C90" s="230">
        <v>121548.62278200001</v>
      </c>
      <c r="D90" s="232">
        <v>203043765275.68686</v>
      </c>
      <c r="E90" s="225">
        <v>331</v>
      </c>
    </row>
    <row r="91" spans="1:5">
      <c r="B91" s="226" t="s">
        <v>123</v>
      </c>
      <c r="C91" s="229"/>
      <c r="D91" s="229"/>
      <c r="E91" s="224"/>
    </row>
    <row r="92" spans="1:5">
      <c r="B92" s="227" t="s">
        <v>124</v>
      </c>
      <c r="C92" s="234">
        <v>0</v>
      </c>
      <c r="D92" s="234">
        <v>0</v>
      </c>
      <c r="E92" s="234">
        <v>0</v>
      </c>
    </row>
    <row r="93" spans="1:5">
      <c r="B93" s="227" t="s">
        <v>125</v>
      </c>
      <c r="C93" s="234">
        <v>0</v>
      </c>
      <c r="D93" s="234">
        <v>0</v>
      </c>
      <c r="E93" s="234">
        <v>0</v>
      </c>
    </row>
    <row r="94" spans="1:5">
      <c r="B94" s="227" t="s">
        <v>126</v>
      </c>
      <c r="C94" s="234">
        <v>0</v>
      </c>
      <c r="D94" s="234">
        <v>0</v>
      </c>
      <c r="E94" s="234">
        <v>0</v>
      </c>
    </row>
    <row r="95" spans="1:5">
      <c r="B95" s="226" t="s">
        <v>127</v>
      </c>
      <c r="C95" s="235"/>
      <c r="D95" s="236"/>
      <c r="E95" s="237"/>
    </row>
    <row r="96" spans="1:5">
      <c r="B96" s="227" t="s">
        <v>128</v>
      </c>
      <c r="C96" s="234">
        <v>0</v>
      </c>
      <c r="D96" s="234">
        <v>0</v>
      </c>
      <c r="E96" s="234">
        <v>0</v>
      </c>
    </row>
    <row r="97" spans="1:6">
      <c r="B97" s="227" t="s">
        <v>129</v>
      </c>
      <c r="C97" s="234">
        <v>0</v>
      </c>
      <c r="D97" s="234">
        <v>0</v>
      </c>
      <c r="E97" s="234">
        <v>0</v>
      </c>
    </row>
    <row r="98" spans="1:6">
      <c r="B98" s="227" t="s">
        <v>130</v>
      </c>
      <c r="C98" s="234">
        <v>0</v>
      </c>
      <c r="D98" s="234">
        <v>0</v>
      </c>
      <c r="E98" s="234">
        <v>0</v>
      </c>
    </row>
    <row r="99" spans="1:6">
      <c r="B99" s="226" t="s">
        <v>131</v>
      </c>
      <c r="C99" s="235"/>
      <c r="D99" s="236"/>
      <c r="E99" s="237"/>
    </row>
    <row r="100" spans="1:6">
      <c r="B100" s="227" t="s">
        <v>132</v>
      </c>
      <c r="C100" s="234">
        <v>0</v>
      </c>
      <c r="D100" s="234">
        <v>0</v>
      </c>
      <c r="E100" s="234">
        <v>0</v>
      </c>
    </row>
    <row r="101" spans="1:6">
      <c r="B101" s="227" t="s">
        <v>133</v>
      </c>
      <c r="C101" s="234">
        <v>0</v>
      </c>
      <c r="D101" s="234">
        <v>0</v>
      </c>
      <c r="E101" s="234">
        <v>0</v>
      </c>
    </row>
    <row r="102" spans="1:6">
      <c r="B102" s="228" t="s">
        <v>134</v>
      </c>
      <c r="C102" s="238">
        <v>0</v>
      </c>
      <c r="D102" s="238">
        <v>0</v>
      </c>
      <c r="E102" s="239">
        <v>0</v>
      </c>
    </row>
    <row r="103" spans="1:6" ht="15.75">
      <c r="A103" s="126"/>
      <c r="B103" s="129"/>
      <c r="C103" s="129"/>
      <c r="D103" s="129"/>
      <c r="E103" s="129"/>
    </row>
    <row r="104" spans="1:6" ht="15.75">
      <c r="A104" s="126"/>
      <c r="B104" s="129"/>
      <c r="C104" s="129"/>
      <c r="D104" s="129"/>
      <c r="E104" s="129"/>
    </row>
    <row r="105" spans="1:6" ht="15.75">
      <c r="A105" s="126" t="s">
        <v>135</v>
      </c>
      <c r="B105" s="129"/>
      <c r="C105" s="129"/>
      <c r="D105" s="129"/>
      <c r="E105" s="129"/>
    </row>
    <row r="106" spans="1:6" ht="15.75">
      <c r="A106" s="126"/>
      <c r="B106" s="129"/>
      <c r="C106" s="129"/>
      <c r="D106" s="129"/>
      <c r="E106" s="129"/>
    </row>
    <row r="107" spans="1:6" ht="15.75">
      <c r="A107" s="126" t="s">
        <v>136</v>
      </c>
      <c r="B107" s="129"/>
      <c r="C107" s="129"/>
      <c r="D107" s="129"/>
      <c r="E107" s="129"/>
    </row>
    <row r="108" spans="1:6">
      <c r="A108" s="277" t="s">
        <v>137</v>
      </c>
      <c r="B108" s="277"/>
      <c r="C108" s="277"/>
      <c r="D108" s="277"/>
      <c r="E108" s="277"/>
      <c r="F108" s="277"/>
    </row>
    <row r="109" spans="1:6" ht="21" customHeight="1">
      <c r="A109" s="277"/>
      <c r="B109" s="277"/>
      <c r="C109" s="277"/>
      <c r="D109" s="277"/>
      <c r="E109" s="277"/>
      <c r="F109" s="277"/>
    </row>
    <row r="110" spans="1:6">
      <c r="B110" s="286" t="s">
        <v>37</v>
      </c>
      <c r="C110" s="287"/>
      <c r="D110" s="288"/>
      <c r="E110" s="129"/>
    </row>
    <row r="111" spans="1:6" ht="30">
      <c r="B111" s="219" t="s">
        <v>17</v>
      </c>
      <c r="C111" s="215" t="s">
        <v>313</v>
      </c>
      <c r="D111" s="215" t="s">
        <v>290</v>
      </c>
      <c r="E111" s="129"/>
    </row>
    <row r="112" spans="1:6">
      <c r="B112" s="216"/>
      <c r="C112" s="216"/>
      <c r="D112" s="216"/>
      <c r="E112" s="129"/>
    </row>
    <row r="113" spans="1:6">
      <c r="B113" s="216" t="s">
        <v>274</v>
      </c>
      <c r="C113" s="221">
        <v>5000000</v>
      </c>
      <c r="D113" s="221">
        <v>5000000</v>
      </c>
      <c r="E113" s="129"/>
    </row>
    <row r="114" spans="1:6">
      <c r="B114" s="216" t="s">
        <v>275</v>
      </c>
      <c r="C114" s="221">
        <v>2174913035</v>
      </c>
      <c r="D114" s="221">
        <v>4621071310</v>
      </c>
      <c r="E114" s="129"/>
      <c r="F114" s="153"/>
    </row>
    <row r="115" spans="1:6">
      <c r="B115" s="216" t="s">
        <v>138</v>
      </c>
      <c r="C115" s="221">
        <v>107969484</v>
      </c>
      <c r="D115" s="221">
        <v>4931781</v>
      </c>
      <c r="E115" s="129"/>
    </row>
    <row r="116" spans="1:6">
      <c r="B116" s="222" t="s">
        <v>113</v>
      </c>
      <c r="C116" s="223">
        <f>+SUM(C113:C115)</f>
        <v>2287882519</v>
      </c>
      <c r="D116" s="223">
        <f>+SUM(D113:D115)</f>
        <v>4631003091</v>
      </c>
      <c r="E116" s="129"/>
    </row>
    <row r="117" spans="1:6">
      <c r="B117" s="141"/>
      <c r="C117" s="142"/>
      <c r="D117" s="142"/>
      <c r="E117" s="129"/>
    </row>
    <row r="118" spans="1:6" ht="15.75">
      <c r="A118" s="126"/>
      <c r="B118" s="129"/>
      <c r="C118" s="129"/>
      <c r="D118" s="129"/>
      <c r="E118" s="129"/>
    </row>
    <row r="119" spans="1:6" ht="15.75">
      <c r="A119" s="272" t="s">
        <v>142</v>
      </c>
      <c r="B119" s="272"/>
      <c r="C119" s="272"/>
      <c r="D119" s="272"/>
      <c r="E119" s="272"/>
      <c r="F119" s="272"/>
    </row>
    <row r="120" spans="1:6">
      <c r="A120" s="130"/>
      <c r="B120" s="129"/>
      <c r="C120" s="129"/>
      <c r="D120" s="129"/>
      <c r="E120" s="129"/>
    </row>
    <row r="121" spans="1:6">
      <c r="A121" s="143" t="s">
        <v>266</v>
      </c>
      <c r="B121" s="129"/>
      <c r="C121" s="129"/>
      <c r="D121" s="129"/>
      <c r="E121" s="129"/>
    </row>
    <row r="122" spans="1:6" ht="15.75">
      <c r="A122" s="126"/>
      <c r="B122" s="129"/>
      <c r="C122" s="129"/>
      <c r="D122" s="129"/>
      <c r="E122" s="129"/>
    </row>
    <row r="123" spans="1:6" ht="15.75">
      <c r="A123" s="126" t="s">
        <v>139</v>
      </c>
      <c r="B123" s="129"/>
      <c r="C123" s="129"/>
      <c r="D123" s="129"/>
      <c r="E123" s="129"/>
    </row>
    <row r="124" spans="1:6" ht="15.75">
      <c r="A124" s="126"/>
      <c r="B124" s="129"/>
      <c r="C124" s="129"/>
      <c r="D124" s="129"/>
      <c r="E124" s="129"/>
    </row>
    <row r="125" spans="1:6" ht="30">
      <c r="B125" s="219" t="s">
        <v>108</v>
      </c>
      <c r="C125" s="215" t="s">
        <v>89</v>
      </c>
      <c r="D125" s="215" t="s">
        <v>90</v>
      </c>
      <c r="E125" s="129"/>
    </row>
    <row r="126" spans="1:6" ht="15" customHeight="1">
      <c r="B126" s="216"/>
      <c r="C126" s="273" t="s">
        <v>140</v>
      </c>
      <c r="D126" s="274"/>
      <c r="E126" s="129"/>
    </row>
    <row r="127" spans="1:6">
      <c r="B127" s="216"/>
      <c r="C127" s="275"/>
      <c r="D127" s="276"/>
      <c r="E127" s="129"/>
    </row>
    <row r="128" spans="1:6">
      <c r="B128" s="219" t="s">
        <v>113</v>
      </c>
      <c r="C128" s="216"/>
      <c r="D128" s="216"/>
      <c r="E128" s="129"/>
    </row>
    <row r="129" spans="1:5" ht="15.75">
      <c r="A129" s="126"/>
      <c r="B129" s="129"/>
      <c r="C129" s="129"/>
      <c r="D129" s="129"/>
      <c r="E129" s="129"/>
    </row>
    <row r="130" spans="1:5">
      <c r="A130" s="130"/>
      <c r="B130" s="129"/>
      <c r="C130" s="129"/>
      <c r="D130" s="129"/>
      <c r="E130" s="129"/>
    </row>
    <row r="131" spans="1:5" ht="15.75">
      <c r="A131" s="126" t="s">
        <v>141</v>
      </c>
      <c r="B131" s="129"/>
      <c r="C131" s="129"/>
      <c r="D131" s="129"/>
      <c r="E131" s="129"/>
    </row>
    <row r="132" spans="1:5">
      <c r="A132" s="130"/>
      <c r="B132" s="129"/>
      <c r="C132" s="129"/>
      <c r="D132" s="129"/>
      <c r="E132" s="129"/>
    </row>
    <row r="133" spans="1:5" ht="30">
      <c r="B133" s="215" t="s">
        <v>108</v>
      </c>
      <c r="C133" s="215" t="s">
        <v>89</v>
      </c>
      <c r="D133" s="215" t="s">
        <v>90</v>
      </c>
      <c r="E133" s="129"/>
    </row>
    <row r="134" spans="1:5">
      <c r="B134" s="216" t="s">
        <v>30</v>
      </c>
      <c r="C134" s="217">
        <v>378747718</v>
      </c>
      <c r="D134" s="217">
        <v>230881830</v>
      </c>
      <c r="E134" s="129"/>
    </row>
    <row r="135" spans="1:5">
      <c r="B135" s="216"/>
      <c r="C135" s="218"/>
      <c r="D135" s="218"/>
      <c r="E135" s="129"/>
    </row>
    <row r="136" spans="1:5">
      <c r="B136" s="219" t="s">
        <v>113</v>
      </c>
      <c r="C136" s="220">
        <f>SUM(C134:C135)</f>
        <v>378747718</v>
      </c>
      <c r="D136" s="220">
        <f>SUM(D134:D135)</f>
        <v>230881830</v>
      </c>
      <c r="E136" s="129"/>
    </row>
    <row r="137" spans="1:5">
      <c r="A137" s="125"/>
      <c r="B137" s="129"/>
      <c r="C137" s="129"/>
      <c r="D137" s="129"/>
      <c r="E137" s="129"/>
    </row>
    <row r="139" spans="1:5" ht="15.75">
      <c r="A139" s="144" t="s">
        <v>276</v>
      </c>
    </row>
    <row r="141" spans="1:5">
      <c r="A141" s="291" t="s">
        <v>314</v>
      </c>
      <c r="B141" s="291"/>
      <c r="C141" s="291"/>
      <c r="D141" s="291"/>
      <c r="E141" s="291"/>
    </row>
    <row r="142" spans="1:5">
      <c r="A142" s="291"/>
      <c r="B142" s="291"/>
      <c r="C142" s="291"/>
      <c r="D142" s="291"/>
      <c r="E142" s="291"/>
    </row>
    <row r="143" spans="1:5">
      <c r="A143" s="291"/>
      <c r="B143" s="291"/>
      <c r="C143" s="291"/>
      <c r="D143" s="291"/>
      <c r="E143" s="291"/>
    </row>
    <row r="144" spans="1:5">
      <c r="A144" s="291"/>
      <c r="B144" s="291"/>
      <c r="C144" s="291"/>
      <c r="D144" s="291"/>
      <c r="E144" s="291"/>
    </row>
    <row r="145" spans="1:5">
      <c r="A145" s="291"/>
      <c r="B145" s="291"/>
      <c r="C145" s="291"/>
      <c r="D145" s="291"/>
      <c r="E145" s="291"/>
    </row>
    <row r="146" spans="1:5">
      <c r="A146" s="291"/>
      <c r="B146" s="291"/>
      <c r="C146" s="291"/>
      <c r="D146" s="291"/>
      <c r="E146" s="291"/>
    </row>
    <row r="147" spans="1:5">
      <c r="A147" s="291"/>
      <c r="B147" s="291"/>
      <c r="C147" s="291"/>
      <c r="D147" s="291"/>
      <c r="E147" s="291"/>
    </row>
    <row r="148" spans="1:5">
      <c r="A148" s="291"/>
      <c r="B148" s="291"/>
      <c r="C148" s="291"/>
      <c r="D148" s="291"/>
      <c r="E148" s="291"/>
    </row>
  </sheetData>
  <mergeCells count="40">
    <mergeCell ref="A141:E148"/>
    <mergeCell ref="A27:G28"/>
    <mergeCell ref="A2:G2"/>
    <mergeCell ref="A3:G3"/>
    <mergeCell ref="A4:G4"/>
    <mergeCell ref="A5:G5"/>
    <mergeCell ref="A6:G7"/>
    <mergeCell ref="A8:G8"/>
    <mergeCell ref="A9:G10"/>
    <mergeCell ref="A11:G12"/>
    <mergeCell ref="A13:G13"/>
    <mergeCell ref="A14:G15"/>
    <mergeCell ref="A16:G17"/>
    <mergeCell ref="A18:G19"/>
    <mergeCell ref="A20:G20"/>
    <mergeCell ref="A21:G22"/>
    <mergeCell ref="A44:G44"/>
    <mergeCell ref="A29:G29"/>
    <mergeCell ref="A30:G31"/>
    <mergeCell ref="A32:G32"/>
    <mergeCell ref="A33:G34"/>
    <mergeCell ref="A35:G35"/>
    <mergeCell ref="A36:G37"/>
    <mergeCell ref="A38:G38"/>
    <mergeCell ref="A39:G40"/>
    <mergeCell ref="A41:G41"/>
    <mergeCell ref="A42:G42"/>
    <mergeCell ref="A43:G43"/>
    <mergeCell ref="A119:F119"/>
    <mergeCell ref="C126:D127"/>
    <mergeCell ref="A45:G46"/>
    <mergeCell ref="C52:E53"/>
    <mergeCell ref="C59:F60"/>
    <mergeCell ref="A63:G63"/>
    <mergeCell ref="A66:G66"/>
    <mergeCell ref="A68:G69"/>
    <mergeCell ref="A70:G71"/>
    <mergeCell ref="A72:G73"/>
    <mergeCell ref="A108:F109"/>
    <mergeCell ref="B110:D110"/>
  </mergeCells>
  <hyperlinks>
    <hyperlink ref="A121" location="'7'!A1" display="Ver Cuadro" xr:uid="{00000000-0004-0000-0600-000000000000}"/>
  </hyperlinks>
  <pageMargins left="0.35539215686274511"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76"/>
  <sheetViews>
    <sheetView showGridLines="0" zoomScale="85" zoomScaleNormal="85" workbookViewId="0">
      <pane xSplit="1" topLeftCell="E1" activePane="topRight" state="frozen"/>
      <selection pane="topRight" activeCell="I25" sqref="I25"/>
    </sheetView>
  </sheetViews>
  <sheetFormatPr baseColWidth="10" defaultColWidth="11.42578125" defaultRowHeight="15"/>
  <cols>
    <col min="1" max="1" width="24.42578125" style="140" customWidth="1"/>
    <col min="2" max="2" width="49.140625" style="140" bestFit="1" customWidth="1"/>
    <col min="3" max="3" width="23.85546875" style="140" bestFit="1" customWidth="1"/>
    <col min="4" max="4" width="13.28515625" style="140" customWidth="1"/>
    <col min="5" max="5" width="19.7109375" style="140" customWidth="1"/>
    <col min="6" max="6" width="22.140625" style="140" bestFit="1" customWidth="1"/>
    <col min="7" max="7" width="11.42578125" style="140" bestFit="1" customWidth="1"/>
    <col min="8" max="9" width="17.140625" style="140" bestFit="1" customWidth="1"/>
    <col min="10" max="10" width="17.85546875" style="140" bestFit="1" customWidth="1"/>
    <col min="11" max="11" width="17.140625" style="140" bestFit="1" customWidth="1"/>
    <col min="12" max="16384" width="11.42578125" style="140"/>
  </cols>
  <sheetData>
    <row r="1" spans="1:15">
      <c r="A1" s="293" t="s">
        <v>149</v>
      </c>
      <c r="B1" s="293"/>
    </row>
    <row r="2" spans="1:15" ht="18.75">
      <c r="A2" s="294" t="str">
        <f>+"COMPOSICIÓN DE LAS INVERSIONES DEL FONDO MUTUO CORTO PLAZO GUARANÍES CORRESPONDIENTE AL "&amp;UPPER(TEXT(Indice!$N$3,"DD \D\E MMMM \D\E aaaa"))</f>
        <v>COMPOSICIÓN DE LAS INVERSIONES DEL FONDO MUTUO CORTO PLAZO GUARANÍES CORRESPONDIENTE AL 31 DE MARZO DE 2021</v>
      </c>
      <c r="B2" s="295"/>
      <c r="C2" s="295"/>
      <c r="D2" s="295"/>
      <c r="E2" s="295"/>
      <c r="F2" s="295"/>
      <c r="G2" s="295"/>
      <c r="H2" s="295"/>
      <c r="I2" s="295"/>
    </row>
    <row r="3" spans="1:15" ht="15" customHeight="1">
      <c r="A3"/>
      <c r="B3"/>
      <c r="C3"/>
      <c r="D3"/>
      <c r="E3"/>
      <c r="F3"/>
      <c r="G3"/>
      <c r="H3"/>
      <c r="I3"/>
      <c r="J3"/>
      <c r="K3"/>
      <c r="L3"/>
      <c r="M3"/>
      <c r="N3"/>
    </row>
    <row r="4" spans="1:15" ht="56.25">
      <c r="A4" s="240" t="s">
        <v>150</v>
      </c>
      <c r="B4" s="240" t="s">
        <v>151</v>
      </c>
      <c r="C4" s="240" t="s">
        <v>169</v>
      </c>
      <c r="D4" s="240" t="s">
        <v>170</v>
      </c>
      <c r="E4" s="240" t="s">
        <v>171</v>
      </c>
      <c r="F4" s="240" t="s">
        <v>152</v>
      </c>
      <c r="G4" s="240" t="s">
        <v>172</v>
      </c>
      <c r="H4" s="243" t="s">
        <v>173</v>
      </c>
      <c r="I4" s="243" t="s">
        <v>174</v>
      </c>
      <c r="J4" s="243" t="s">
        <v>175</v>
      </c>
      <c r="K4" s="243" t="s">
        <v>176</v>
      </c>
      <c r="L4" s="240" t="s">
        <v>177</v>
      </c>
      <c r="M4" s="240" t="s">
        <v>178</v>
      </c>
      <c r="N4" s="240" t="s">
        <v>179</v>
      </c>
      <c r="O4" s="240" t="s">
        <v>180</v>
      </c>
    </row>
    <row r="5" spans="1:15" ht="16.5" customHeight="1">
      <c r="A5" s="241" t="s">
        <v>154</v>
      </c>
      <c r="B5" s="241" t="s">
        <v>158</v>
      </c>
      <c r="C5" s="241" t="s">
        <v>186</v>
      </c>
      <c r="D5" s="241" t="s">
        <v>182</v>
      </c>
      <c r="E5" s="248" t="s">
        <v>191</v>
      </c>
      <c r="F5" s="248" t="s">
        <v>192</v>
      </c>
      <c r="G5" s="241" t="s">
        <v>183</v>
      </c>
      <c r="H5" s="244">
        <v>988521288</v>
      </c>
      <c r="I5" s="244">
        <v>732058688</v>
      </c>
      <c r="J5" s="244">
        <v>925652025.06211603</v>
      </c>
      <c r="K5" s="244">
        <v>988521288</v>
      </c>
      <c r="L5" s="246">
        <v>0.1</v>
      </c>
      <c r="M5" s="242" t="s">
        <v>184</v>
      </c>
      <c r="N5" s="247">
        <v>4.5588793322728707E-3</v>
      </c>
      <c r="O5" s="247">
        <v>2.8475607595218829E-2</v>
      </c>
    </row>
    <row r="6" spans="1:15" ht="16.5" customHeight="1">
      <c r="A6" s="241" t="s">
        <v>154</v>
      </c>
      <c r="B6" s="241" t="s">
        <v>158</v>
      </c>
      <c r="C6" s="241" t="s">
        <v>186</v>
      </c>
      <c r="D6" s="241" t="s">
        <v>182</v>
      </c>
      <c r="E6" s="248" t="s">
        <v>212</v>
      </c>
      <c r="F6" s="248" t="s">
        <v>213</v>
      </c>
      <c r="G6" s="241" t="s">
        <v>183</v>
      </c>
      <c r="H6" s="244">
        <v>218075380</v>
      </c>
      <c r="I6" s="244">
        <v>165931559</v>
      </c>
      <c r="J6" s="244">
        <v>200913232.83958599</v>
      </c>
      <c r="K6" s="244">
        <v>218075380</v>
      </c>
      <c r="L6" s="246">
        <v>7.2499999999999995E-2</v>
      </c>
      <c r="M6" s="242" t="s">
        <v>184</v>
      </c>
      <c r="N6" s="247">
        <v>9.8950702853056608E-4</v>
      </c>
      <c r="O6" s="247">
        <v>2.8475607595218829E-2</v>
      </c>
    </row>
    <row r="7" spans="1:15" ht="16.5" customHeight="1">
      <c r="A7" s="241" t="s">
        <v>154</v>
      </c>
      <c r="B7" s="241" t="s">
        <v>193</v>
      </c>
      <c r="C7" s="241" t="s">
        <v>186</v>
      </c>
      <c r="D7" s="241" t="s">
        <v>182</v>
      </c>
      <c r="E7" s="248" t="s">
        <v>204</v>
      </c>
      <c r="F7" s="248" t="s">
        <v>205</v>
      </c>
      <c r="G7" s="241" t="s">
        <v>183</v>
      </c>
      <c r="H7" s="244">
        <v>305831506</v>
      </c>
      <c r="I7" s="244">
        <v>239911033</v>
      </c>
      <c r="J7" s="244">
        <v>301078788</v>
      </c>
      <c r="K7" s="244">
        <v>305831506</v>
      </c>
      <c r="L7" s="246">
        <v>8.2500000000000004E-2</v>
      </c>
      <c r="M7" s="242" t="s">
        <v>184</v>
      </c>
      <c r="N7" s="247">
        <v>1.4828270525382992E-3</v>
      </c>
      <c r="O7" s="247">
        <v>8.9730639895147235E-3</v>
      </c>
    </row>
    <row r="8" spans="1:15" ht="16.5" customHeight="1">
      <c r="A8" s="241" t="s">
        <v>156</v>
      </c>
      <c r="B8" s="241" t="s">
        <v>193</v>
      </c>
      <c r="C8" s="241" t="s">
        <v>186</v>
      </c>
      <c r="D8" s="241" t="s">
        <v>182</v>
      </c>
      <c r="E8" s="248" t="s">
        <v>198</v>
      </c>
      <c r="F8" s="248" t="s">
        <v>199</v>
      </c>
      <c r="G8" s="241" t="s">
        <v>183</v>
      </c>
      <c r="H8" s="244">
        <v>47357804</v>
      </c>
      <c r="I8" s="244">
        <v>23686694</v>
      </c>
      <c r="J8" s="244">
        <v>33503143.930798002</v>
      </c>
      <c r="K8" s="244">
        <v>47357804</v>
      </c>
      <c r="L8" s="246">
        <v>0.13750000000000001</v>
      </c>
      <c r="M8" s="242" t="s">
        <v>184</v>
      </c>
      <c r="N8" s="247">
        <v>1.6500454414500833E-4</v>
      </c>
      <c r="O8" s="247">
        <v>8.9730639895147235E-3</v>
      </c>
    </row>
    <row r="9" spans="1:15" ht="16.5" customHeight="1">
      <c r="A9" s="241" t="s">
        <v>156</v>
      </c>
      <c r="B9" s="241" t="s">
        <v>193</v>
      </c>
      <c r="C9" s="241" t="s">
        <v>186</v>
      </c>
      <c r="D9" s="241" t="s">
        <v>182</v>
      </c>
      <c r="E9" s="248" t="s">
        <v>194</v>
      </c>
      <c r="F9" s="248" t="s">
        <v>195</v>
      </c>
      <c r="G9" s="241" t="s">
        <v>183</v>
      </c>
      <c r="H9" s="244">
        <v>29237124</v>
      </c>
      <c r="I9" s="244">
        <v>13370815</v>
      </c>
      <c r="J9" s="244">
        <v>20275714.404723499</v>
      </c>
      <c r="K9" s="244">
        <v>29237124</v>
      </c>
      <c r="L9" s="246">
        <v>0.14249999999999999</v>
      </c>
      <c r="M9" s="242" t="s">
        <v>184</v>
      </c>
      <c r="N9" s="247">
        <v>9.985883771016269E-5</v>
      </c>
      <c r="O9" s="247">
        <v>8.9730639895147235E-3</v>
      </c>
    </row>
    <row r="10" spans="1:15" ht="16.5" customHeight="1">
      <c r="A10" s="241" t="s">
        <v>154</v>
      </c>
      <c r="B10" s="241" t="s">
        <v>185</v>
      </c>
      <c r="C10" s="241" t="s">
        <v>186</v>
      </c>
      <c r="D10" s="241" t="s">
        <v>182</v>
      </c>
      <c r="E10" s="248" t="s">
        <v>206</v>
      </c>
      <c r="F10" s="248" t="s">
        <v>207</v>
      </c>
      <c r="G10" s="241" t="s">
        <v>183</v>
      </c>
      <c r="H10" s="244">
        <v>240008603</v>
      </c>
      <c r="I10" s="244">
        <v>160530227</v>
      </c>
      <c r="J10" s="244">
        <v>204811355.38638601</v>
      </c>
      <c r="K10" s="244">
        <v>240008603</v>
      </c>
      <c r="L10" s="246">
        <v>0.1</v>
      </c>
      <c r="M10" s="242" t="s">
        <v>184</v>
      </c>
      <c r="N10" s="247">
        <v>1.008705463614291E-3</v>
      </c>
      <c r="O10" s="247">
        <v>4.0294116246399517E-2</v>
      </c>
    </row>
    <row r="11" spans="1:15" ht="16.5" customHeight="1">
      <c r="A11" s="241" t="s">
        <v>154</v>
      </c>
      <c r="B11" s="241" t="s">
        <v>185</v>
      </c>
      <c r="C11" s="241" t="s">
        <v>186</v>
      </c>
      <c r="D11" s="241" t="s">
        <v>182</v>
      </c>
      <c r="E11" s="248" t="s">
        <v>211</v>
      </c>
      <c r="F11" s="248" t="s">
        <v>208</v>
      </c>
      <c r="G11" s="241" t="s">
        <v>183</v>
      </c>
      <c r="H11" s="244">
        <v>731748627</v>
      </c>
      <c r="I11" s="244">
        <v>494613060</v>
      </c>
      <c r="J11" s="244">
        <v>628613778.89428604</v>
      </c>
      <c r="K11" s="244">
        <v>731748627</v>
      </c>
      <c r="L11" s="246">
        <v>0.16500000000000001</v>
      </c>
      <c r="M11" s="242" t="s">
        <v>184</v>
      </c>
      <c r="N11" s="247">
        <v>3.0959521364313986E-3</v>
      </c>
      <c r="O11" s="247">
        <v>4.0294116246399517E-2</v>
      </c>
    </row>
    <row r="12" spans="1:15" ht="16.5" customHeight="1">
      <c r="A12" s="241" t="s">
        <v>154</v>
      </c>
      <c r="B12" s="241" t="s">
        <v>185</v>
      </c>
      <c r="C12" s="241" t="s">
        <v>186</v>
      </c>
      <c r="D12" s="241" t="s">
        <v>182</v>
      </c>
      <c r="E12" s="248" t="s">
        <v>206</v>
      </c>
      <c r="F12" s="248" t="s">
        <v>208</v>
      </c>
      <c r="G12" s="241" t="s">
        <v>183</v>
      </c>
      <c r="H12" s="244">
        <v>728552041</v>
      </c>
      <c r="I12" s="244">
        <v>488622334</v>
      </c>
      <c r="J12" s="244">
        <v>623478169.66363597</v>
      </c>
      <c r="K12" s="244">
        <v>728552041</v>
      </c>
      <c r="L12" s="246">
        <v>0.12</v>
      </c>
      <c r="M12" s="242" t="s">
        <v>184</v>
      </c>
      <c r="N12" s="247">
        <v>3.0706590217983169E-3</v>
      </c>
      <c r="O12" s="247">
        <v>4.0294116246399517E-2</v>
      </c>
    </row>
    <row r="13" spans="1:15" ht="16.5" customHeight="1">
      <c r="A13" s="241" t="s">
        <v>156</v>
      </c>
      <c r="B13" s="241" t="s">
        <v>185</v>
      </c>
      <c r="C13" s="241" t="s">
        <v>186</v>
      </c>
      <c r="D13" s="241" t="s">
        <v>182</v>
      </c>
      <c r="E13" s="248" t="s">
        <v>187</v>
      </c>
      <c r="F13" s="248" t="s">
        <v>188</v>
      </c>
      <c r="G13" s="241" t="s">
        <v>183</v>
      </c>
      <c r="H13" s="244">
        <v>106147945.20550001</v>
      </c>
      <c r="I13" s="244">
        <v>76481703.079382032</v>
      </c>
      <c r="J13" s="244">
        <v>103300276.464454</v>
      </c>
      <c r="K13" s="244">
        <v>106147945.20550001</v>
      </c>
      <c r="L13" s="246">
        <v>0.12</v>
      </c>
      <c r="M13" s="242" t="s">
        <v>184</v>
      </c>
      <c r="N13" s="247">
        <v>5.087586724182566E-4</v>
      </c>
      <c r="O13" s="247">
        <v>4.0294116246399517E-2</v>
      </c>
    </row>
    <row r="14" spans="1:15" ht="16.5" customHeight="1">
      <c r="A14" s="241" t="s">
        <v>154</v>
      </c>
      <c r="B14" s="241" t="s">
        <v>185</v>
      </c>
      <c r="C14" s="241" t="s">
        <v>186</v>
      </c>
      <c r="D14" s="241" t="s">
        <v>182</v>
      </c>
      <c r="E14" s="248" t="s">
        <v>209</v>
      </c>
      <c r="F14" s="248" t="s">
        <v>210</v>
      </c>
      <c r="G14" s="241" t="s">
        <v>183</v>
      </c>
      <c r="H14" s="244">
        <v>111482210</v>
      </c>
      <c r="I14" s="244">
        <v>75126330</v>
      </c>
      <c r="J14" s="244">
        <v>95802521.777504906</v>
      </c>
      <c r="K14" s="244">
        <v>111482210</v>
      </c>
      <c r="L14" s="246">
        <v>0.12</v>
      </c>
      <c r="M14" s="242" t="s">
        <v>184</v>
      </c>
      <c r="N14" s="247">
        <v>4.7183188140465681E-4</v>
      </c>
      <c r="O14" s="247">
        <v>4.0294116246399517E-2</v>
      </c>
    </row>
    <row r="15" spans="1:15" ht="16.5" customHeight="1">
      <c r="A15" s="241" t="s">
        <v>154</v>
      </c>
      <c r="B15" s="241" t="s">
        <v>159</v>
      </c>
      <c r="C15" s="241" t="s">
        <v>181</v>
      </c>
      <c r="D15" s="241" t="s">
        <v>182</v>
      </c>
      <c r="E15" s="248" t="s">
        <v>200</v>
      </c>
      <c r="F15" s="248" t="s">
        <v>201</v>
      </c>
      <c r="G15" s="241" t="s">
        <v>183</v>
      </c>
      <c r="H15" s="244">
        <v>208827396</v>
      </c>
      <c r="I15" s="244">
        <v>162438263</v>
      </c>
      <c r="J15" s="244">
        <v>207882974.67848501</v>
      </c>
      <c r="K15" s="244">
        <v>208827396</v>
      </c>
      <c r="L15" s="246">
        <v>0.09</v>
      </c>
      <c r="M15" s="242" t="s">
        <v>184</v>
      </c>
      <c r="N15" s="247">
        <v>1.023833331677261E-3</v>
      </c>
      <c r="O15" s="247">
        <v>2.9611960129649798E-2</v>
      </c>
    </row>
    <row r="16" spans="1:15" ht="16.5" customHeight="1">
      <c r="A16" s="241" t="s">
        <v>154</v>
      </c>
      <c r="B16" s="241" t="s">
        <v>160</v>
      </c>
      <c r="C16" s="241" t="s">
        <v>181</v>
      </c>
      <c r="D16" s="241" t="s">
        <v>182</v>
      </c>
      <c r="E16" s="248" t="s">
        <v>202</v>
      </c>
      <c r="F16" s="248" t="s">
        <v>203</v>
      </c>
      <c r="G16" s="241" t="s">
        <v>183</v>
      </c>
      <c r="H16" s="244">
        <v>243616460</v>
      </c>
      <c r="I16" s="244">
        <v>160161058</v>
      </c>
      <c r="J16" s="244">
        <v>206898967.13402599</v>
      </c>
      <c r="K16" s="244">
        <v>243616460</v>
      </c>
      <c r="L16" s="246">
        <v>0.1</v>
      </c>
      <c r="M16" s="242" t="s">
        <v>184</v>
      </c>
      <c r="N16" s="247">
        <v>1.0189870486942646E-3</v>
      </c>
      <c r="O16" s="247">
        <v>1.379711797254702E-2</v>
      </c>
    </row>
    <row r="17" spans="1:15" ht="16.5" customHeight="1">
      <c r="A17" s="241" t="s">
        <v>214</v>
      </c>
      <c r="B17" s="241" t="s">
        <v>158</v>
      </c>
      <c r="C17" s="241" t="s">
        <v>186</v>
      </c>
      <c r="D17" s="241" t="s">
        <v>182</v>
      </c>
      <c r="E17" s="248" t="s">
        <v>215</v>
      </c>
      <c r="F17" s="248" t="s">
        <v>216</v>
      </c>
      <c r="G17" s="241" t="s">
        <v>183</v>
      </c>
      <c r="H17" s="244">
        <v>380666985.99997002</v>
      </c>
      <c r="I17" s="244">
        <v>308329254</v>
      </c>
      <c r="J17" s="244">
        <v>367208176.735654</v>
      </c>
      <c r="K17" s="244">
        <v>380666985.99997002</v>
      </c>
      <c r="L17" s="246">
        <v>7.2499999999999995E-2</v>
      </c>
      <c r="M17" s="242" t="s">
        <v>184</v>
      </c>
      <c r="N17" s="247">
        <v>1.8085173717946965E-3</v>
      </c>
      <c r="O17" s="247">
        <v>2.8475607595218829E-2</v>
      </c>
    </row>
    <row r="18" spans="1:15" ht="16.5" customHeight="1">
      <c r="A18" s="241" t="s">
        <v>214</v>
      </c>
      <c r="B18" s="241" t="s">
        <v>158</v>
      </c>
      <c r="C18" s="241" t="s">
        <v>186</v>
      </c>
      <c r="D18" s="241" t="s">
        <v>182</v>
      </c>
      <c r="E18" s="248" t="s">
        <v>218</v>
      </c>
      <c r="F18" s="248" t="s">
        <v>219</v>
      </c>
      <c r="G18" s="241" t="s">
        <v>183</v>
      </c>
      <c r="H18" s="244">
        <v>78171233</v>
      </c>
      <c r="I18" s="244">
        <v>42269886</v>
      </c>
      <c r="J18" s="244">
        <v>51605423.137715802</v>
      </c>
      <c r="K18" s="244">
        <v>78171233</v>
      </c>
      <c r="L18" s="246">
        <v>0.09</v>
      </c>
      <c r="M18" s="242" t="s">
        <v>184</v>
      </c>
      <c r="N18" s="247">
        <v>2.5415911228621944E-4</v>
      </c>
      <c r="O18" s="247">
        <v>2.8475607595218829E-2</v>
      </c>
    </row>
    <row r="19" spans="1:15" ht="16.5" customHeight="1">
      <c r="A19" s="241" t="s">
        <v>154</v>
      </c>
      <c r="B19" s="241" t="s">
        <v>159</v>
      </c>
      <c r="C19" s="241" t="s">
        <v>181</v>
      </c>
      <c r="D19" s="241" t="s">
        <v>182</v>
      </c>
      <c r="E19" s="248" t="s">
        <v>220</v>
      </c>
      <c r="F19" s="248" t="s">
        <v>223</v>
      </c>
      <c r="G19" s="241" t="s">
        <v>183</v>
      </c>
      <c r="H19" s="244">
        <v>103644792</v>
      </c>
      <c r="I19" s="244">
        <v>80938533</v>
      </c>
      <c r="J19" s="244">
        <v>100472923.487051</v>
      </c>
      <c r="K19" s="244">
        <v>103644792</v>
      </c>
      <c r="L19" s="246">
        <v>9.0499999999999997E-2</v>
      </c>
      <c r="M19" s="242" t="s">
        <v>184</v>
      </c>
      <c r="N19" s="247">
        <v>4.9483382733097052E-4</v>
      </c>
      <c r="O19" s="247">
        <v>2.9611960129649798E-2</v>
      </c>
    </row>
    <row r="20" spans="1:15" ht="16.5" customHeight="1">
      <c r="A20" s="241" t="s">
        <v>165</v>
      </c>
      <c r="B20" s="241" t="s">
        <v>189</v>
      </c>
      <c r="C20" s="241" t="s">
        <v>190</v>
      </c>
      <c r="D20" s="241" t="s">
        <v>182</v>
      </c>
      <c r="E20" s="248" t="s">
        <v>224</v>
      </c>
      <c r="F20" s="248" t="s">
        <v>225</v>
      </c>
      <c r="G20" s="241" t="s">
        <v>183</v>
      </c>
      <c r="H20" s="244">
        <v>1198136986.3048</v>
      </c>
      <c r="I20" s="244">
        <v>635306166</v>
      </c>
      <c r="J20" s="244">
        <v>804737106.43961704</v>
      </c>
      <c r="K20" s="244">
        <v>1198136986.3048</v>
      </c>
      <c r="L20" s="246">
        <v>0.105</v>
      </c>
      <c r="M20" s="242" t="s">
        <v>184</v>
      </c>
      <c r="N20" s="247">
        <v>3.9633677268890053E-3</v>
      </c>
      <c r="O20" s="247">
        <v>1.1840581264815667E-2</v>
      </c>
    </row>
    <row r="21" spans="1:15" ht="16.5" customHeight="1">
      <c r="A21" s="241" t="s">
        <v>214</v>
      </c>
      <c r="B21" s="241" t="s">
        <v>158</v>
      </c>
      <c r="C21" s="241" t="s">
        <v>186</v>
      </c>
      <c r="D21" s="241" t="s">
        <v>182</v>
      </c>
      <c r="E21" s="248" t="s">
        <v>226</v>
      </c>
      <c r="F21" s="248" t="s">
        <v>219</v>
      </c>
      <c r="G21" s="241" t="s">
        <v>183</v>
      </c>
      <c r="H21" s="244">
        <v>156342466</v>
      </c>
      <c r="I21" s="244">
        <v>85298996</v>
      </c>
      <c r="J21" s="244">
        <v>103284310.526969</v>
      </c>
      <c r="K21" s="244">
        <v>156342466</v>
      </c>
      <c r="L21" s="246">
        <v>0.09</v>
      </c>
      <c r="M21" s="242" t="s">
        <v>184</v>
      </c>
      <c r="N21" s="247">
        <v>5.0868003943258823E-4</v>
      </c>
      <c r="O21" s="247">
        <v>2.8475607595218829E-2</v>
      </c>
    </row>
    <row r="22" spans="1:15" ht="16.5" customHeight="1">
      <c r="A22" s="241" t="s">
        <v>165</v>
      </c>
      <c r="B22" s="241" t="s">
        <v>189</v>
      </c>
      <c r="C22" s="241" t="s">
        <v>190</v>
      </c>
      <c r="D22" s="241" t="s">
        <v>182</v>
      </c>
      <c r="E22" s="248" t="s">
        <v>230</v>
      </c>
      <c r="F22" s="248" t="s">
        <v>225</v>
      </c>
      <c r="G22" s="241" t="s">
        <v>183</v>
      </c>
      <c r="H22" s="244">
        <v>119813698.63048001</v>
      </c>
      <c r="I22" s="244">
        <v>63658506</v>
      </c>
      <c r="J22" s="244">
        <v>80474933.516055495</v>
      </c>
      <c r="K22" s="244">
        <v>119813698.63048001</v>
      </c>
      <c r="L22" s="246">
        <v>0.105</v>
      </c>
      <c r="M22" s="242" t="s">
        <v>184</v>
      </c>
      <c r="N22" s="247">
        <v>3.9634279539091323E-4</v>
      </c>
      <c r="O22" s="247">
        <v>1.1840581264815667E-2</v>
      </c>
    </row>
    <row r="23" spans="1:15" ht="16.5" customHeight="1">
      <c r="A23" s="241" t="s">
        <v>154</v>
      </c>
      <c r="B23" s="241" t="s">
        <v>159</v>
      </c>
      <c r="C23" s="241" t="s">
        <v>181</v>
      </c>
      <c r="D23" s="241" t="s">
        <v>182</v>
      </c>
      <c r="E23" s="248" t="s">
        <v>228</v>
      </c>
      <c r="F23" s="248" t="s">
        <v>223</v>
      </c>
      <c r="G23" s="241" t="s">
        <v>183</v>
      </c>
      <c r="H23" s="244">
        <v>51822396</v>
      </c>
      <c r="I23" s="244">
        <v>41565315</v>
      </c>
      <c r="J23" s="244">
        <v>50285120.890148997</v>
      </c>
      <c r="K23" s="244">
        <v>51822396</v>
      </c>
      <c r="L23" s="246">
        <v>9.0499999999999997E-2</v>
      </c>
      <c r="M23" s="242" t="s">
        <v>184</v>
      </c>
      <c r="N23" s="247">
        <v>2.4765656222872697E-4</v>
      </c>
      <c r="O23" s="247">
        <v>2.9611960129649798E-2</v>
      </c>
    </row>
    <row r="24" spans="1:15" ht="16.5" customHeight="1">
      <c r="A24" s="241" t="s">
        <v>154</v>
      </c>
      <c r="B24" s="241" t="s">
        <v>160</v>
      </c>
      <c r="C24" s="241" t="s">
        <v>181</v>
      </c>
      <c r="D24" s="241" t="s">
        <v>182</v>
      </c>
      <c r="E24" s="248" t="s">
        <v>228</v>
      </c>
      <c r="F24" s="248" t="s">
        <v>229</v>
      </c>
      <c r="G24" s="241" t="s">
        <v>183</v>
      </c>
      <c r="H24" s="244">
        <v>63941778</v>
      </c>
      <c r="I24" s="244">
        <v>39475112</v>
      </c>
      <c r="J24" s="244">
        <v>50158874.703157403</v>
      </c>
      <c r="K24" s="244">
        <v>63941778</v>
      </c>
      <c r="L24" s="246">
        <v>0.115</v>
      </c>
      <c r="M24" s="242" t="s">
        <v>184</v>
      </c>
      <c r="N24" s="247">
        <v>2.4703479387834103E-4</v>
      </c>
      <c r="O24" s="247">
        <v>1.379711797254702E-2</v>
      </c>
    </row>
    <row r="25" spans="1:15" ht="16.5" customHeight="1">
      <c r="A25" s="241" t="s">
        <v>165</v>
      </c>
      <c r="B25" s="241" t="s">
        <v>189</v>
      </c>
      <c r="C25" s="241" t="s">
        <v>190</v>
      </c>
      <c r="D25" s="241" t="s">
        <v>182</v>
      </c>
      <c r="E25" s="248" t="s">
        <v>233</v>
      </c>
      <c r="F25" s="248" t="s">
        <v>225</v>
      </c>
      <c r="G25" s="241" t="s">
        <v>183</v>
      </c>
      <c r="H25" s="244">
        <v>317506301.370772</v>
      </c>
      <c r="I25" s="244">
        <v>174946871</v>
      </c>
      <c r="J25" s="244">
        <v>213267491.05517501</v>
      </c>
      <c r="K25" s="244">
        <v>317506301.370772</v>
      </c>
      <c r="L25" s="246">
        <v>0.105</v>
      </c>
      <c r="M25" s="242" t="s">
        <v>184</v>
      </c>
      <c r="N25" s="247">
        <v>1.0503523255965253E-3</v>
      </c>
      <c r="O25" s="247">
        <v>1.1840581264815667E-2</v>
      </c>
    </row>
    <row r="26" spans="1:15" ht="16.5" customHeight="1">
      <c r="A26" s="241" t="s">
        <v>214</v>
      </c>
      <c r="B26" s="241" t="s">
        <v>249</v>
      </c>
      <c r="C26" s="241" t="s">
        <v>186</v>
      </c>
      <c r="D26" s="241" t="s">
        <v>182</v>
      </c>
      <c r="E26" s="248" t="s">
        <v>250</v>
      </c>
      <c r="F26" s="248" t="s">
        <v>251</v>
      </c>
      <c r="G26" s="241" t="s">
        <v>183</v>
      </c>
      <c r="H26" s="244">
        <v>4074594246.5636401</v>
      </c>
      <c r="I26" s="244">
        <v>2903176801</v>
      </c>
      <c r="J26" s="244">
        <v>3420432753.6959</v>
      </c>
      <c r="K26" s="244">
        <v>4074594246.5636401</v>
      </c>
      <c r="L26" s="246">
        <v>0.09</v>
      </c>
      <c r="M26" s="242" t="s">
        <v>184</v>
      </c>
      <c r="N26" s="247">
        <v>1.6845790606040134E-2</v>
      </c>
      <c r="O26" s="247">
        <v>3.5766179845471181E-2</v>
      </c>
    </row>
    <row r="27" spans="1:15" ht="16.5" customHeight="1">
      <c r="A27" s="241" t="s">
        <v>154</v>
      </c>
      <c r="B27" s="241" t="s">
        <v>193</v>
      </c>
      <c r="C27" s="241" t="s">
        <v>186</v>
      </c>
      <c r="D27" s="241" t="s">
        <v>182</v>
      </c>
      <c r="E27" s="248" t="s">
        <v>244</v>
      </c>
      <c r="F27" s="248" t="s">
        <v>246</v>
      </c>
      <c r="G27" s="241" t="s">
        <v>183</v>
      </c>
      <c r="H27" s="244">
        <v>109526027</v>
      </c>
      <c r="I27" s="244">
        <v>87505235</v>
      </c>
      <c r="J27" s="244">
        <v>101760739.991339</v>
      </c>
      <c r="K27" s="244">
        <v>109526027</v>
      </c>
      <c r="L27" s="246">
        <v>9.5000000000000001E-2</v>
      </c>
      <c r="M27" s="242" t="s">
        <v>184</v>
      </c>
      <c r="N27" s="247">
        <v>5.011763835899108E-4</v>
      </c>
      <c r="O27" s="247">
        <v>8.9730639895147235E-3</v>
      </c>
    </row>
    <row r="28" spans="1:15" ht="16.5" customHeight="1">
      <c r="A28" s="241" t="s">
        <v>154</v>
      </c>
      <c r="B28" s="241" t="s">
        <v>159</v>
      </c>
      <c r="C28" s="241" t="s">
        <v>181</v>
      </c>
      <c r="D28" s="241" t="s">
        <v>182</v>
      </c>
      <c r="E28" s="248" t="s">
        <v>247</v>
      </c>
      <c r="F28" s="248" t="s">
        <v>223</v>
      </c>
      <c r="G28" s="241" t="s">
        <v>183</v>
      </c>
      <c r="H28" s="244">
        <v>726306962</v>
      </c>
      <c r="I28" s="244">
        <v>615401138</v>
      </c>
      <c r="J28" s="244">
        <v>705677758</v>
      </c>
      <c r="K28" s="244">
        <v>726306962</v>
      </c>
      <c r="L28" s="246">
        <v>9.0499999999999997E-2</v>
      </c>
      <c r="M28" s="242" t="s">
        <v>184</v>
      </c>
      <c r="N28" s="247">
        <v>3.475495822498711E-3</v>
      </c>
      <c r="O28" s="247">
        <v>2.9611960129649798E-2</v>
      </c>
    </row>
    <row r="29" spans="1:15" ht="16.5" customHeight="1">
      <c r="A29" s="241" t="s">
        <v>154</v>
      </c>
      <c r="B29" s="241" t="s">
        <v>160</v>
      </c>
      <c r="C29" s="241" t="s">
        <v>181</v>
      </c>
      <c r="D29" s="241" t="s">
        <v>182</v>
      </c>
      <c r="E29" s="248" t="s">
        <v>252</v>
      </c>
      <c r="F29" s="248" t="s">
        <v>253</v>
      </c>
      <c r="G29" s="241" t="s">
        <v>183</v>
      </c>
      <c r="H29" s="244">
        <v>614164388</v>
      </c>
      <c r="I29" s="244">
        <v>508351862</v>
      </c>
      <c r="J29" s="244">
        <v>589531581.14142299</v>
      </c>
      <c r="K29" s="244">
        <v>614164388</v>
      </c>
      <c r="L29" s="246">
        <v>9.6500001491803808E-2</v>
      </c>
      <c r="M29" s="242" t="s">
        <v>184</v>
      </c>
      <c r="N29" s="247">
        <v>2.9034704923887873E-3</v>
      </c>
      <c r="O29" s="247">
        <v>1.379711797254702E-2</v>
      </c>
    </row>
    <row r="30" spans="1:15" ht="16.5" customHeight="1">
      <c r="A30" s="241" t="s">
        <v>154</v>
      </c>
      <c r="B30" s="241" t="s">
        <v>160</v>
      </c>
      <c r="C30" s="241" t="s">
        <v>181</v>
      </c>
      <c r="D30" s="241" t="s">
        <v>182</v>
      </c>
      <c r="E30" s="248" t="s">
        <v>252</v>
      </c>
      <c r="F30" s="248" t="s">
        <v>254</v>
      </c>
      <c r="G30" s="241" t="s">
        <v>183</v>
      </c>
      <c r="H30" s="244">
        <v>153904104</v>
      </c>
      <c r="I30" s="244">
        <v>127087965</v>
      </c>
      <c r="J30" s="244">
        <v>151162521.21803999</v>
      </c>
      <c r="K30" s="244">
        <v>153904104</v>
      </c>
      <c r="L30" s="246">
        <v>9.6500001491803808E-2</v>
      </c>
      <c r="M30" s="242" t="s">
        <v>184</v>
      </c>
      <c r="N30" s="247">
        <v>7.4448245683785713E-4</v>
      </c>
      <c r="O30" s="247">
        <v>1.379711797254702E-2</v>
      </c>
    </row>
    <row r="31" spans="1:15" ht="16.5" customHeight="1">
      <c r="A31" s="241" t="s">
        <v>154</v>
      </c>
      <c r="B31" s="241" t="s">
        <v>160</v>
      </c>
      <c r="C31" s="241" t="s">
        <v>181</v>
      </c>
      <c r="D31" s="241" t="s">
        <v>182</v>
      </c>
      <c r="E31" s="248" t="s">
        <v>252</v>
      </c>
      <c r="F31" s="248" t="s">
        <v>255</v>
      </c>
      <c r="G31" s="241" t="s">
        <v>183</v>
      </c>
      <c r="H31" s="244">
        <v>51808201</v>
      </c>
      <c r="I31" s="244">
        <v>43847595</v>
      </c>
      <c r="J31" s="244">
        <v>50588926.608879901</v>
      </c>
      <c r="K31" s="244">
        <v>51808201</v>
      </c>
      <c r="L31" s="246">
        <v>0.12</v>
      </c>
      <c r="M31" s="242" t="s">
        <v>184</v>
      </c>
      <c r="N31" s="247">
        <v>2.4915281954211173E-4</v>
      </c>
      <c r="O31" s="247">
        <v>1.379711797254702E-2</v>
      </c>
    </row>
    <row r="32" spans="1:15" ht="16.5" customHeight="1">
      <c r="A32" s="241" t="s">
        <v>154</v>
      </c>
      <c r="B32" s="241" t="s">
        <v>185</v>
      </c>
      <c r="C32" s="241" t="s">
        <v>186</v>
      </c>
      <c r="D32" s="241" t="s">
        <v>182</v>
      </c>
      <c r="E32" s="248" t="s">
        <v>256</v>
      </c>
      <c r="F32" s="248" t="s">
        <v>257</v>
      </c>
      <c r="G32" s="241" t="s">
        <v>183</v>
      </c>
      <c r="H32" s="244">
        <v>982099312</v>
      </c>
      <c r="I32" s="244">
        <v>674864700</v>
      </c>
      <c r="J32" s="244">
        <v>769248769.33326995</v>
      </c>
      <c r="K32" s="244">
        <v>982099312</v>
      </c>
      <c r="L32" s="246">
        <v>9.5000000000000001E-2</v>
      </c>
      <c r="M32" s="242" t="s">
        <v>184</v>
      </c>
      <c r="N32" s="247">
        <v>3.7885860139013398E-3</v>
      </c>
      <c r="O32" s="247">
        <v>4.0294116246399517E-2</v>
      </c>
    </row>
    <row r="33" spans="1:15" ht="16.5" customHeight="1">
      <c r="A33" s="241" t="s">
        <v>154</v>
      </c>
      <c r="B33" s="241" t="s">
        <v>241</v>
      </c>
      <c r="C33" s="241" t="s">
        <v>181</v>
      </c>
      <c r="D33" s="241" t="s">
        <v>182</v>
      </c>
      <c r="E33" s="248" t="s">
        <v>258</v>
      </c>
      <c r="F33" s="248" t="s">
        <v>259</v>
      </c>
      <c r="G33" s="241" t="s">
        <v>183</v>
      </c>
      <c r="H33" s="244">
        <v>629452054</v>
      </c>
      <c r="I33" s="244">
        <v>436751394</v>
      </c>
      <c r="J33" s="244">
        <v>511273604.67872602</v>
      </c>
      <c r="K33" s="244">
        <v>629452054</v>
      </c>
      <c r="L33" s="246">
        <v>0.1125</v>
      </c>
      <c r="M33" s="242" t="s">
        <v>184</v>
      </c>
      <c r="N33" s="247">
        <v>2.518046313732294E-3</v>
      </c>
      <c r="O33" s="247">
        <v>1.9305039691360198E-2</v>
      </c>
    </row>
    <row r="34" spans="1:15" ht="16.5" customHeight="1">
      <c r="A34" s="241" t="s">
        <v>154</v>
      </c>
      <c r="B34" s="241" t="s">
        <v>163</v>
      </c>
      <c r="C34" s="241" t="s">
        <v>186</v>
      </c>
      <c r="D34" s="241" t="s">
        <v>182</v>
      </c>
      <c r="E34" s="248" t="s">
        <v>277</v>
      </c>
      <c r="F34" s="248" t="s">
        <v>231</v>
      </c>
      <c r="G34" s="241" t="s">
        <v>183</v>
      </c>
      <c r="H34" s="244">
        <v>540647945</v>
      </c>
      <c r="I34" s="244">
        <v>474457363</v>
      </c>
      <c r="J34" s="244">
        <v>524943840.25613099</v>
      </c>
      <c r="K34" s="244">
        <v>540647945</v>
      </c>
      <c r="L34" s="246">
        <v>7.85E-2</v>
      </c>
      <c r="M34" s="242" t="s">
        <v>184</v>
      </c>
      <c r="N34" s="247">
        <v>2.5853728605920068E-3</v>
      </c>
      <c r="O34" s="247">
        <v>7.5214976399789451E-3</v>
      </c>
    </row>
    <row r="35" spans="1:15" ht="16.5" customHeight="1">
      <c r="A35" s="241" t="s">
        <v>154</v>
      </c>
      <c r="B35" s="241" t="s">
        <v>236</v>
      </c>
      <c r="C35" s="241" t="s">
        <v>186</v>
      </c>
      <c r="D35" s="241" t="s">
        <v>182</v>
      </c>
      <c r="E35" s="248" t="s">
        <v>277</v>
      </c>
      <c r="F35" s="248" t="s">
        <v>237</v>
      </c>
      <c r="G35" s="241" t="s">
        <v>183</v>
      </c>
      <c r="H35" s="244">
        <v>488072606</v>
      </c>
      <c r="I35" s="244">
        <v>410721789</v>
      </c>
      <c r="J35" s="244">
        <v>460431017.32178599</v>
      </c>
      <c r="K35" s="244">
        <v>488072606</v>
      </c>
      <c r="L35" s="246">
        <v>8.2500000000000004E-2</v>
      </c>
      <c r="M35" s="242" t="s">
        <v>184</v>
      </c>
      <c r="N35" s="247">
        <v>2.2676442031926689E-3</v>
      </c>
      <c r="O35" s="247">
        <v>2.8559483582402678E-3</v>
      </c>
    </row>
    <row r="36" spans="1:15" ht="16.5" customHeight="1">
      <c r="A36" s="241" t="s">
        <v>154</v>
      </c>
      <c r="B36" s="241" t="s">
        <v>164</v>
      </c>
      <c r="C36" s="241" t="s">
        <v>186</v>
      </c>
      <c r="D36" s="241" t="s">
        <v>182</v>
      </c>
      <c r="E36" s="248" t="s">
        <v>277</v>
      </c>
      <c r="F36" s="248" t="s">
        <v>238</v>
      </c>
      <c r="G36" s="241" t="s">
        <v>183</v>
      </c>
      <c r="H36" s="244">
        <v>480889040</v>
      </c>
      <c r="I36" s="244">
        <v>410005998</v>
      </c>
      <c r="J36" s="244">
        <v>461130768.724823</v>
      </c>
      <c r="K36" s="244">
        <v>480889040</v>
      </c>
      <c r="L36" s="246">
        <v>8.5000000000000006E-2</v>
      </c>
      <c r="M36" s="242" t="s">
        <v>184</v>
      </c>
      <c r="N36" s="247">
        <v>2.2710905114409767E-3</v>
      </c>
      <c r="O36" s="247">
        <v>2.2710905114409767E-3</v>
      </c>
    </row>
    <row r="37" spans="1:15" ht="16.5" customHeight="1">
      <c r="A37" s="241" t="s">
        <v>154</v>
      </c>
      <c r="B37" s="241" t="s">
        <v>221</v>
      </c>
      <c r="C37" s="241" t="s">
        <v>181</v>
      </c>
      <c r="D37" s="241" t="s">
        <v>182</v>
      </c>
      <c r="E37" s="248" t="s">
        <v>278</v>
      </c>
      <c r="F37" s="248" t="s">
        <v>279</v>
      </c>
      <c r="G37" s="241" t="s">
        <v>183</v>
      </c>
      <c r="H37" s="244">
        <v>474202736</v>
      </c>
      <c r="I37" s="244">
        <v>365306312</v>
      </c>
      <c r="J37" s="244">
        <v>414572959.45804</v>
      </c>
      <c r="K37" s="244">
        <v>474202736</v>
      </c>
      <c r="L37" s="246">
        <v>9.2499999999999999E-2</v>
      </c>
      <c r="M37" s="242" t="s">
        <v>184</v>
      </c>
      <c r="N37" s="247">
        <v>2.0417911325431707E-3</v>
      </c>
      <c r="O37" s="247">
        <v>5.6943462645462004E-2</v>
      </c>
    </row>
    <row r="38" spans="1:15" ht="16.5" customHeight="1">
      <c r="A38" s="241" t="s">
        <v>154</v>
      </c>
      <c r="B38" s="241" t="s">
        <v>157</v>
      </c>
      <c r="C38" s="241" t="s">
        <v>186</v>
      </c>
      <c r="D38" s="241" t="s">
        <v>182</v>
      </c>
      <c r="E38" s="248" t="s">
        <v>280</v>
      </c>
      <c r="F38" s="248" t="s">
        <v>281</v>
      </c>
      <c r="G38" s="241" t="s">
        <v>183</v>
      </c>
      <c r="H38" s="244">
        <v>204255822</v>
      </c>
      <c r="I38" s="244">
        <v>182142486.11265737</v>
      </c>
      <c r="J38" s="244">
        <v>203106575.793329</v>
      </c>
      <c r="K38" s="244">
        <v>204255822</v>
      </c>
      <c r="L38" s="246">
        <v>8.5000000000000006E-2</v>
      </c>
      <c r="M38" s="242" t="s">
        <v>184</v>
      </c>
      <c r="N38" s="247">
        <v>1.0003093447246397E-3</v>
      </c>
      <c r="O38" s="247">
        <v>4.0010072519530617E-3</v>
      </c>
    </row>
    <row r="39" spans="1:15" ht="16.5" customHeight="1">
      <c r="A39" s="241" t="s">
        <v>156</v>
      </c>
      <c r="B39" s="241" t="s">
        <v>185</v>
      </c>
      <c r="C39" s="241" t="s">
        <v>186</v>
      </c>
      <c r="D39" s="241" t="s">
        <v>182</v>
      </c>
      <c r="E39" s="248" t="s">
        <v>282</v>
      </c>
      <c r="F39" s="248" t="s">
        <v>188</v>
      </c>
      <c r="G39" s="241" t="s">
        <v>183</v>
      </c>
      <c r="H39" s="244">
        <v>318443835.61650002</v>
      </c>
      <c r="I39" s="244">
        <v>275132561.27010906</v>
      </c>
      <c r="J39" s="244">
        <v>309968737.150805</v>
      </c>
      <c r="K39" s="244">
        <v>318443835.61650002</v>
      </c>
      <c r="L39" s="246">
        <v>0.12</v>
      </c>
      <c r="M39" s="242" t="s">
        <v>184</v>
      </c>
      <c r="N39" s="247">
        <v>1.526610466122731E-3</v>
      </c>
      <c r="O39" s="247">
        <v>4.0294116246399517E-2</v>
      </c>
    </row>
    <row r="40" spans="1:15" ht="16.5" customHeight="1">
      <c r="A40" s="241" t="s">
        <v>165</v>
      </c>
      <c r="B40" s="241" t="s">
        <v>189</v>
      </c>
      <c r="C40" s="241" t="s">
        <v>190</v>
      </c>
      <c r="D40" s="241" t="s">
        <v>182</v>
      </c>
      <c r="E40" s="248" t="s">
        <v>283</v>
      </c>
      <c r="F40" s="248" t="s">
        <v>225</v>
      </c>
      <c r="G40" s="241" t="s">
        <v>183</v>
      </c>
      <c r="H40" s="244">
        <v>44930136.986429997</v>
      </c>
      <c r="I40" s="244">
        <v>26268734</v>
      </c>
      <c r="J40" s="244">
        <v>30178934.069647301</v>
      </c>
      <c r="K40" s="244">
        <v>44930136.986429997</v>
      </c>
      <c r="L40" s="246">
        <v>0.105</v>
      </c>
      <c r="M40" s="242" t="s">
        <v>184</v>
      </c>
      <c r="N40" s="247">
        <v>1.4863265576598096E-4</v>
      </c>
      <c r="O40" s="247">
        <v>1.1840581264815667E-2</v>
      </c>
    </row>
    <row r="41" spans="1:15" ht="16.5" customHeight="1">
      <c r="A41" s="241" t="s">
        <v>165</v>
      </c>
      <c r="B41" s="241" t="s">
        <v>189</v>
      </c>
      <c r="C41" s="241" t="s">
        <v>190</v>
      </c>
      <c r="D41" s="241" t="s">
        <v>182</v>
      </c>
      <c r="E41" s="248" t="s">
        <v>292</v>
      </c>
      <c r="F41" s="248" t="s">
        <v>284</v>
      </c>
      <c r="G41" s="241" t="s">
        <v>183</v>
      </c>
      <c r="H41" s="244">
        <v>228077328.76530999</v>
      </c>
      <c r="I41" s="244">
        <v>109334594</v>
      </c>
      <c r="J41" s="244">
        <v>126034933.33844</v>
      </c>
      <c r="K41" s="244">
        <v>228077328.76530999</v>
      </c>
      <c r="L41" s="246">
        <v>0.1125</v>
      </c>
      <c r="M41" s="242" t="s">
        <v>184</v>
      </c>
      <c r="N41" s="247">
        <v>6.2072791630574781E-4</v>
      </c>
      <c r="O41" s="247">
        <v>1.1840581264815667E-2</v>
      </c>
    </row>
    <row r="42" spans="1:15" ht="16.5" customHeight="1">
      <c r="A42" s="241" t="s">
        <v>154</v>
      </c>
      <c r="B42" s="241" t="s">
        <v>243</v>
      </c>
      <c r="C42" s="241" t="s">
        <v>186</v>
      </c>
      <c r="D42" s="241" t="s">
        <v>182</v>
      </c>
      <c r="E42" s="248" t="s">
        <v>285</v>
      </c>
      <c r="F42" s="248" t="s">
        <v>245</v>
      </c>
      <c r="G42" s="241" t="s">
        <v>183</v>
      </c>
      <c r="H42" s="244">
        <v>313612194</v>
      </c>
      <c r="I42" s="244">
        <v>274147214</v>
      </c>
      <c r="J42" s="244">
        <v>305840620.23629099</v>
      </c>
      <c r="K42" s="244">
        <v>313612194</v>
      </c>
      <c r="L42" s="246">
        <v>8.5999998758081897E-2</v>
      </c>
      <c r="M42" s="242" t="s">
        <v>184</v>
      </c>
      <c r="N42" s="247">
        <v>1.5062792980668723E-3</v>
      </c>
      <c r="O42" s="247">
        <v>4.2538965497898014E-3</v>
      </c>
    </row>
    <row r="43" spans="1:15" ht="16.5" customHeight="1">
      <c r="A43" s="241" t="s">
        <v>154</v>
      </c>
      <c r="B43" s="241" t="s">
        <v>159</v>
      </c>
      <c r="C43" s="241" t="s">
        <v>181</v>
      </c>
      <c r="D43" s="241" t="s">
        <v>182</v>
      </c>
      <c r="E43" s="248" t="s">
        <v>287</v>
      </c>
      <c r="F43" s="248" t="s">
        <v>288</v>
      </c>
      <c r="G43" s="241" t="s">
        <v>183</v>
      </c>
      <c r="H43" s="244">
        <v>141324655</v>
      </c>
      <c r="I43" s="244">
        <v>121965621</v>
      </c>
      <c r="J43" s="244">
        <v>136182982.806173</v>
      </c>
      <c r="K43" s="244">
        <v>141324655</v>
      </c>
      <c r="L43" s="246">
        <v>9.5000000000000001E-2</v>
      </c>
      <c r="M43" s="242" t="s">
        <v>184</v>
      </c>
      <c r="N43" s="247">
        <v>6.707075325424499E-4</v>
      </c>
      <c r="O43" s="247">
        <v>2.9611960129649798E-2</v>
      </c>
    </row>
    <row r="44" spans="1:15" ht="16.5" customHeight="1">
      <c r="A44" s="241" t="s">
        <v>154</v>
      </c>
      <c r="B44" s="241" t="s">
        <v>221</v>
      </c>
      <c r="C44" s="241" t="s">
        <v>181</v>
      </c>
      <c r="D44" s="241" t="s">
        <v>182</v>
      </c>
      <c r="E44" s="248" t="s">
        <v>294</v>
      </c>
      <c r="F44" s="248" t="s">
        <v>295</v>
      </c>
      <c r="G44" s="241" t="s">
        <v>183</v>
      </c>
      <c r="H44" s="244">
        <v>1185168960</v>
      </c>
      <c r="I44" s="244">
        <v>939582723</v>
      </c>
      <c r="J44" s="244">
        <v>1040966295.32042</v>
      </c>
      <c r="K44" s="244">
        <v>1185168960</v>
      </c>
      <c r="L44" s="246">
        <v>9.2499999999999999E-2</v>
      </c>
      <c r="M44" s="242" t="s">
        <v>184</v>
      </c>
      <c r="N44" s="247">
        <v>5.1268074836334568E-3</v>
      </c>
      <c r="O44" s="247">
        <v>5.6943462645462004E-2</v>
      </c>
    </row>
    <row r="45" spans="1:15" ht="16.5" customHeight="1">
      <c r="A45" s="241" t="s">
        <v>154</v>
      </c>
      <c r="B45" s="241" t="s">
        <v>221</v>
      </c>
      <c r="C45" s="241" t="s">
        <v>181</v>
      </c>
      <c r="D45" s="241" t="s">
        <v>182</v>
      </c>
      <c r="E45" s="248" t="s">
        <v>294</v>
      </c>
      <c r="F45" s="248" t="s">
        <v>279</v>
      </c>
      <c r="G45" s="241" t="s">
        <v>183</v>
      </c>
      <c r="H45" s="244">
        <v>237101368</v>
      </c>
      <c r="I45" s="244">
        <v>188356690</v>
      </c>
      <c r="J45" s="244">
        <v>208680896.99285701</v>
      </c>
      <c r="K45" s="244">
        <v>237101368</v>
      </c>
      <c r="L45" s="246">
        <v>9.2499999999999999E-2</v>
      </c>
      <c r="M45" s="242" t="s">
        <v>184</v>
      </c>
      <c r="N45" s="247">
        <v>1.0277631362358433E-3</v>
      </c>
      <c r="O45" s="247">
        <v>5.6943462645462004E-2</v>
      </c>
    </row>
    <row r="46" spans="1:15" ht="16.5" customHeight="1">
      <c r="A46" s="241" t="s">
        <v>214</v>
      </c>
      <c r="B46" s="241" t="s">
        <v>249</v>
      </c>
      <c r="C46" s="241" t="s">
        <v>186</v>
      </c>
      <c r="D46" s="241" t="s">
        <v>182</v>
      </c>
      <c r="E46" s="248" t="s">
        <v>296</v>
      </c>
      <c r="F46" s="248" t="s">
        <v>251</v>
      </c>
      <c r="G46" s="241" t="s">
        <v>183</v>
      </c>
      <c r="H46" s="244">
        <v>468758630.13564003</v>
      </c>
      <c r="I46" s="244">
        <v>355175849</v>
      </c>
      <c r="J46" s="244">
        <v>393524989.59982401</v>
      </c>
      <c r="K46" s="244">
        <v>468758630.13564003</v>
      </c>
      <c r="L46" s="246">
        <v>0.09</v>
      </c>
      <c r="M46" s="242" t="s">
        <v>184</v>
      </c>
      <c r="N46" s="247">
        <v>1.9381289007595972E-3</v>
      </c>
      <c r="O46" s="247">
        <v>3.5766179845471181E-2</v>
      </c>
    </row>
    <row r="47" spans="1:15" ht="16.5" customHeight="1">
      <c r="A47" s="241" t="s">
        <v>154</v>
      </c>
      <c r="B47" s="241" t="s">
        <v>193</v>
      </c>
      <c r="C47" s="241" t="s">
        <v>186</v>
      </c>
      <c r="D47" s="241" t="s">
        <v>182</v>
      </c>
      <c r="E47" s="248" t="s">
        <v>297</v>
      </c>
      <c r="F47" s="248" t="s">
        <v>246</v>
      </c>
      <c r="G47" s="241" t="s">
        <v>183</v>
      </c>
      <c r="H47" s="244">
        <v>109526027</v>
      </c>
      <c r="I47" s="244">
        <v>92780370</v>
      </c>
      <c r="J47" s="244">
        <v>102138437.952548</v>
      </c>
      <c r="K47" s="244">
        <v>109526027</v>
      </c>
      <c r="L47" s="246">
        <v>9.5000000000000001E-2</v>
      </c>
      <c r="M47" s="242" t="s">
        <v>184</v>
      </c>
      <c r="N47" s="247">
        <v>5.0303656363875991E-4</v>
      </c>
      <c r="O47" s="247">
        <v>8.9730639895147235E-3</v>
      </c>
    </row>
    <row r="48" spans="1:15" ht="16.5" customHeight="1">
      <c r="A48" s="241" t="s">
        <v>156</v>
      </c>
      <c r="B48" s="241" t="s">
        <v>185</v>
      </c>
      <c r="C48" s="241" t="s">
        <v>186</v>
      </c>
      <c r="D48" s="241" t="s">
        <v>182</v>
      </c>
      <c r="E48" s="248" t="s">
        <v>299</v>
      </c>
      <c r="F48" s="248" t="s">
        <v>188</v>
      </c>
      <c r="G48" s="241" t="s">
        <v>183</v>
      </c>
      <c r="H48" s="244">
        <v>59442849.315080002</v>
      </c>
      <c r="I48" s="244">
        <v>52546808.002324134</v>
      </c>
      <c r="J48" s="244">
        <v>57878933.924887002</v>
      </c>
      <c r="K48" s="244">
        <v>59442849.315080002</v>
      </c>
      <c r="L48" s="246">
        <v>0.12</v>
      </c>
      <c r="M48" s="242" t="s">
        <v>184</v>
      </c>
      <c r="N48" s="247">
        <v>2.850564450787518E-4</v>
      </c>
      <c r="O48" s="247">
        <v>4.0294116246399517E-2</v>
      </c>
    </row>
    <row r="49" spans="1:15" ht="16.5" customHeight="1">
      <c r="A49" s="241" t="s">
        <v>165</v>
      </c>
      <c r="B49" s="241" t="s">
        <v>189</v>
      </c>
      <c r="C49" s="241" t="s">
        <v>190</v>
      </c>
      <c r="D49" s="241" t="s">
        <v>182</v>
      </c>
      <c r="E49" s="248" t="s">
        <v>300</v>
      </c>
      <c r="F49" s="248" t="s">
        <v>284</v>
      </c>
      <c r="G49" s="241" t="s">
        <v>183</v>
      </c>
      <c r="H49" s="244">
        <v>1360986027.38644</v>
      </c>
      <c r="I49" s="244">
        <v>702229985</v>
      </c>
      <c r="J49" s="244">
        <v>782506836.23537397</v>
      </c>
      <c r="K49" s="244">
        <v>1360986027.38644</v>
      </c>
      <c r="L49" s="246">
        <v>0.1125</v>
      </c>
      <c r="M49" s="242" t="s">
        <v>184</v>
      </c>
      <c r="N49" s="247">
        <v>3.853882610839954E-3</v>
      </c>
      <c r="O49" s="247">
        <v>1.1840581264815667E-2</v>
      </c>
    </row>
    <row r="50" spans="1:15" ht="16.5" customHeight="1">
      <c r="A50" s="241" t="s">
        <v>214</v>
      </c>
      <c r="B50" s="241" t="s">
        <v>158</v>
      </c>
      <c r="C50" s="241" t="s">
        <v>186</v>
      </c>
      <c r="D50" s="241" t="s">
        <v>182</v>
      </c>
      <c r="E50" s="248" t="s">
        <v>301</v>
      </c>
      <c r="F50" s="248" t="s">
        <v>216</v>
      </c>
      <c r="G50" s="241" t="s">
        <v>183</v>
      </c>
      <c r="H50" s="244">
        <v>3753054795.994</v>
      </c>
      <c r="I50" s="244">
        <v>3396205093</v>
      </c>
      <c r="J50" s="244">
        <v>3633816274.5175099</v>
      </c>
      <c r="K50" s="244">
        <v>3753054795.994</v>
      </c>
      <c r="L50" s="246">
        <v>7.2499999999999995E-2</v>
      </c>
      <c r="M50" s="242" t="s">
        <v>184</v>
      </c>
      <c r="N50" s="247">
        <v>1.7896714383640013E-2</v>
      </c>
      <c r="O50" s="247">
        <v>2.8475607595218829E-2</v>
      </c>
    </row>
    <row r="51" spans="1:15" ht="16.5" customHeight="1">
      <c r="A51" s="241" t="s">
        <v>154</v>
      </c>
      <c r="B51" s="241" t="s">
        <v>160</v>
      </c>
      <c r="C51" s="241" t="s">
        <v>181</v>
      </c>
      <c r="D51" s="241" t="s">
        <v>182</v>
      </c>
      <c r="E51" s="248" t="s">
        <v>242</v>
      </c>
      <c r="F51" s="248" t="s">
        <v>302</v>
      </c>
      <c r="G51" s="241" t="s">
        <v>183</v>
      </c>
      <c r="H51" s="244">
        <v>673589040</v>
      </c>
      <c r="I51" s="244">
        <v>464021868</v>
      </c>
      <c r="J51" s="244">
        <v>508441414.00103402</v>
      </c>
      <c r="K51" s="244">
        <v>673589040</v>
      </c>
      <c r="L51" s="246">
        <v>0.09</v>
      </c>
      <c r="M51" s="242" t="s">
        <v>184</v>
      </c>
      <c r="N51" s="247">
        <v>2.5040976427457861E-3</v>
      </c>
      <c r="O51" s="247">
        <v>1.379711797254702E-2</v>
      </c>
    </row>
    <row r="52" spans="1:15" ht="16.5" customHeight="1">
      <c r="A52" s="241" t="s">
        <v>154</v>
      </c>
      <c r="B52" s="241" t="s">
        <v>162</v>
      </c>
      <c r="C52" s="241" t="s">
        <v>181</v>
      </c>
      <c r="D52" s="241" t="s">
        <v>182</v>
      </c>
      <c r="E52" s="248" t="s">
        <v>242</v>
      </c>
      <c r="F52" s="248" t="s">
        <v>303</v>
      </c>
      <c r="G52" s="241" t="s">
        <v>183</v>
      </c>
      <c r="H52" s="244">
        <v>553630140</v>
      </c>
      <c r="I52" s="244">
        <v>472045719</v>
      </c>
      <c r="J52" s="244">
        <v>510389583.83857602</v>
      </c>
      <c r="K52" s="244">
        <v>553630140</v>
      </c>
      <c r="L52" s="246">
        <v>0.09</v>
      </c>
      <c r="M52" s="242" t="s">
        <v>184</v>
      </c>
      <c r="N52" s="247">
        <v>2.5136924699245325E-3</v>
      </c>
      <c r="O52" s="247">
        <v>9.4596391182261777E-3</v>
      </c>
    </row>
    <row r="53" spans="1:15" ht="16.5" customHeight="1">
      <c r="A53" s="241" t="s">
        <v>154</v>
      </c>
      <c r="B53" s="241" t="s">
        <v>221</v>
      </c>
      <c r="C53" s="241" t="s">
        <v>181</v>
      </c>
      <c r="D53" s="241" t="s">
        <v>182</v>
      </c>
      <c r="E53" s="248" t="s">
        <v>305</v>
      </c>
      <c r="F53" s="248" t="s">
        <v>306</v>
      </c>
      <c r="G53" s="241" t="s">
        <v>183</v>
      </c>
      <c r="H53" s="244">
        <v>177800684</v>
      </c>
      <c r="I53" s="244">
        <v>141360265</v>
      </c>
      <c r="J53" s="244">
        <v>154961813.859808</v>
      </c>
      <c r="K53" s="244">
        <v>177800684</v>
      </c>
      <c r="L53" s="246">
        <v>9.2499999999999999E-2</v>
      </c>
      <c r="M53" s="242" t="s">
        <v>184</v>
      </c>
      <c r="N53" s="247">
        <v>7.6319415003665966E-4</v>
      </c>
      <c r="O53" s="247">
        <v>5.6943462645462004E-2</v>
      </c>
    </row>
    <row r="54" spans="1:15" ht="16.5" customHeight="1">
      <c r="A54" s="241" t="s">
        <v>156</v>
      </c>
      <c r="B54" s="241" t="s">
        <v>185</v>
      </c>
      <c r="C54" s="241" t="s">
        <v>186</v>
      </c>
      <c r="D54" s="241" t="s">
        <v>182</v>
      </c>
      <c r="E54" s="248" t="s">
        <v>300</v>
      </c>
      <c r="F54" s="248" t="s">
        <v>188</v>
      </c>
      <c r="G54" s="241" t="s">
        <v>183</v>
      </c>
      <c r="H54" s="244">
        <v>265369863.01374999</v>
      </c>
      <c r="I54" s="244">
        <v>233431404.78744438</v>
      </c>
      <c r="J54" s="244">
        <v>257795846.05454299</v>
      </c>
      <c r="K54" s="244">
        <v>265369863.01374999</v>
      </c>
      <c r="L54" s="246">
        <v>0.12</v>
      </c>
      <c r="M54" s="242" t="s">
        <v>184</v>
      </c>
      <c r="N54" s="247">
        <v>1.2696565477129365E-3</v>
      </c>
      <c r="O54" s="247">
        <v>4.0294116246399517E-2</v>
      </c>
    </row>
    <row r="55" spans="1:15" ht="16.5" customHeight="1">
      <c r="A55" s="241" t="s">
        <v>154</v>
      </c>
      <c r="B55" s="241" t="s">
        <v>221</v>
      </c>
      <c r="C55" s="241" t="s">
        <v>181</v>
      </c>
      <c r="D55" s="241" t="s">
        <v>182</v>
      </c>
      <c r="E55" s="248" t="s">
        <v>307</v>
      </c>
      <c r="F55" s="248" t="s">
        <v>308</v>
      </c>
      <c r="G55" s="241" t="s">
        <v>183</v>
      </c>
      <c r="H55" s="244">
        <v>147940576</v>
      </c>
      <c r="I55" s="244">
        <v>129282384</v>
      </c>
      <c r="J55" s="244">
        <v>140825367.004513</v>
      </c>
      <c r="K55" s="244">
        <v>147940576</v>
      </c>
      <c r="L55" s="246">
        <v>8.5000000000000006E-2</v>
      </c>
      <c r="M55" s="242" t="s">
        <v>184</v>
      </c>
      <c r="N55" s="247">
        <v>6.9357149092126092E-4</v>
      </c>
      <c r="O55" s="247">
        <v>5.6943462645462004E-2</v>
      </c>
    </row>
    <row r="56" spans="1:15" ht="16.5" customHeight="1">
      <c r="A56" s="241" t="s">
        <v>154</v>
      </c>
      <c r="B56" s="241" t="s">
        <v>241</v>
      </c>
      <c r="C56" s="241" t="s">
        <v>181</v>
      </c>
      <c r="D56" s="241" t="s">
        <v>182</v>
      </c>
      <c r="E56" s="248" t="s">
        <v>307</v>
      </c>
      <c r="F56" s="248" t="s">
        <v>309</v>
      </c>
      <c r="G56" s="241" t="s">
        <v>183</v>
      </c>
      <c r="H56" s="244">
        <v>319753420</v>
      </c>
      <c r="I56" s="244">
        <v>252964610</v>
      </c>
      <c r="J56" s="244">
        <v>276967041.50982898</v>
      </c>
      <c r="K56" s="244">
        <v>319753420</v>
      </c>
      <c r="L56" s="246">
        <v>0.09</v>
      </c>
      <c r="M56" s="242" t="s">
        <v>184</v>
      </c>
      <c r="N56" s="247">
        <v>1.3640755781582077E-3</v>
      </c>
      <c r="O56" s="247">
        <v>1.9305039691360198E-2</v>
      </c>
    </row>
    <row r="57" spans="1:15" ht="16.5" customHeight="1">
      <c r="A57" s="241" t="s">
        <v>154</v>
      </c>
      <c r="B57" s="241" t="s">
        <v>157</v>
      </c>
      <c r="C57" s="241" t="s">
        <v>186</v>
      </c>
      <c r="D57" s="241" t="s">
        <v>182</v>
      </c>
      <c r="E57" s="248" t="s">
        <v>316</v>
      </c>
      <c r="F57" s="248" t="s">
        <v>317</v>
      </c>
      <c r="G57" s="241" t="s">
        <v>183</v>
      </c>
      <c r="H57" s="244">
        <v>409008220</v>
      </c>
      <c r="I57" s="244">
        <v>379174677</v>
      </c>
      <c r="J57" s="244">
        <v>406001453.82987499</v>
      </c>
      <c r="K57" s="244">
        <v>409008220</v>
      </c>
      <c r="L57" s="246">
        <v>0.09</v>
      </c>
      <c r="M57" s="242" t="s">
        <v>184</v>
      </c>
      <c r="N57" s="247">
        <v>1.9995760681380775E-3</v>
      </c>
      <c r="O57" s="247">
        <v>4.0010072519530617E-3</v>
      </c>
    </row>
    <row r="58" spans="1:15" ht="16.5" customHeight="1">
      <c r="A58" s="241" t="s">
        <v>165</v>
      </c>
      <c r="B58" s="241" t="s">
        <v>239</v>
      </c>
      <c r="C58" s="241" t="s">
        <v>235</v>
      </c>
      <c r="D58" s="241" t="s">
        <v>182</v>
      </c>
      <c r="E58" s="248" t="s">
        <v>318</v>
      </c>
      <c r="F58" s="248" t="s">
        <v>240</v>
      </c>
      <c r="G58" s="241" t="s">
        <v>183</v>
      </c>
      <c r="H58" s="244">
        <v>128359589.04090001</v>
      </c>
      <c r="I58" s="244">
        <v>124993398.7222214</v>
      </c>
      <c r="J58" s="244">
        <v>102524697.75327399</v>
      </c>
      <c r="K58" s="244">
        <v>128359589.04090001</v>
      </c>
      <c r="L58" s="246">
        <v>8.7499999999999994E-2</v>
      </c>
      <c r="M58" s="242" t="s">
        <v>184</v>
      </c>
      <c r="N58" s="247">
        <v>5.0493891114596642E-4</v>
      </c>
      <c r="O58" s="247">
        <v>3.0599018943430967E-2</v>
      </c>
    </row>
    <row r="59" spans="1:15" ht="16.5" customHeight="1">
      <c r="A59" s="241" t="s">
        <v>165</v>
      </c>
      <c r="B59" s="241" t="s">
        <v>239</v>
      </c>
      <c r="C59" s="241" t="s">
        <v>235</v>
      </c>
      <c r="D59" s="241" t="s">
        <v>182</v>
      </c>
      <c r="E59" s="248" t="s">
        <v>319</v>
      </c>
      <c r="F59" s="248" t="s">
        <v>240</v>
      </c>
      <c r="G59" s="241" t="s">
        <v>183</v>
      </c>
      <c r="H59" s="244">
        <v>2182113013.6953001</v>
      </c>
      <c r="I59" s="244">
        <v>2124887778.2777786</v>
      </c>
      <c r="J59" s="244">
        <v>1742919861.80567</v>
      </c>
      <c r="K59" s="244">
        <v>2182113013.6953001</v>
      </c>
      <c r="L59" s="246">
        <v>8.7499999999999994E-2</v>
      </c>
      <c r="M59" s="242" t="s">
        <v>184</v>
      </c>
      <c r="N59" s="247">
        <v>8.5839614894814877E-3</v>
      </c>
      <c r="O59" s="247">
        <v>3.0599018943430967E-2</v>
      </c>
    </row>
    <row r="60" spans="1:15" ht="16.5" customHeight="1">
      <c r="A60" s="241" t="s">
        <v>154</v>
      </c>
      <c r="B60" s="241" t="s">
        <v>185</v>
      </c>
      <c r="C60" s="241" t="s">
        <v>186</v>
      </c>
      <c r="D60" s="241" t="s">
        <v>182</v>
      </c>
      <c r="E60" s="248" t="s">
        <v>320</v>
      </c>
      <c r="F60" s="248" t="s">
        <v>240</v>
      </c>
      <c r="G60" s="241" t="s">
        <v>183</v>
      </c>
      <c r="H60" s="244">
        <v>2377873980</v>
      </c>
      <c r="I60" s="244">
        <v>1788941644</v>
      </c>
      <c r="J60" s="244">
        <v>1912183281.4616399</v>
      </c>
      <c r="K60" s="244">
        <v>2377873980</v>
      </c>
      <c r="L60" s="246">
        <v>0.09</v>
      </c>
      <c r="M60" s="242" t="s">
        <v>184</v>
      </c>
      <c r="N60" s="247">
        <v>9.4175917141089867E-3</v>
      </c>
      <c r="O60" s="247">
        <v>4.0294116246399517E-2</v>
      </c>
    </row>
    <row r="61" spans="1:15" ht="16.5" customHeight="1">
      <c r="A61" s="241" t="s">
        <v>156</v>
      </c>
      <c r="B61" s="241" t="s">
        <v>185</v>
      </c>
      <c r="C61" s="241" t="s">
        <v>186</v>
      </c>
      <c r="D61" s="241" t="s">
        <v>182</v>
      </c>
      <c r="E61" s="248" t="s">
        <v>321</v>
      </c>
      <c r="F61" s="248" t="s">
        <v>188</v>
      </c>
      <c r="G61" s="241" t="s">
        <v>183</v>
      </c>
      <c r="H61" s="244">
        <v>291906849.31512499</v>
      </c>
      <c r="I61" s="244">
        <v>261800066.37901333</v>
      </c>
      <c r="J61" s="244">
        <v>283515903.270621</v>
      </c>
      <c r="K61" s="244">
        <v>291906849.31512499</v>
      </c>
      <c r="L61" s="246">
        <v>0.12</v>
      </c>
      <c r="M61" s="242" t="s">
        <v>184</v>
      </c>
      <c r="N61" s="247">
        <v>1.3963290273192824E-3</v>
      </c>
      <c r="O61" s="247">
        <v>4.0294116246399517E-2</v>
      </c>
    </row>
    <row r="62" spans="1:15" ht="16.5" customHeight="1">
      <c r="A62" s="241" t="s">
        <v>154</v>
      </c>
      <c r="B62" s="241" t="s">
        <v>249</v>
      </c>
      <c r="C62" s="241" t="s">
        <v>186</v>
      </c>
      <c r="D62" s="241" t="s">
        <v>182</v>
      </c>
      <c r="E62" s="248" t="s">
        <v>322</v>
      </c>
      <c r="F62" s="248" t="s">
        <v>323</v>
      </c>
      <c r="G62" s="241" t="s">
        <v>183</v>
      </c>
      <c r="H62" s="244">
        <v>1072657552</v>
      </c>
      <c r="I62" s="244">
        <v>763011866</v>
      </c>
      <c r="J62" s="244">
        <v>812529882.20124197</v>
      </c>
      <c r="K62" s="244">
        <v>1072657552</v>
      </c>
      <c r="L62" s="246">
        <v>0.08</v>
      </c>
      <c r="M62" s="242" t="s">
        <v>184</v>
      </c>
      <c r="N62" s="247">
        <v>4.0017475104349061E-3</v>
      </c>
      <c r="O62" s="247">
        <v>3.5766179845471181E-2</v>
      </c>
    </row>
    <row r="63" spans="1:15" ht="16.5" customHeight="1">
      <c r="A63" s="241" t="s">
        <v>154</v>
      </c>
      <c r="B63" s="241" t="s">
        <v>160</v>
      </c>
      <c r="C63" s="241" t="s">
        <v>181</v>
      </c>
      <c r="D63" s="241" t="s">
        <v>182</v>
      </c>
      <c r="E63" s="248" t="s">
        <v>324</v>
      </c>
      <c r="F63" s="248" t="s">
        <v>325</v>
      </c>
      <c r="G63" s="241" t="s">
        <v>183</v>
      </c>
      <c r="H63" s="244">
        <v>216531498</v>
      </c>
      <c r="I63" s="244">
        <v>189973590</v>
      </c>
      <c r="J63" s="244">
        <v>200766894.93354499</v>
      </c>
      <c r="K63" s="244">
        <v>216531498</v>
      </c>
      <c r="L63" s="246">
        <v>7.0000000000000007E-2</v>
      </c>
      <c r="M63" s="242" t="s">
        <v>184</v>
      </c>
      <c r="N63" s="247">
        <v>9.8878630752816392E-4</v>
      </c>
      <c r="O63" s="247">
        <v>1.379711797254702E-2</v>
      </c>
    </row>
    <row r="64" spans="1:15" ht="16.5" customHeight="1">
      <c r="A64" s="241" t="s">
        <v>156</v>
      </c>
      <c r="B64" s="241" t="s">
        <v>193</v>
      </c>
      <c r="C64" s="241" t="s">
        <v>186</v>
      </c>
      <c r="D64" s="241" t="s">
        <v>182</v>
      </c>
      <c r="E64" s="248" t="s">
        <v>326</v>
      </c>
      <c r="F64" s="248" t="s">
        <v>327</v>
      </c>
      <c r="G64" s="241" t="s">
        <v>183</v>
      </c>
      <c r="H64" s="244">
        <v>55818301.369750999</v>
      </c>
      <c r="I64" s="244">
        <v>38508358</v>
      </c>
      <c r="J64" s="244">
        <v>41354374.996157102</v>
      </c>
      <c r="K64" s="244">
        <v>55818301.369750999</v>
      </c>
      <c r="L64" s="246">
        <v>0.12</v>
      </c>
      <c r="M64" s="242" t="s">
        <v>184</v>
      </c>
      <c r="N64" s="247">
        <v>2.0367222278414103E-4</v>
      </c>
      <c r="O64" s="247">
        <v>8.9730639895147235E-3</v>
      </c>
    </row>
    <row r="65" spans="1:15" ht="16.5" customHeight="1">
      <c r="A65" s="241" t="s">
        <v>165</v>
      </c>
      <c r="B65" s="241" t="s">
        <v>189</v>
      </c>
      <c r="C65" s="241" t="s">
        <v>190</v>
      </c>
      <c r="D65" s="241" t="s">
        <v>182</v>
      </c>
      <c r="E65" s="248" t="s">
        <v>326</v>
      </c>
      <c r="F65" s="248" t="s">
        <v>225</v>
      </c>
      <c r="G65" s="241" t="s">
        <v>183</v>
      </c>
      <c r="H65" s="244">
        <v>148269452.05521899</v>
      </c>
      <c r="I65" s="244">
        <v>100149265</v>
      </c>
      <c r="J65" s="244">
        <v>107023713.338816</v>
      </c>
      <c r="K65" s="244">
        <v>148269452.05521899</v>
      </c>
      <c r="L65" s="246">
        <v>0.105</v>
      </c>
      <c r="M65" s="242" t="s">
        <v>184</v>
      </c>
      <c r="N65" s="247">
        <v>5.2709677242988092E-4</v>
      </c>
      <c r="O65" s="247">
        <v>1.1840581264815667E-2</v>
      </c>
    </row>
    <row r="66" spans="1:15" ht="16.5" customHeight="1">
      <c r="A66" s="241" t="s">
        <v>154</v>
      </c>
      <c r="B66" s="241" t="s">
        <v>249</v>
      </c>
      <c r="C66" s="241" t="s">
        <v>186</v>
      </c>
      <c r="D66" s="241" t="s">
        <v>182</v>
      </c>
      <c r="E66" s="248" t="s">
        <v>326</v>
      </c>
      <c r="F66" s="248" t="s">
        <v>328</v>
      </c>
      <c r="G66" s="241" t="s">
        <v>183</v>
      </c>
      <c r="H66" s="244">
        <v>1608986328</v>
      </c>
      <c r="I66" s="244">
        <v>1145480970</v>
      </c>
      <c r="J66" s="244">
        <v>1216746066.06829</v>
      </c>
      <c r="K66" s="244">
        <v>1608986328</v>
      </c>
      <c r="L66" s="246">
        <v>0.08</v>
      </c>
      <c r="M66" s="242" t="s">
        <v>184</v>
      </c>
      <c r="N66" s="247">
        <v>5.9925310408636724E-3</v>
      </c>
      <c r="O66" s="247">
        <v>3.5766179845471181E-2</v>
      </c>
    </row>
    <row r="67" spans="1:15" ht="16.5" customHeight="1">
      <c r="A67" s="241" t="s">
        <v>154</v>
      </c>
      <c r="B67" s="241" t="s">
        <v>241</v>
      </c>
      <c r="C67" s="241" t="s">
        <v>181</v>
      </c>
      <c r="D67" s="241" t="s">
        <v>182</v>
      </c>
      <c r="E67" s="248" t="s">
        <v>326</v>
      </c>
      <c r="F67" s="248" t="s">
        <v>329</v>
      </c>
      <c r="G67" s="241" t="s">
        <v>183</v>
      </c>
      <c r="H67" s="244">
        <v>716953426</v>
      </c>
      <c r="I67" s="244">
        <v>541227810</v>
      </c>
      <c r="J67" s="244">
        <v>582749863.03544295</v>
      </c>
      <c r="K67" s="244">
        <v>716953426</v>
      </c>
      <c r="L67" s="246">
        <v>0.11</v>
      </c>
      <c r="M67" s="242" t="s">
        <v>184</v>
      </c>
      <c r="N67" s="247">
        <v>2.8700702148832329E-3</v>
      </c>
      <c r="O67" s="247">
        <v>1.9305039691360198E-2</v>
      </c>
    </row>
    <row r="68" spans="1:15" ht="16.5" customHeight="1">
      <c r="A68" s="241" t="s">
        <v>154</v>
      </c>
      <c r="B68" s="241" t="s">
        <v>330</v>
      </c>
      <c r="C68" s="241" t="s">
        <v>186</v>
      </c>
      <c r="D68" s="241" t="s">
        <v>182</v>
      </c>
      <c r="E68" s="248" t="s">
        <v>331</v>
      </c>
      <c r="F68" s="248" t="s">
        <v>332</v>
      </c>
      <c r="G68" s="241" t="s">
        <v>183</v>
      </c>
      <c r="H68" s="244">
        <v>1047945208</v>
      </c>
      <c r="I68" s="244">
        <v>955647053</v>
      </c>
      <c r="J68" s="244">
        <v>1003228293.96187</v>
      </c>
      <c r="K68" s="244">
        <v>1047945208</v>
      </c>
      <c r="L68" s="246">
        <v>6.25E-2</v>
      </c>
      <c r="M68" s="242" t="s">
        <v>184</v>
      </c>
      <c r="N68" s="247">
        <v>4.9409460694338448E-3</v>
      </c>
      <c r="O68" s="247">
        <v>4.9409460694338448E-3</v>
      </c>
    </row>
    <row r="69" spans="1:15" ht="16.5" customHeight="1">
      <c r="A69" s="241" t="s">
        <v>154</v>
      </c>
      <c r="B69" s="241" t="s">
        <v>241</v>
      </c>
      <c r="C69" s="241" t="s">
        <v>181</v>
      </c>
      <c r="D69" s="241" t="s">
        <v>182</v>
      </c>
      <c r="E69" s="248" t="s">
        <v>333</v>
      </c>
      <c r="F69" s="248" t="s">
        <v>334</v>
      </c>
      <c r="G69" s="241" t="s">
        <v>183</v>
      </c>
      <c r="H69" s="244">
        <v>110640636</v>
      </c>
      <c r="I69" s="244">
        <v>79734324</v>
      </c>
      <c r="J69" s="244">
        <v>86126947.172815904</v>
      </c>
      <c r="K69" s="244">
        <v>110640636</v>
      </c>
      <c r="L69" s="246">
        <v>0.11</v>
      </c>
      <c r="M69" s="242" t="s">
        <v>184</v>
      </c>
      <c r="N69" s="247">
        <v>4.2417922587222718E-4</v>
      </c>
      <c r="O69" s="247">
        <v>1.9305039691360198E-2</v>
      </c>
    </row>
    <row r="70" spans="1:15" ht="16.5" customHeight="1">
      <c r="A70" s="241" t="s">
        <v>154</v>
      </c>
      <c r="B70" s="241" t="s">
        <v>335</v>
      </c>
      <c r="C70" s="241" t="s">
        <v>186</v>
      </c>
      <c r="D70" s="241" t="s">
        <v>182</v>
      </c>
      <c r="E70" s="248" t="s">
        <v>298</v>
      </c>
      <c r="F70" s="248" t="s">
        <v>192</v>
      </c>
      <c r="G70" s="241" t="s">
        <v>183</v>
      </c>
      <c r="H70" s="244">
        <v>1070273974</v>
      </c>
      <c r="I70" s="244">
        <v>964430515</v>
      </c>
      <c r="J70" s="244">
        <v>1011367458.3674001</v>
      </c>
      <c r="K70" s="244">
        <v>1070273974</v>
      </c>
      <c r="L70" s="246">
        <v>6.3671221138097756E-2</v>
      </c>
      <c r="M70" s="242" t="s">
        <v>184</v>
      </c>
      <c r="N70" s="247">
        <v>4.9810318331827575E-3</v>
      </c>
      <c r="O70" s="247">
        <v>9.962063666365515E-3</v>
      </c>
    </row>
    <row r="71" spans="1:15" ht="16.5" customHeight="1">
      <c r="A71" s="241" t="s">
        <v>154</v>
      </c>
      <c r="B71" s="241" t="s">
        <v>335</v>
      </c>
      <c r="C71" s="241" t="s">
        <v>186</v>
      </c>
      <c r="D71" s="241" t="s">
        <v>182</v>
      </c>
      <c r="E71" s="248" t="s">
        <v>298</v>
      </c>
      <c r="F71" s="248" t="s">
        <v>192</v>
      </c>
      <c r="G71" s="241" t="s">
        <v>183</v>
      </c>
      <c r="H71" s="244">
        <v>1070273974</v>
      </c>
      <c r="I71" s="244">
        <v>964430515</v>
      </c>
      <c r="J71" s="244">
        <v>1011367458.3674001</v>
      </c>
      <c r="K71" s="244">
        <v>1070273974</v>
      </c>
      <c r="L71" s="246">
        <v>6.3671221138097756E-2</v>
      </c>
      <c r="M71" s="242" t="s">
        <v>184</v>
      </c>
      <c r="N71" s="247">
        <v>4.9810318331827575E-3</v>
      </c>
      <c r="O71" s="247">
        <v>9.962063666365515E-3</v>
      </c>
    </row>
    <row r="72" spans="1:15" ht="15" customHeight="1">
      <c r="A72" s="241" t="s">
        <v>154</v>
      </c>
      <c r="B72" s="241" t="s">
        <v>162</v>
      </c>
      <c r="C72" s="241" t="s">
        <v>181</v>
      </c>
      <c r="D72" s="241" t="s">
        <v>182</v>
      </c>
      <c r="E72" s="248" t="s">
        <v>336</v>
      </c>
      <c r="F72" s="248" t="s">
        <v>337</v>
      </c>
      <c r="G72" s="241" t="s">
        <v>183</v>
      </c>
      <c r="H72" s="244">
        <v>1055479448</v>
      </c>
      <c r="I72" s="244">
        <v>950684908</v>
      </c>
      <c r="J72" s="244">
        <v>1004160753.1322401</v>
      </c>
      <c r="K72" s="244">
        <v>1055479448</v>
      </c>
      <c r="L72" s="246">
        <v>7.4999999999999997E-2</v>
      </c>
      <c r="M72" s="242" t="s">
        <v>184</v>
      </c>
      <c r="N72" s="247">
        <v>4.9455384742737776E-3</v>
      </c>
      <c r="O72" s="247">
        <v>9.4596391182261777E-3</v>
      </c>
    </row>
    <row r="73" spans="1:15" ht="16.5" customHeight="1">
      <c r="A73" s="241" t="s">
        <v>154</v>
      </c>
      <c r="B73" s="241" t="s">
        <v>163</v>
      </c>
      <c r="C73" s="241" t="s">
        <v>186</v>
      </c>
      <c r="D73" s="241" t="s">
        <v>182</v>
      </c>
      <c r="E73" s="248" t="s">
        <v>336</v>
      </c>
      <c r="F73" s="248" t="s">
        <v>338</v>
      </c>
      <c r="G73" s="241" t="s">
        <v>183</v>
      </c>
      <c r="H73" s="244">
        <v>1086958904</v>
      </c>
      <c r="I73" s="244">
        <v>951366730</v>
      </c>
      <c r="J73" s="244">
        <v>1002249361.07726</v>
      </c>
      <c r="K73" s="244">
        <v>1086958904</v>
      </c>
      <c r="L73" s="246">
        <v>6.9000000000000006E-2</v>
      </c>
      <c r="M73" s="242" t="s">
        <v>184</v>
      </c>
      <c r="N73" s="247">
        <v>4.9361247793869387E-3</v>
      </c>
      <c r="O73" s="247">
        <v>7.5214976399789451E-3</v>
      </c>
    </row>
    <row r="74" spans="1:15" ht="16.5" customHeight="1">
      <c r="A74" s="241" t="s">
        <v>165</v>
      </c>
      <c r="B74" s="241" t="s">
        <v>239</v>
      </c>
      <c r="C74" s="241" t="s">
        <v>235</v>
      </c>
      <c r="D74" s="241" t="s">
        <v>182</v>
      </c>
      <c r="E74" s="248" t="s">
        <v>339</v>
      </c>
      <c r="F74" s="248" t="s">
        <v>240</v>
      </c>
      <c r="G74" s="241" t="s">
        <v>183</v>
      </c>
      <c r="H74" s="244">
        <v>2182113013.6953001</v>
      </c>
      <c r="I74" s="244">
        <v>1640252806</v>
      </c>
      <c r="J74" s="244">
        <v>1741597746.1935401</v>
      </c>
      <c r="K74" s="244">
        <v>2182113013.6953001</v>
      </c>
      <c r="L74" s="246">
        <v>8.7499999999999994E-2</v>
      </c>
      <c r="M74" s="242" t="s">
        <v>184</v>
      </c>
      <c r="N74" s="247">
        <v>8.5774500085190712E-3</v>
      </c>
      <c r="O74" s="247">
        <v>3.0599018943430967E-2</v>
      </c>
    </row>
    <row r="75" spans="1:15" ht="16.5" customHeight="1">
      <c r="A75" s="241" t="s">
        <v>154</v>
      </c>
      <c r="B75" s="241" t="s">
        <v>155</v>
      </c>
      <c r="C75" s="241" t="s">
        <v>181</v>
      </c>
      <c r="D75" s="241" t="s">
        <v>182</v>
      </c>
      <c r="E75" s="248" t="s">
        <v>339</v>
      </c>
      <c r="F75" s="248" t="s">
        <v>340</v>
      </c>
      <c r="G75" s="241" t="s">
        <v>183</v>
      </c>
      <c r="H75" s="244">
        <v>306506847</v>
      </c>
      <c r="I75" s="244">
        <v>232308229</v>
      </c>
      <c r="J75" s="244">
        <v>250340114.04253599</v>
      </c>
      <c r="K75" s="244">
        <v>306506847</v>
      </c>
      <c r="L75" s="246">
        <v>0.1</v>
      </c>
      <c r="M75" s="242" t="s">
        <v>184</v>
      </c>
      <c r="N75" s="247">
        <v>1.232936720330478E-3</v>
      </c>
      <c r="O75" s="247">
        <v>1.9849182471450553E-3</v>
      </c>
    </row>
    <row r="76" spans="1:15" ht="16.5" customHeight="1">
      <c r="A76" s="241" t="s">
        <v>154</v>
      </c>
      <c r="B76" s="241" t="s">
        <v>159</v>
      </c>
      <c r="C76" s="241" t="s">
        <v>181</v>
      </c>
      <c r="D76" s="241" t="s">
        <v>182</v>
      </c>
      <c r="E76" s="248" t="s">
        <v>339</v>
      </c>
      <c r="F76" s="248" t="s">
        <v>341</v>
      </c>
      <c r="G76" s="241" t="s">
        <v>183</v>
      </c>
      <c r="H76" s="244">
        <v>1287041098</v>
      </c>
      <c r="I76" s="244">
        <v>976816106</v>
      </c>
      <c r="J76" s="244">
        <v>1051991462.82248</v>
      </c>
      <c r="K76" s="244">
        <v>1287041098</v>
      </c>
      <c r="L76" s="246">
        <v>0.1</v>
      </c>
      <c r="M76" s="242" t="s">
        <v>184</v>
      </c>
      <c r="N76" s="247">
        <v>5.1811069470377689E-3</v>
      </c>
      <c r="O76" s="247">
        <v>2.9611960129649798E-2</v>
      </c>
    </row>
    <row r="77" spans="1:15" ht="15" customHeight="1">
      <c r="A77" s="241" t="s">
        <v>165</v>
      </c>
      <c r="B77" s="241" t="s">
        <v>239</v>
      </c>
      <c r="C77" s="241" t="s">
        <v>235</v>
      </c>
      <c r="D77" s="241" t="s">
        <v>182</v>
      </c>
      <c r="E77" s="248" t="s">
        <v>342</v>
      </c>
      <c r="F77" s="248" t="s">
        <v>240</v>
      </c>
      <c r="G77" s="241" t="s">
        <v>183</v>
      </c>
      <c r="H77" s="244">
        <v>898517123.28629994</v>
      </c>
      <c r="I77" s="244">
        <v>1336418200</v>
      </c>
      <c r="J77" s="244">
        <v>716972809.98807597</v>
      </c>
      <c r="K77" s="244">
        <v>898517123.28629994</v>
      </c>
      <c r="L77" s="246">
        <v>8.7499999999999994E-2</v>
      </c>
      <c r="M77" s="242" t="s">
        <v>184</v>
      </c>
      <c r="N77" s="247">
        <v>3.5311244795655302E-3</v>
      </c>
      <c r="O77" s="247">
        <v>3.0599018943430967E-2</v>
      </c>
    </row>
    <row r="78" spans="1:15">
      <c r="A78" s="241" t="s">
        <v>165</v>
      </c>
      <c r="B78" s="241" t="s">
        <v>239</v>
      </c>
      <c r="C78" s="241" t="s">
        <v>235</v>
      </c>
      <c r="D78" s="241" t="s">
        <v>182</v>
      </c>
      <c r="E78" s="248" t="s">
        <v>343</v>
      </c>
      <c r="F78" s="248" t="s">
        <v>240</v>
      </c>
      <c r="G78" s="241" t="s">
        <v>183</v>
      </c>
      <c r="H78" s="244">
        <v>128359589.04090001</v>
      </c>
      <c r="I78" s="244">
        <v>96574229.935222745</v>
      </c>
      <c r="J78" s="244">
        <v>102424687.14115401</v>
      </c>
      <c r="K78" s="244">
        <v>128359589.04090001</v>
      </c>
      <c r="L78" s="246">
        <v>8.7499999999999994E-2</v>
      </c>
      <c r="M78" s="242" t="s">
        <v>184</v>
      </c>
      <c r="N78" s="247">
        <v>5.0444635422364865E-4</v>
      </c>
      <c r="O78" s="247">
        <v>3.0599018943430967E-2</v>
      </c>
    </row>
    <row r="79" spans="1:15" ht="15" customHeight="1">
      <c r="A79" s="241" t="s">
        <v>154</v>
      </c>
      <c r="B79" s="241" t="s">
        <v>155</v>
      </c>
      <c r="C79" s="241" t="s">
        <v>181</v>
      </c>
      <c r="D79" s="241" t="s">
        <v>182</v>
      </c>
      <c r="E79" s="248" t="s">
        <v>344</v>
      </c>
      <c r="F79" s="248" t="s">
        <v>345</v>
      </c>
      <c r="G79" s="241" t="s">
        <v>183</v>
      </c>
      <c r="H79" s="244">
        <v>181962328</v>
      </c>
      <c r="I79" s="244">
        <v>144005166</v>
      </c>
      <c r="J79" s="244">
        <v>152685160.622179</v>
      </c>
      <c r="K79" s="244">
        <v>181962328</v>
      </c>
      <c r="L79" s="246">
        <v>8.5000000000000006E-2</v>
      </c>
      <c r="M79" s="242" t="s">
        <v>184</v>
      </c>
      <c r="N79" s="247">
        <v>7.519815268145774E-4</v>
      </c>
      <c r="O79" s="247">
        <v>1.9849182471450553E-3</v>
      </c>
    </row>
    <row r="80" spans="1:15" ht="15" customHeight="1">
      <c r="A80" s="241" t="s">
        <v>165</v>
      </c>
      <c r="B80" s="241" t="s">
        <v>189</v>
      </c>
      <c r="C80" s="241" t="s">
        <v>190</v>
      </c>
      <c r="D80" s="241" t="s">
        <v>182</v>
      </c>
      <c r="E80" s="248" t="s">
        <v>346</v>
      </c>
      <c r="F80" s="248" t="s">
        <v>225</v>
      </c>
      <c r="G80" s="241" t="s">
        <v>183</v>
      </c>
      <c r="H80" s="244">
        <v>79376575.342693001</v>
      </c>
      <c r="I80" s="244">
        <v>54122927</v>
      </c>
      <c r="J80" s="244">
        <v>57328386.691719897</v>
      </c>
      <c r="K80" s="244">
        <v>79376575.342693001</v>
      </c>
      <c r="L80" s="246">
        <v>0.105</v>
      </c>
      <c r="M80" s="242" t="s">
        <v>184</v>
      </c>
      <c r="N80" s="247">
        <v>2.8234497431568929E-4</v>
      </c>
      <c r="O80" s="247">
        <v>1.1840581264815667E-2</v>
      </c>
    </row>
    <row r="81" spans="1:15" ht="15" customHeight="1">
      <c r="A81" s="241" t="s">
        <v>165</v>
      </c>
      <c r="B81" s="241" t="s">
        <v>239</v>
      </c>
      <c r="C81" s="241" t="s">
        <v>235</v>
      </c>
      <c r="D81" s="241" t="s">
        <v>182</v>
      </c>
      <c r="E81" s="248" t="s">
        <v>346</v>
      </c>
      <c r="F81" s="248" t="s">
        <v>240</v>
      </c>
      <c r="G81" s="241" t="s">
        <v>183</v>
      </c>
      <c r="H81" s="244">
        <v>898517123.28629994</v>
      </c>
      <c r="I81" s="244">
        <v>704399604</v>
      </c>
      <c r="J81" s="244">
        <v>738646422.40489101</v>
      </c>
      <c r="K81" s="244">
        <v>898517123.28629994</v>
      </c>
      <c r="L81" s="246">
        <v>8.7499999999999994E-2</v>
      </c>
      <c r="M81" s="242" t="s">
        <v>184</v>
      </c>
      <c r="N81" s="247">
        <v>3.6378680300872073E-3</v>
      </c>
      <c r="O81" s="247">
        <v>3.0599018943430967E-2</v>
      </c>
    </row>
    <row r="82" spans="1:15" ht="15" customHeight="1">
      <c r="A82" s="241" t="s">
        <v>154</v>
      </c>
      <c r="B82" s="241" t="s">
        <v>162</v>
      </c>
      <c r="C82" s="241" t="s">
        <v>181</v>
      </c>
      <c r="D82" s="241" t="s">
        <v>182</v>
      </c>
      <c r="E82" s="248" t="s">
        <v>347</v>
      </c>
      <c r="F82" s="248" t="s">
        <v>348</v>
      </c>
      <c r="G82" s="241" t="s">
        <v>183</v>
      </c>
      <c r="H82" s="244">
        <v>108175342</v>
      </c>
      <c r="I82" s="244">
        <v>101027783.39567482</v>
      </c>
      <c r="J82" s="244">
        <v>105885090.83555999</v>
      </c>
      <c r="K82" s="244">
        <v>108175342</v>
      </c>
      <c r="L82" s="246">
        <v>0.08</v>
      </c>
      <c r="M82" s="242" t="s">
        <v>184</v>
      </c>
      <c r="N82" s="247">
        <v>5.2148900357418563E-4</v>
      </c>
      <c r="O82" s="247">
        <v>9.4596391182261777E-3</v>
      </c>
    </row>
    <row r="83" spans="1:15" ht="15" customHeight="1">
      <c r="A83" s="241" t="s">
        <v>154</v>
      </c>
      <c r="B83" s="241" t="s">
        <v>159</v>
      </c>
      <c r="C83" s="241" t="s">
        <v>181</v>
      </c>
      <c r="D83" s="241" t="s">
        <v>182</v>
      </c>
      <c r="E83" s="248" t="s">
        <v>349</v>
      </c>
      <c r="F83" s="248" t="s">
        <v>350</v>
      </c>
      <c r="G83" s="241" t="s">
        <v>183</v>
      </c>
      <c r="H83" s="244">
        <v>53604794</v>
      </c>
      <c r="I83" s="244">
        <v>49094885</v>
      </c>
      <c r="J83" s="244">
        <v>51448305.1824058</v>
      </c>
      <c r="K83" s="244">
        <v>53604794</v>
      </c>
      <c r="L83" s="246">
        <v>9.5000000000000001E-2</v>
      </c>
      <c r="M83" s="242" t="s">
        <v>184</v>
      </c>
      <c r="N83" s="247">
        <v>2.5338529903912621E-4</v>
      </c>
      <c r="O83" s="247">
        <v>2.9611960129649798E-2</v>
      </c>
    </row>
    <row r="84" spans="1:15" ht="15" customHeight="1">
      <c r="A84" s="241" t="s">
        <v>165</v>
      </c>
      <c r="B84" s="241" t="s">
        <v>189</v>
      </c>
      <c r="C84" s="241" t="s">
        <v>190</v>
      </c>
      <c r="D84" s="241" t="s">
        <v>182</v>
      </c>
      <c r="E84" s="248" t="s">
        <v>248</v>
      </c>
      <c r="F84" s="248" t="s">
        <v>284</v>
      </c>
      <c r="G84" s="241" t="s">
        <v>183</v>
      </c>
      <c r="H84" s="244">
        <v>203774006.92879099</v>
      </c>
      <c r="I84" s="244">
        <v>133528639</v>
      </c>
      <c r="J84" s="244">
        <v>120313846.49546801</v>
      </c>
      <c r="K84" s="244">
        <v>203774006.92879099</v>
      </c>
      <c r="L84" s="246">
        <v>0.1125</v>
      </c>
      <c r="M84" s="242" t="s">
        <v>184</v>
      </c>
      <c r="N84" s="247">
        <v>5.92551297165512E-4</v>
      </c>
      <c r="O84" s="247">
        <v>1.1840581264815667E-2</v>
      </c>
    </row>
    <row r="85" spans="1:15">
      <c r="A85" s="241" t="s">
        <v>154</v>
      </c>
      <c r="B85" s="241" t="s">
        <v>159</v>
      </c>
      <c r="C85" s="241" t="s">
        <v>181</v>
      </c>
      <c r="D85" s="241" t="s">
        <v>182</v>
      </c>
      <c r="E85" s="248" t="s">
        <v>351</v>
      </c>
      <c r="F85" s="248" t="s">
        <v>304</v>
      </c>
      <c r="G85" s="241" t="s">
        <v>183</v>
      </c>
      <c r="H85" s="244">
        <v>271315068</v>
      </c>
      <c r="I85" s="244">
        <v>194643233</v>
      </c>
      <c r="J85" s="244">
        <v>205378953.749365</v>
      </c>
      <c r="K85" s="244">
        <v>271315068</v>
      </c>
      <c r="L85" s="246">
        <v>9.5000000000000001E-2</v>
      </c>
      <c r="M85" s="242" t="s">
        <v>184</v>
      </c>
      <c r="N85" s="247">
        <v>1.0115009119857708E-3</v>
      </c>
      <c r="O85" s="247">
        <v>2.9611960129649798E-2</v>
      </c>
    </row>
    <row r="86" spans="1:15" ht="15" customHeight="1">
      <c r="A86" s="241" t="s">
        <v>154</v>
      </c>
      <c r="B86" s="241" t="s">
        <v>159</v>
      </c>
      <c r="C86" s="241" t="s">
        <v>181</v>
      </c>
      <c r="D86" s="241" t="s">
        <v>182</v>
      </c>
      <c r="E86" s="248" t="s">
        <v>351</v>
      </c>
      <c r="F86" s="248" t="s">
        <v>304</v>
      </c>
      <c r="G86" s="241" t="s">
        <v>183</v>
      </c>
      <c r="H86" s="244">
        <v>406972601</v>
      </c>
      <c r="I86" s="244">
        <v>291964849</v>
      </c>
      <c r="J86" s="244">
        <v>308068429.89424002</v>
      </c>
      <c r="K86" s="244">
        <v>406972601</v>
      </c>
      <c r="L86" s="246">
        <v>9.5000000000000001E-2</v>
      </c>
      <c r="M86" s="242" t="s">
        <v>184</v>
      </c>
      <c r="N86" s="247">
        <v>1.5172513643843203E-3</v>
      </c>
      <c r="O86" s="247">
        <v>2.9611960129649798E-2</v>
      </c>
    </row>
    <row r="87" spans="1:15" ht="15" customHeight="1">
      <c r="A87" s="241" t="s">
        <v>154</v>
      </c>
      <c r="B87" s="241" t="s">
        <v>159</v>
      </c>
      <c r="C87" s="241" t="s">
        <v>181</v>
      </c>
      <c r="D87" s="241" t="s">
        <v>182</v>
      </c>
      <c r="E87" s="248" t="s">
        <v>352</v>
      </c>
      <c r="F87" s="248" t="s">
        <v>353</v>
      </c>
      <c r="G87" s="241" t="s">
        <v>183</v>
      </c>
      <c r="H87" s="244">
        <v>375123288</v>
      </c>
      <c r="I87" s="244">
        <v>288791360</v>
      </c>
      <c r="J87" s="244">
        <v>306832142.36634302</v>
      </c>
      <c r="K87" s="244">
        <v>375123288</v>
      </c>
      <c r="L87" s="246">
        <v>0.1</v>
      </c>
      <c r="M87" s="242" t="s">
        <v>184</v>
      </c>
      <c r="N87" s="247">
        <v>1.5111625907338786E-3</v>
      </c>
      <c r="O87" s="247">
        <v>2.9611960129649798E-2</v>
      </c>
    </row>
    <row r="88" spans="1:15" ht="15" customHeight="1">
      <c r="A88" s="241" t="s">
        <v>154</v>
      </c>
      <c r="B88" s="241" t="s">
        <v>221</v>
      </c>
      <c r="C88" s="241" t="s">
        <v>181</v>
      </c>
      <c r="D88" s="241" t="s">
        <v>182</v>
      </c>
      <c r="E88" s="248" t="s">
        <v>354</v>
      </c>
      <c r="F88" s="248" t="s">
        <v>355</v>
      </c>
      <c r="G88" s="241" t="s">
        <v>183</v>
      </c>
      <c r="H88" s="244">
        <v>1819332180</v>
      </c>
      <c r="I88" s="244">
        <v>1459697503</v>
      </c>
      <c r="J88" s="244">
        <v>1532074318.21082</v>
      </c>
      <c r="K88" s="244">
        <v>1819332180</v>
      </c>
      <c r="L88" s="246">
        <v>8.5000000000000006E-2</v>
      </c>
      <c r="M88" s="242" t="s">
        <v>184</v>
      </c>
      <c r="N88" s="247">
        <v>7.5455373679203675E-3</v>
      </c>
      <c r="O88" s="247">
        <v>5.6943462645462004E-2</v>
      </c>
    </row>
    <row r="89" spans="1:15">
      <c r="A89" s="241" t="s">
        <v>154</v>
      </c>
      <c r="B89" s="241" t="s">
        <v>159</v>
      </c>
      <c r="C89" s="241" t="s">
        <v>181</v>
      </c>
      <c r="D89" s="241" t="s">
        <v>182</v>
      </c>
      <c r="E89" s="248" t="s">
        <v>356</v>
      </c>
      <c r="F89" s="248" t="s">
        <v>357</v>
      </c>
      <c r="G89" s="241" t="s">
        <v>183</v>
      </c>
      <c r="H89" s="244">
        <v>324197260</v>
      </c>
      <c r="I89" s="244">
        <v>291031060</v>
      </c>
      <c r="J89" s="244">
        <v>304114733.264368</v>
      </c>
      <c r="K89" s="244">
        <v>324197260</v>
      </c>
      <c r="L89" s="246">
        <v>0.08</v>
      </c>
      <c r="M89" s="242" t="s">
        <v>184</v>
      </c>
      <c r="N89" s="247">
        <v>1.4977792243533073E-3</v>
      </c>
      <c r="O89" s="247">
        <v>2.9611960129649798E-2</v>
      </c>
    </row>
    <row r="90" spans="1:15">
      <c r="A90" s="241" t="s">
        <v>154</v>
      </c>
      <c r="B90" s="241" t="s">
        <v>159</v>
      </c>
      <c r="C90" s="241" t="s">
        <v>181</v>
      </c>
      <c r="D90" s="241" t="s">
        <v>182</v>
      </c>
      <c r="E90" s="248" t="s">
        <v>358</v>
      </c>
      <c r="F90" s="248" t="s">
        <v>353</v>
      </c>
      <c r="G90" s="241" t="s">
        <v>183</v>
      </c>
      <c r="H90" s="244">
        <v>750246576</v>
      </c>
      <c r="I90" s="244">
        <v>579460521</v>
      </c>
      <c r="J90" s="244">
        <v>613664107.98401999</v>
      </c>
      <c r="K90" s="244">
        <v>750246576</v>
      </c>
      <c r="L90" s="246">
        <v>0.1</v>
      </c>
      <c r="M90" s="242" t="s">
        <v>184</v>
      </c>
      <c r="N90" s="247">
        <v>3.0223243109723454E-3</v>
      </c>
      <c r="O90" s="247">
        <v>2.9611960129649798E-2</v>
      </c>
    </row>
    <row r="91" spans="1:15">
      <c r="A91" s="241" t="s">
        <v>359</v>
      </c>
      <c r="B91" s="241" t="s">
        <v>360</v>
      </c>
      <c r="C91" s="241" t="s">
        <v>361</v>
      </c>
      <c r="D91" s="241" t="s">
        <v>182</v>
      </c>
      <c r="E91" s="248" t="s">
        <v>362</v>
      </c>
      <c r="F91" s="248" t="s">
        <v>363</v>
      </c>
      <c r="G91" s="241" t="s">
        <v>183</v>
      </c>
      <c r="H91" s="244">
        <v>3656461250</v>
      </c>
      <c r="I91" s="244">
        <v>3052397954</v>
      </c>
      <c r="J91" s="244">
        <v>3127189467.5012202</v>
      </c>
      <c r="K91" s="244">
        <v>3656461250</v>
      </c>
      <c r="L91" s="246">
        <v>7.7499999999999999E-2</v>
      </c>
      <c r="M91" s="242" t="s">
        <v>184</v>
      </c>
      <c r="N91" s="247">
        <v>1.5401553764802744E-2</v>
      </c>
      <c r="O91" s="247">
        <v>1.5401553764802744E-2</v>
      </c>
    </row>
    <row r="92" spans="1:15">
      <c r="A92" s="241" t="s">
        <v>154</v>
      </c>
      <c r="B92" s="241" t="s">
        <v>193</v>
      </c>
      <c r="C92" s="241" t="s">
        <v>186</v>
      </c>
      <c r="D92" s="241" t="s">
        <v>182</v>
      </c>
      <c r="E92" s="248" t="s">
        <v>364</v>
      </c>
      <c r="F92" s="248" t="s">
        <v>365</v>
      </c>
      <c r="G92" s="241" t="s">
        <v>183</v>
      </c>
      <c r="H92" s="244">
        <v>547668986</v>
      </c>
      <c r="I92" s="244">
        <v>504137498.72754031</v>
      </c>
      <c r="J92" s="244">
        <v>524100914.63133198</v>
      </c>
      <c r="K92" s="244">
        <v>547668986</v>
      </c>
      <c r="L92" s="246">
        <v>8.5000000000000006E-2</v>
      </c>
      <c r="M92" s="242" t="s">
        <v>184</v>
      </c>
      <c r="N92" s="247">
        <v>2.5812214126337079E-3</v>
      </c>
      <c r="O92" s="247">
        <v>8.9730639895147235E-3</v>
      </c>
    </row>
    <row r="93" spans="1:15">
      <c r="A93" s="241" t="s">
        <v>156</v>
      </c>
      <c r="B93" s="241" t="s">
        <v>185</v>
      </c>
      <c r="C93" s="241" t="s">
        <v>186</v>
      </c>
      <c r="D93" s="241" t="s">
        <v>182</v>
      </c>
      <c r="E93" s="248" t="s">
        <v>366</v>
      </c>
      <c r="F93" s="248" t="s">
        <v>188</v>
      </c>
      <c r="G93" s="241" t="s">
        <v>183</v>
      </c>
      <c r="H93" s="244">
        <v>95533150.680000007</v>
      </c>
      <c r="I93" s="244">
        <v>90761512.74695538</v>
      </c>
      <c r="J93" s="244">
        <v>93686497.951289505</v>
      </c>
      <c r="K93" s="244">
        <v>95533150.680000007</v>
      </c>
      <c r="L93" s="246">
        <v>0.12</v>
      </c>
      <c r="M93" s="242" t="s">
        <v>184</v>
      </c>
      <c r="N93" s="247">
        <v>4.6141036551451112E-4</v>
      </c>
      <c r="O93" s="247">
        <v>4.0294116246399517E-2</v>
      </c>
    </row>
    <row r="94" spans="1:15">
      <c r="A94" s="241" t="s">
        <v>214</v>
      </c>
      <c r="B94" s="241" t="s">
        <v>249</v>
      </c>
      <c r="C94" s="241" t="s">
        <v>186</v>
      </c>
      <c r="D94" s="241" t="s">
        <v>182</v>
      </c>
      <c r="E94" s="248" t="s">
        <v>366</v>
      </c>
      <c r="F94" s="248" t="s">
        <v>251</v>
      </c>
      <c r="G94" s="241" t="s">
        <v>183</v>
      </c>
      <c r="H94" s="244">
        <v>600972602.72000003</v>
      </c>
      <c r="I94" s="244">
        <v>501014738</v>
      </c>
      <c r="J94" s="244">
        <v>519768689.62194902</v>
      </c>
      <c r="K94" s="244">
        <v>600972602.72000003</v>
      </c>
      <c r="L94" s="246">
        <v>0.09</v>
      </c>
      <c r="M94" s="242" t="s">
        <v>184</v>
      </c>
      <c r="N94" s="247">
        <v>2.559885002705035E-3</v>
      </c>
      <c r="O94" s="247">
        <v>3.5766179845471181E-2</v>
      </c>
    </row>
    <row r="95" spans="1:15">
      <c r="A95" s="241" t="s">
        <v>154</v>
      </c>
      <c r="B95" s="241" t="s">
        <v>221</v>
      </c>
      <c r="C95" s="241" t="s">
        <v>181</v>
      </c>
      <c r="D95" s="241" t="s">
        <v>182</v>
      </c>
      <c r="E95" s="248" t="s">
        <v>366</v>
      </c>
      <c r="F95" s="248" t="s">
        <v>367</v>
      </c>
      <c r="G95" s="241" t="s">
        <v>183</v>
      </c>
      <c r="H95" s="244">
        <v>1819041120</v>
      </c>
      <c r="I95" s="244">
        <v>1502299615</v>
      </c>
      <c r="J95" s="244">
        <v>1557479554.4516499</v>
      </c>
      <c r="K95" s="244">
        <v>1819041120</v>
      </c>
      <c r="L95" s="246">
        <v>8.5000000000000006E-2</v>
      </c>
      <c r="M95" s="242" t="s">
        <v>184</v>
      </c>
      <c r="N95" s="247">
        <v>7.670659339561986E-3</v>
      </c>
      <c r="O95" s="247">
        <v>5.6943462645462004E-2</v>
      </c>
    </row>
    <row r="96" spans="1:15">
      <c r="A96" s="241" t="s">
        <v>154</v>
      </c>
      <c r="B96" s="241" t="s">
        <v>293</v>
      </c>
      <c r="C96" s="241" t="s">
        <v>186</v>
      </c>
      <c r="D96" s="241" t="s">
        <v>182</v>
      </c>
      <c r="E96" s="248" t="s">
        <v>232</v>
      </c>
      <c r="F96" s="248" t="s">
        <v>368</v>
      </c>
      <c r="G96" s="241" t="s">
        <v>183</v>
      </c>
      <c r="H96" s="244">
        <v>7839648000</v>
      </c>
      <c r="I96" s="244">
        <v>10090315241.950001</v>
      </c>
      <c r="J96" s="244">
        <v>6270075327.0005503</v>
      </c>
      <c r="K96" s="244">
        <v>7839648000</v>
      </c>
      <c r="L96" s="246">
        <v>7.5999999999999998E-2</v>
      </c>
      <c r="M96" s="242" t="s">
        <v>184</v>
      </c>
      <c r="N96" s="247">
        <v>3.0880412991197963E-2</v>
      </c>
      <c r="O96" s="247">
        <v>0.59619444037510816</v>
      </c>
    </row>
    <row r="97" spans="1:15">
      <c r="A97" s="241" t="s">
        <v>154</v>
      </c>
      <c r="B97" s="241" t="s">
        <v>293</v>
      </c>
      <c r="C97" s="241" t="s">
        <v>186</v>
      </c>
      <c r="D97" s="241" t="s">
        <v>182</v>
      </c>
      <c r="E97" s="248" t="s">
        <v>369</v>
      </c>
      <c r="F97" s="248" t="s">
        <v>368</v>
      </c>
      <c r="G97" s="241" t="s">
        <v>183</v>
      </c>
      <c r="H97" s="244">
        <v>1306608000</v>
      </c>
      <c r="I97" s="244">
        <v>1009433358.29</v>
      </c>
      <c r="J97" s="244">
        <v>1045012554.50012</v>
      </c>
      <c r="K97" s="244">
        <v>1306608000</v>
      </c>
      <c r="L97" s="246">
        <v>7.5999999999999998E-2</v>
      </c>
      <c r="M97" s="242" t="s">
        <v>184</v>
      </c>
      <c r="N97" s="247">
        <v>5.1467354985331336E-3</v>
      </c>
      <c r="O97" s="247">
        <v>0.59619444037510816</v>
      </c>
    </row>
    <row r="98" spans="1:15">
      <c r="A98" s="241" t="s">
        <v>154</v>
      </c>
      <c r="B98" s="241" t="s">
        <v>161</v>
      </c>
      <c r="C98" s="241" t="s">
        <v>186</v>
      </c>
      <c r="D98" s="241" t="s">
        <v>182</v>
      </c>
      <c r="E98" s="248" t="s">
        <v>370</v>
      </c>
      <c r="F98" s="248" t="s">
        <v>371</v>
      </c>
      <c r="G98" s="241" t="s">
        <v>183</v>
      </c>
      <c r="H98" s="244">
        <v>104808220</v>
      </c>
      <c r="I98" s="244">
        <v>98579782.065767705</v>
      </c>
      <c r="J98" s="244">
        <v>101884577.21448401</v>
      </c>
      <c r="K98" s="244">
        <v>104808220</v>
      </c>
      <c r="L98" s="246">
        <v>0.09</v>
      </c>
      <c r="M98" s="242" t="s">
        <v>184</v>
      </c>
      <c r="N98" s="247">
        <v>5.0178628768116356E-4</v>
      </c>
      <c r="O98" s="247">
        <v>4.0473038044621995E-3</v>
      </c>
    </row>
    <row r="99" spans="1:15">
      <c r="A99" s="241" t="s">
        <v>154</v>
      </c>
      <c r="B99" s="241" t="s">
        <v>293</v>
      </c>
      <c r="C99" s="241" t="s">
        <v>186</v>
      </c>
      <c r="D99" s="241" t="s">
        <v>182</v>
      </c>
      <c r="E99" s="248" t="s">
        <v>370</v>
      </c>
      <c r="F99" s="248" t="s">
        <v>372</v>
      </c>
      <c r="G99" s="241" t="s">
        <v>183</v>
      </c>
      <c r="H99" s="244">
        <v>1959912000</v>
      </c>
      <c r="I99" s="244">
        <v>2019266981.75</v>
      </c>
      <c r="J99" s="244">
        <v>1566269777.84115</v>
      </c>
      <c r="K99" s="244">
        <v>1959912000</v>
      </c>
      <c r="L99" s="246">
        <v>7.5999999999999998E-2</v>
      </c>
      <c r="M99" s="242" t="s">
        <v>184</v>
      </c>
      <c r="N99" s="247">
        <v>7.7139515991276313E-3</v>
      </c>
      <c r="O99" s="247">
        <v>0.59619444037510816</v>
      </c>
    </row>
    <row r="100" spans="1:15">
      <c r="A100" s="241" t="s">
        <v>154</v>
      </c>
      <c r="B100" s="241" t="s">
        <v>293</v>
      </c>
      <c r="C100" s="241" t="s">
        <v>186</v>
      </c>
      <c r="D100" s="241" t="s">
        <v>182</v>
      </c>
      <c r="E100" s="248" t="s">
        <v>373</v>
      </c>
      <c r="F100" s="248" t="s">
        <v>372</v>
      </c>
      <c r="G100" s="241" t="s">
        <v>183</v>
      </c>
      <c r="H100" s="244">
        <v>653304000</v>
      </c>
      <c r="I100" s="244">
        <v>1009837151.5700001</v>
      </c>
      <c r="J100" s="244">
        <v>522091113.64442199</v>
      </c>
      <c r="K100" s="244">
        <v>653304000</v>
      </c>
      <c r="L100" s="246">
        <v>7.5999999999999998E-2</v>
      </c>
      <c r="M100" s="242" t="s">
        <v>184</v>
      </c>
      <c r="N100" s="247">
        <v>2.5713230491740801E-3</v>
      </c>
      <c r="O100" s="247">
        <v>0.59619444037510816</v>
      </c>
    </row>
    <row r="101" spans="1:15">
      <c r="A101" s="241" t="s">
        <v>154</v>
      </c>
      <c r="B101" s="241" t="s">
        <v>243</v>
      </c>
      <c r="C101" s="241" t="s">
        <v>186</v>
      </c>
      <c r="D101" s="241" t="s">
        <v>182</v>
      </c>
      <c r="E101" s="248" t="s">
        <v>374</v>
      </c>
      <c r="F101" s="248" t="s">
        <v>375</v>
      </c>
      <c r="G101" s="241" t="s">
        <v>183</v>
      </c>
      <c r="H101" s="244">
        <v>276321918</v>
      </c>
      <c r="I101" s="244">
        <v>245059154</v>
      </c>
      <c r="J101" s="244">
        <v>252124960.71007401</v>
      </c>
      <c r="K101" s="244">
        <v>276321918</v>
      </c>
      <c r="L101" s="246">
        <v>7.0000000000000007E-2</v>
      </c>
      <c r="M101" s="242" t="s">
        <v>184</v>
      </c>
      <c r="N101" s="247">
        <v>1.2417271732907782E-3</v>
      </c>
      <c r="O101" s="247">
        <v>4.2538965497898014E-3</v>
      </c>
    </row>
    <row r="102" spans="1:15">
      <c r="A102" s="241" t="s">
        <v>154</v>
      </c>
      <c r="B102" s="241" t="s">
        <v>221</v>
      </c>
      <c r="C102" s="241" t="s">
        <v>181</v>
      </c>
      <c r="D102" s="241" t="s">
        <v>182</v>
      </c>
      <c r="E102" s="248" t="s">
        <v>376</v>
      </c>
      <c r="F102" s="248" t="s">
        <v>377</v>
      </c>
      <c r="G102" s="241" t="s">
        <v>183</v>
      </c>
      <c r="H102" s="244">
        <v>789162626</v>
      </c>
      <c r="I102" s="244">
        <v>767639388.27999997</v>
      </c>
      <c r="J102" s="244">
        <v>787567494.45394802</v>
      </c>
      <c r="K102" s="244">
        <v>789162626</v>
      </c>
      <c r="L102" s="246">
        <v>9.8500000000000004E-2</v>
      </c>
      <c r="M102" s="242" t="s">
        <v>184</v>
      </c>
      <c r="N102" s="247">
        <v>3.8788065882479936E-3</v>
      </c>
      <c r="O102" s="247">
        <v>5.6943462645462004E-2</v>
      </c>
    </row>
    <row r="103" spans="1:15">
      <c r="A103" s="241" t="s">
        <v>154</v>
      </c>
      <c r="B103" s="241" t="s">
        <v>241</v>
      </c>
      <c r="C103" s="241" t="s">
        <v>181</v>
      </c>
      <c r="D103" s="241" t="s">
        <v>182</v>
      </c>
      <c r="E103" s="248" t="s">
        <v>376</v>
      </c>
      <c r="F103" s="248" t="s">
        <v>378</v>
      </c>
      <c r="G103" s="241" t="s">
        <v>183</v>
      </c>
      <c r="H103" s="244">
        <v>2807568495</v>
      </c>
      <c r="I103" s="244">
        <v>2230607013</v>
      </c>
      <c r="J103" s="244">
        <v>2310121596.7871599</v>
      </c>
      <c r="K103" s="244">
        <v>2807568495</v>
      </c>
      <c r="L103" s="246">
        <v>0.09</v>
      </c>
      <c r="M103" s="242" t="s">
        <v>184</v>
      </c>
      <c r="N103" s="247">
        <v>1.1377456449602067E-2</v>
      </c>
      <c r="O103" s="247">
        <v>1.9305039691360198E-2</v>
      </c>
    </row>
    <row r="104" spans="1:15">
      <c r="A104" s="241" t="s">
        <v>154</v>
      </c>
      <c r="B104" s="241" t="s">
        <v>293</v>
      </c>
      <c r="C104" s="241" t="s">
        <v>186</v>
      </c>
      <c r="D104" s="241" t="s">
        <v>182</v>
      </c>
      <c r="E104" s="248" t="s">
        <v>379</v>
      </c>
      <c r="F104" s="248" t="s">
        <v>380</v>
      </c>
      <c r="G104" s="241" t="s">
        <v>183</v>
      </c>
      <c r="H104" s="244">
        <v>2613216000</v>
      </c>
      <c r="I104" s="244">
        <v>2017661733.74</v>
      </c>
      <c r="J104" s="244">
        <v>2078407683.9181299</v>
      </c>
      <c r="K104" s="244">
        <v>2613216000</v>
      </c>
      <c r="L104" s="246">
        <v>7.5999999999999998E-2</v>
      </c>
      <c r="M104" s="242" t="s">
        <v>184</v>
      </c>
      <c r="N104" s="247">
        <v>1.0236254637497987E-2</v>
      </c>
      <c r="O104" s="247">
        <v>0.59619444037510816</v>
      </c>
    </row>
    <row r="105" spans="1:15">
      <c r="A105" s="241" t="s">
        <v>154</v>
      </c>
      <c r="B105" s="241" t="s">
        <v>236</v>
      </c>
      <c r="C105" s="241" t="s">
        <v>186</v>
      </c>
      <c r="D105" s="241" t="s">
        <v>182</v>
      </c>
      <c r="E105" s="248" t="s">
        <v>381</v>
      </c>
      <c r="F105" s="248" t="s">
        <v>382</v>
      </c>
      <c r="G105" s="241" t="s">
        <v>183</v>
      </c>
      <c r="H105" s="244">
        <v>153552855</v>
      </c>
      <c r="I105" s="244">
        <v>115913988</v>
      </c>
      <c r="J105" s="244">
        <v>119451490.768186</v>
      </c>
      <c r="K105" s="244">
        <v>153552855</v>
      </c>
      <c r="L105" s="246">
        <v>8.2000000000000003E-2</v>
      </c>
      <c r="M105" s="242" t="s">
        <v>184</v>
      </c>
      <c r="N105" s="247">
        <v>5.8830415504759867E-4</v>
      </c>
      <c r="O105" s="247">
        <v>2.8559483582402678E-3</v>
      </c>
    </row>
    <row r="106" spans="1:15">
      <c r="A106" s="241" t="s">
        <v>154</v>
      </c>
      <c r="B106" s="241" t="s">
        <v>293</v>
      </c>
      <c r="C106" s="241" t="s">
        <v>186</v>
      </c>
      <c r="D106" s="241" t="s">
        <v>182</v>
      </c>
      <c r="E106" s="248" t="s">
        <v>383</v>
      </c>
      <c r="F106" s="248" t="s">
        <v>384</v>
      </c>
      <c r="G106" s="241" t="s">
        <v>183</v>
      </c>
      <c r="H106" s="244">
        <v>1306608000</v>
      </c>
      <c r="I106" s="244">
        <v>3026490149.1700001</v>
      </c>
      <c r="J106" s="244">
        <v>1037136222.54388</v>
      </c>
      <c r="K106" s="244">
        <v>1306608000</v>
      </c>
      <c r="L106" s="246">
        <v>7.5999999999999998E-2</v>
      </c>
      <c r="M106" s="242" t="s">
        <v>184</v>
      </c>
      <c r="N106" s="247">
        <v>5.1079441968374306E-3</v>
      </c>
      <c r="O106" s="247">
        <v>0.59619444037510816</v>
      </c>
    </row>
    <row r="107" spans="1:15">
      <c r="A107" s="241" t="s">
        <v>154</v>
      </c>
      <c r="B107" s="241" t="s">
        <v>161</v>
      </c>
      <c r="C107" s="241" t="s">
        <v>186</v>
      </c>
      <c r="D107" s="241" t="s">
        <v>182</v>
      </c>
      <c r="E107" s="248" t="s">
        <v>385</v>
      </c>
      <c r="F107" s="248" t="s">
        <v>386</v>
      </c>
      <c r="G107" s="241" t="s">
        <v>183</v>
      </c>
      <c r="H107" s="244">
        <v>732967122</v>
      </c>
      <c r="I107" s="244">
        <v>706578289</v>
      </c>
      <c r="J107" s="244">
        <v>719895226.45806503</v>
      </c>
      <c r="K107" s="244">
        <v>732967122</v>
      </c>
      <c r="L107" s="246">
        <v>0.09</v>
      </c>
      <c r="M107" s="242" t="s">
        <v>184</v>
      </c>
      <c r="N107" s="247">
        <v>3.5455175167810357E-3</v>
      </c>
      <c r="O107" s="247">
        <v>4.0473038044621995E-3</v>
      </c>
    </row>
    <row r="108" spans="1:15">
      <c r="A108" s="241" t="s">
        <v>156</v>
      </c>
      <c r="B108" s="241" t="s">
        <v>185</v>
      </c>
      <c r="C108" s="241" t="s">
        <v>186</v>
      </c>
      <c r="D108" s="241" t="s">
        <v>182</v>
      </c>
      <c r="E108" s="248" t="s">
        <v>387</v>
      </c>
      <c r="F108" s="248" t="s">
        <v>388</v>
      </c>
      <c r="G108" s="241" t="s">
        <v>183</v>
      </c>
      <c r="H108" s="244">
        <v>575342465.75999999</v>
      </c>
      <c r="I108" s="244">
        <v>530119500</v>
      </c>
      <c r="J108" s="244">
        <v>541772619.70764804</v>
      </c>
      <c r="K108" s="244">
        <v>575342465.75999999</v>
      </c>
      <c r="L108" s="246">
        <v>0.1</v>
      </c>
      <c r="M108" s="242" t="s">
        <v>184</v>
      </c>
      <c r="N108" s="247">
        <v>2.6682553831292974E-3</v>
      </c>
      <c r="O108" s="247">
        <v>4.0294116246399517E-2</v>
      </c>
    </row>
    <row r="109" spans="1:15">
      <c r="A109" s="241" t="s">
        <v>156</v>
      </c>
      <c r="B109" s="241" t="s">
        <v>185</v>
      </c>
      <c r="C109" s="241" t="s">
        <v>186</v>
      </c>
      <c r="D109" s="241" t="s">
        <v>182</v>
      </c>
      <c r="E109" s="248" t="s">
        <v>387</v>
      </c>
      <c r="F109" s="248" t="s">
        <v>389</v>
      </c>
      <c r="G109" s="241" t="s">
        <v>183</v>
      </c>
      <c r="H109" s="244">
        <v>683965753.40999997</v>
      </c>
      <c r="I109" s="244">
        <v>555646500</v>
      </c>
      <c r="J109" s="244">
        <v>569890575.07103002</v>
      </c>
      <c r="K109" s="244">
        <v>683965753.40999997</v>
      </c>
      <c r="L109" s="246">
        <v>0.105</v>
      </c>
      <c r="M109" s="242" t="s">
        <v>184</v>
      </c>
      <c r="N109" s="247">
        <v>2.806737622784411E-3</v>
      </c>
      <c r="O109" s="247">
        <v>4.0294116246399517E-2</v>
      </c>
    </row>
    <row r="110" spans="1:15">
      <c r="A110" s="241" t="s">
        <v>154</v>
      </c>
      <c r="B110" s="241" t="s">
        <v>293</v>
      </c>
      <c r="C110" s="241" t="s">
        <v>186</v>
      </c>
      <c r="D110" s="241" t="s">
        <v>182</v>
      </c>
      <c r="E110" s="248" t="s">
        <v>390</v>
      </c>
      <c r="F110" s="248" t="s">
        <v>391</v>
      </c>
      <c r="G110" s="241" t="s">
        <v>183</v>
      </c>
      <c r="H110" s="244">
        <v>661550000</v>
      </c>
      <c r="I110" s="244">
        <v>526179751.73000002</v>
      </c>
      <c r="J110" s="244">
        <v>538180465.91363299</v>
      </c>
      <c r="K110" s="244">
        <v>661550000</v>
      </c>
      <c r="L110" s="246">
        <v>7.7499999999999999E-2</v>
      </c>
      <c r="M110" s="242" t="s">
        <v>184</v>
      </c>
      <c r="N110" s="247">
        <v>2.6505638584024089E-3</v>
      </c>
      <c r="O110" s="247">
        <v>0.59619444037510816</v>
      </c>
    </row>
    <row r="111" spans="1:15">
      <c r="A111" s="241" t="s">
        <v>154</v>
      </c>
      <c r="B111" s="241" t="s">
        <v>293</v>
      </c>
      <c r="C111" s="241" t="s">
        <v>186</v>
      </c>
      <c r="D111" s="241" t="s">
        <v>182</v>
      </c>
      <c r="E111" s="248" t="s">
        <v>390</v>
      </c>
      <c r="F111" s="248" t="s">
        <v>392</v>
      </c>
      <c r="G111" s="241" t="s">
        <v>183</v>
      </c>
      <c r="H111" s="244">
        <v>5109000000</v>
      </c>
      <c r="I111" s="244">
        <v>4078867706.4000001</v>
      </c>
      <c r="J111" s="244">
        <v>4171895469.9645901</v>
      </c>
      <c r="K111" s="244">
        <v>5109000000</v>
      </c>
      <c r="L111" s="246">
        <v>7.7499999999999999E-2</v>
      </c>
      <c r="M111" s="242" t="s">
        <v>184</v>
      </c>
      <c r="N111" s="247">
        <v>2.0546779480278349E-2</v>
      </c>
      <c r="O111" s="247">
        <v>0.59619444037510816</v>
      </c>
    </row>
    <row r="112" spans="1:15">
      <c r="A112" s="241" t="s">
        <v>154</v>
      </c>
      <c r="B112" s="241" t="s">
        <v>159</v>
      </c>
      <c r="C112" s="241" t="s">
        <v>181</v>
      </c>
      <c r="D112" s="241" t="s">
        <v>182</v>
      </c>
      <c r="E112" s="248" t="s">
        <v>393</v>
      </c>
      <c r="F112" s="248" t="s">
        <v>394</v>
      </c>
      <c r="G112" s="241" t="s">
        <v>183</v>
      </c>
      <c r="H112" s="244">
        <v>1349250000</v>
      </c>
      <c r="I112" s="244">
        <v>1057266529.02</v>
      </c>
      <c r="J112" s="244">
        <v>1087013017.91785</v>
      </c>
      <c r="K112" s="244">
        <v>1349250000</v>
      </c>
      <c r="L112" s="246">
        <v>9.5000000000000001E-2</v>
      </c>
      <c r="M112" s="242" t="s">
        <v>184</v>
      </c>
      <c r="N112" s="247">
        <v>5.3535897368827152E-3</v>
      </c>
      <c r="O112" s="247">
        <v>2.9611960129649798E-2</v>
      </c>
    </row>
    <row r="113" spans="1:15">
      <c r="A113" s="241" t="s">
        <v>214</v>
      </c>
      <c r="B113" s="241" t="s">
        <v>249</v>
      </c>
      <c r="C113" s="241" t="s">
        <v>186</v>
      </c>
      <c r="D113" s="241" t="s">
        <v>182</v>
      </c>
      <c r="E113" s="248" t="s">
        <v>395</v>
      </c>
      <c r="F113" s="248" t="s">
        <v>251</v>
      </c>
      <c r="G113" s="241" t="s">
        <v>183</v>
      </c>
      <c r="H113" s="244">
        <v>24038904.079999998</v>
      </c>
      <c r="I113" s="244">
        <v>20528852</v>
      </c>
      <c r="J113" s="244">
        <v>20966737.951074298</v>
      </c>
      <c r="K113" s="244">
        <v>24038904.079999998</v>
      </c>
      <c r="L113" s="246">
        <v>0.09</v>
      </c>
      <c r="M113" s="242" t="s">
        <v>184</v>
      </c>
      <c r="N113" s="247">
        <v>1.0326216085782302E-4</v>
      </c>
      <c r="O113" s="247">
        <v>3.5766179845471181E-2</v>
      </c>
    </row>
    <row r="114" spans="1:15">
      <c r="A114" s="241" t="s">
        <v>154</v>
      </c>
      <c r="B114" s="241" t="s">
        <v>249</v>
      </c>
      <c r="C114" s="241" t="s">
        <v>186</v>
      </c>
      <c r="D114" s="241" t="s">
        <v>182</v>
      </c>
      <c r="E114" s="248" t="s">
        <v>396</v>
      </c>
      <c r="F114" s="248" t="s">
        <v>397</v>
      </c>
      <c r="G114" s="241" t="s">
        <v>183</v>
      </c>
      <c r="H114" s="244">
        <v>961673490</v>
      </c>
      <c r="I114" s="244">
        <v>863051284</v>
      </c>
      <c r="J114" s="244">
        <v>878130706.21297204</v>
      </c>
      <c r="K114" s="244">
        <v>961673490</v>
      </c>
      <c r="L114" s="246">
        <v>8.5000000000000006E-2</v>
      </c>
      <c r="M114" s="242" t="s">
        <v>184</v>
      </c>
      <c r="N114" s="247">
        <v>4.3248346238100189E-3</v>
      </c>
      <c r="O114" s="247">
        <v>3.5766179845471181E-2</v>
      </c>
    </row>
    <row r="115" spans="1:15">
      <c r="A115" s="241" t="s">
        <v>154</v>
      </c>
      <c r="B115" s="241" t="s">
        <v>293</v>
      </c>
      <c r="C115" s="241" t="s">
        <v>186</v>
      </c>
      <c r="D115" s="241" t="s">
        <v>182</v>
      </c>
      <c r="E115" s="248" t="s">
        <v>398</v>
      </c>
      <c r="F115" s="248" t="s">
        <v>399</v>
      </c>
      <c r="G115" s="241" t="s">
        <v>183</v>
      </c>
      <c r="H115" s="244">
        <v>1230664636</v>
      </c>
      <c r="I115" s="244">
        <v>1031166264.1900001</v>
      </c>
      <c r="J115" s="244">
        <v>1051779044.6802</v>
      </c>
      <c r="K115" s="244">
        <v>1230664636</v>
      </c>
      <c r="L115" s="246">
        <v>7.5999999999999998E-2</v>
      </c>
      <c r="M115" s="242" t="s">
        <v>184</v>
      </c>
      <c r="N115" s="247">
        <v>5.1800607777944454E-3</v>
      </c>
      <c r="O115" s="247">
        <v>0.59619444037510816</v>
      </c>
    </row>
    <row r="116" spans="1:15">
      <c r="A116" s="241" t="s">
        <v>154</v>
      </c>
      <c r="B116" s="241" t="s">
        <v>159</v>
      </c>
      <c r="C116" s="241" t="s">
        <v>181</v>
      </c>
      <c r="D116" s="241" t="s">
        <v>182</v>
      </c>
      <c r="E116" s="248" t="s">
        <v>400</v>
      </c>
      <c r="F116" s="248" t="s">
        <v>394</v>
      </c>
      <c r="G116" s="241" t="s">
        <v>183</v>
      </c>
      <c r="H116" s="244">
        <v>578250000</v>
      </c>
      <c r="I116" s="244">
        <v>451288355</v>
      </c>
      <c r="J116" s="244">
        <v>463261157.010997</v>
      </c>
      <c r="K116" s="244">
        <v>578250000</v>
      </c>
      <c r="L116" s="246">
        <v>9.5000000000000001E-2</v>
      </c>
      <c r="M116" s="242" t="s">
        <v>184</v>
      </c>
      <c r="N116" s="247">
        <v>2.2815827729653904E-3</v>
      </c>
      <c r="O116" s="247">
        <v>2.9611960129649798E-2</v>
      </c>
    </row>
    <row r="117" spans="1:15">
      <c r="A117" s="241" t="s">
        <v>165</v>
      </c>
      <c r="B117" s="241" t="s">
        <v>239</v>
      </c>
      <c r="C117" s="241" t="s">
        <v>235</v>
      </c>
      <c r="D117" s="241" t="s">
        <v>182</v>
      </c>
      <c r="E117" s="248" t="s">
        <v>401</v>
      </c>
      <c r="F117" s="248" t="s">
        <v>402</v>
      </c>
      <c r="G117" s="241" t="s">
        <v>183</v>
      </c>
      <c r="H117" s="244">
        <v>1497698903.66327</v>
      </c>
      <c r="I117" s="244">
        <v>900042140</v>
      </c>
      <c r="J117" s="244">
        <v>917318422.22741795</v>
      </c>
      <c r="K117" s="244">
        <v>1497698903.66327</v>
      </c>
      <c r="L117" s="246">
        <v>0.1</v>
      </c>
      <c r="M117" s="242" t="s">
        <v>184</v>
      </c>
      <c r="N117" s="247">
        <v>4.5178359502050505E-3</v>
      </c>
      <c r="O117" s="247">
        <v>3.0599018943430967E-2</v>
      </c>
    </row>
    <row r="118" spans="1:15">
      <c r="A118" s="241" t="s">
        <v>154</v>
      </c>
      <c r="B118" s="241" t="s">
        <v>193</v>
      </c>
      <c r="C118" s="241" t="s">
        <v>186</v>
      </c>
      <c r="D118" s="241" t="s">
        <v>182</v>
      </c>
      <c r="E118" s="248" t="s">
        <v>286</v>
      </c>
      <c r="F118" s="248" t="s">
        <v>403</v>
      </c>
      <c r="G118" s="241" t="s">
        <v>183</v>
      </c>
      <c r="H118" s="244">
        <v>145565889</v>
      </c>
      <c r="I118" s="244">
        <v>138031993.66</v>
      </c>
      <c r="J118" s="244">
        <v>139968105.08269</v>
      </c>
      <c r="K118" s="244">
        <v>145565889</v>
      </c>
      <c r="L118" s="246">
        <v>0.09</v>
      </c>
      <c r="M118" s="242" t="s">
        <v>184</v>
      </c>
      <c r="N118" s="247">
        <v>6.8934943603245853E-4</v>
      </c>
      <c r="O118" s="247">
        <v>8.9730639895147235E-3</v>
      </c>
    </row>
    <row r="119" spans="1:15">
      <c r="A119" s="241" t="s">
        <v>154</v>
      </c>
      <c r="B119" s="241" t="s">
        <v>159</v>
      </c>
      <c r="C119" s="241" t="s">
        <v>181</v>
      </c>
      <c r="D119" s="241" t="s">
        <v>182</v>
      </c>
      <c r="E119" s="248" t="s">
        <v>404</v>
      </c>
      <c r="F119" s="248" t="s">
        <v>405</v>
      </c>
      <c r="G119" s="241" t="s">
        <v>183</v>
      </c>
      <c r="H119" s="244">
        <v>71246583</v>
      </c>
      <c r="I119" s="244">
        <v>51002709</v>
      </c>
      <c r="J119" s="244">
        <v>51963864.654499099</v>
      </c>
      <c r="K119" s="244">
        <v>71246583</v>
      </c>
      <c r="L119" s="246">
        <v>0.1</v>
      </c>
      <c r="M119" s="242" t="s">
        <v>184</v>
      </c>
      <c r="N119" s="247">
        <v>2.5592445344947381E-4</v>
      </c>
      <c r="O119" s="247">
        <v>2.9611960129649798E-2</v>
      </c>
    </row>
    <row r="120" spans="1:15">
      <c r="A120" s="241" t="s">
        <v>154</v>
      </c>
      <c r="B120" s="241" t="s">
        <v>193</v>
      </c>
      <c r="C120" s="241" t="s">
        <v>186</v>
      </c>
      <c r="D120" s="241" t="s">
        <v>182</v>
      </c>
      <c r="E120" s="248" t="s">
        <v>406</v>
      </c>
      <c r="F120" s="248" t="s">
        <v>231</v>
      </c>
      <c r="G120" s="241" t="s">
        <v>183</v>
      </c>
      <c r="H120" s="244">
        <v>155436987</v>
      </c>
      <c r="I120" s="244">
        <v>149011722</v>
      </c>
      <c r="J120" s="244">
        <v>151120252.63349599</v>
      </c>
      <c r="K120" s="244">
        <v>155436987</v>
      </c>
      <c r="L120" s="246">
        <v>7.0000000000000007E-2</v>
      </c>
      <c r="M120" s="242" t="s">
        <v>184</v>
      </c>
      <c r="N120" s="247">
        <v>7.4427428209047387E-4</v>
      </c>
      <c r="O120" s="247">
        <v>8.9730639895147235E-3</v>
      </c>
    </row>
    <row r="121" spans="1:15">
      <c r="A121" s="241" t="s">
        <v>154</v>
      </c>
      <c r="B121" s="241" t="s">
        <v>293</v>
      </c>
      <c r="C121" s="241" t="s">
        <v>186</v>
      </c>
      <c r="D121" s="241" t="s">
        <v>182</v>
      </c>
      <c r="E121" s="248" t="s">
        <v>407</v>
      </c>
      <c r="F121" s="248" t="s">
        <v>408</v>
      </c>
      <c r="G121" s="241" t="s">
        <v>183</v>
      </c>
      <c r="H121" s="244">
        <v>3638989482</v>
      </c>
      <c r="I121" s="244">
        <v>3006000000</v>
      </c>
      <c r="J121" s="244">
        <v>3045826719.6800098</v>
      </c>
      <c r="K121" s="244">
        <v>3638989482</v>
      </c>
      <c r="L121" s="246">
        <v>7.0000000000000007E-2</v>
      </c>
      <c r="M121" s="242" t="s">
        <v>184</v>
      </c>
      <c r="N121" s="247">
        <v>1.5000838442612255E-2</v>
      </c>
      <c r="O121" s="247">
        <v>0.59619444037510816</v>
      </c>
    </row>
    <row r="122" spans="1:15">
      <c r="A122" s="241" t="s">
        <v>154</v>
      </c>
      <c r="B122" s="241" t="s">
        <v>293</v>
      </c>
      <c r="C122" s="241" t="s">
        <v>186</v>
      </c>
      <c r="D122" s="241" t="s">
        <v>182</v>
      </c>
      <c r="E122" s="248" t="s">
        <v>409</v>
      </c>
      <c r="F122" s="248" t="s">
        <v>391</v>
      </c>
      <c r="G122" s="241" t="s">
        <v>183</v>
      </c>
      <c r="H122" s="244">
        <v>1323100000</v>
      </c>
      <c r="I122" s="244">
        <v>1043025616.4400001</v>
      </c>
      <c r="J122" s="244">
        <v>1057804604.46523</v>
      </c>
      <c r="K122" s="244">
        <v>1323100000</v>
      </c>
      <c r="L122" s="246">
        <v>7.7499999999999999E-2</v>
      </c>
      <c r="M122" s="242" t="s">
        <v>184</v>
      </c>
      <c r="N122" s="247">
        <v>5.2097369403540251E-3</v>
      </c>
      <c r="O122" s="247">
        <v>0.59619444037510816</v>
      </c>
    </row>
    <row r="123" spans="1:15">
      <c r="A123" s="241" t="s">
        <v>154</v>
      </c>
      <c r="B123" s="241" t="s">
        <v>293</v>
      </c>
      <c r="C123" s="241" t="s">
        <v>186</v>
      </c>
      <c r="D123" s="241" t="s">
        <v>182</v>
      </c>
      <c r="E123" s="248" t="s">
        <v>409</v>
      </c>
      <c r="F123" s="248" t="s">
        <v>410</v>
      </c>
      <c r="G123" s="241" t="s">
        <v>183</v>
      </c>
      <c r="H123" s="244">
        <v>2780549996</v>
      </c>
      <c r="I123" s="244">
        <v>2063145452.05</v>
      </c>
      <c r="J123" s="244">
        <v>2092397867.4184799</v>
      </c>
      <c r="K123" s="244">
        <v>2780549996</v>
      </c>
      <c r="L123" s="246">
        <v>7.7499999999999999E-2</v>
      </c>
      <c r="M123" s="242" t="s">
        <v>184</v>
      </c>
      <c r="N123" s="247">
        <v>1.0305156942778603E-2</v>
      </c>
      <c r="O123" s="247">
        <v>0.59619444037510816</v>
      </c>
    </row>
    <row r="124" spans="1:15">
      <c r="A124" s="241" t="s">
        <v>154</v>
      </c>
      <c r="B124" s="241" t="s">
        <v>293</v>
      </c>
      <c r="C124" s="241" t="s">
        <v>186</v>
      </c>
      <c r="D124" s="241" t="s">
        <v>182</v>
      </c>
      <c r="E124" s="248" t="s">
        <v>409</v>
      </c>
      <c r="F124" s="248" t="s">
        <v>411</v>
      </c>
      <c r="G124" s="241" t="s">
        <v>183</v>
      </c>
      <c r="H124" s="244">
        <v>2625240000</v>
      </c>
      <c r="I124" s="244">
        <v>2064847479.45</v>
      </c>
      <c r="J124" s="244">
        <v>2094107829.38465</v>
      </c>
      <c r="K124" s="244">
        <v>2625240000</v>
      </c>
      <c r="L124" s="246">
        <v>7.7499999999999999E-2</v>
      </c>
      <c r="M124" s="242" t="s">
        <v>184</v>
      </c>
      <c r="N124" s="247">
        <v>1.0313578585097186E-2</v>
      </c>
      <c r="O124" s="247">
        <v>0.59619444037510816</v>
      </c>
    </row>
    <row r="125" spans="1:15">
      <c r="A125" s="241" t="s">
        <v>154</v>
      </c>
      <c r="B125" s="241" t="s">
        <v>293</v>
      </c>
      <c r="C125" s="241" t="s">
        <v>186</v>
      </c>
      <c r="D125" s="241" t="s">
        <v>182</v>
      </c>
      <c r="E125" s="248" t="s">
        <v>412</v>
      </c>
      <c r="F125" s="248" t="s">
        <v>413</v>
      </c>
      <c r="G125" s="241" t="s">
        <v>183</v>
      </c>
      <c r="H125" s="244">
        <v>7275672984</v>
      </c>
      <c r="I125" s="244">
        <v>6012000000</v>
      </c>
      <c r="J125" s="244">
        <v>6088261862.1407804</v>
      </c>
      <c r="K125" s="244">
        <v>7275672984</v>
      </c>
      <c r="L125" s="246">
        <v>7.0000000000000007E-2</v>
      </c>
      <c r="M125" s="242" t="s">
        <v>184</v>
      </c>
      <c r="N125" s="247">
        <v>2.9984973209469509E-2</v>
      </c>
      <c r="O125" s="247">
        <v>0.59619444037510816</v>
      </c>
    </row>
    <row r="126" spans="1:15">
      <c r="A126" s="241" t="s">
        <v>165</v>
      </c>
      <c r="B126" s="241" t="s">
        <v>189</v>
      </c>
      <c r="C126" s="241" t="s">
        <v>190</v>
      </c>
      <c r="D126" s="241" t="s">
        <v>182</v>
      </c>
      <c r="E126" s="248" t="s">
        <v>414</v>
      </c>
      <c r="F126" s="248" t="s">
        <v>284</v>
      </c>
      <c r="G126" s="241" t="s">
        <v>183</v>
      </c>
      <c r="H126" s="244">
        <v>80387910.958265007</v>
      </c>
      <c r="I126" s="244">
        <v>43661445</v>
      </c>
      <c r="J126" s="244">
        <v>44493657.831038602</v>
      </c>
      <c r="K126" s="244">
        <v>80387910.958265007</v>
      </c>
      <c r="L126" s="246">
        <v>0.1125</v>
      </c>
      <c r="M126" s="242" t="s">
        <v>184</v>
      </c>
      <c r="N126" s="247">
        <v>2.1913333694649581E-4</v>
      </c>
      <c r="O126" s="247">
        <v>1.1840581264815667E-2</v>
      </c>
    </row>
    <row r="127" spans="1:15">
      <c r="A127" s="241" t="s">
        <v>165</v>
      </c>
      <c r="B127" s="241" t="s">
        <v>239</v>
      </c>
      <c r="C127" s="241" t="s">
        <v>235</v>
      </c>
      <c r="D127" s="241" t="s">
        <v>182</v>
      </c>
      <c r="E127" s="248" t="s">
        <v>343</v>
      </c>
      <c r="F127" s="248" t="s">
        <v>415</v>
      </c>
      <c r="G127" s="241" t="s">
        <v>183</v>
      </c>
      <c r="H127" s="244">
        <v>155519246.57565099</v>
      </c>
      <c r="I127" s="244">
        <v>102589640</v>
      </c>
      <c r="J127" s="244">
        <v>107792985.59181699</v>
      </c>
      <c r="K127" s="244">
        <v>155519246.57565099</v>
      </c>
      <c r="L127" s="246">
        <v>9.2499999999999999E-2</v>
      </c>
      <c r="M127" s="242" t="s">
        <v>184</v>
      </c>
      <c r="N127" s="247">
        <v>5.3088547410193949E-4</v>
      </c>
      <c r="O127" s="247">
        <v>3.0599018943430967E-2</v>
      </c>
    </row>
    <row r="128" spans="1:15">
      <c r="A128" s="241" t="s">
        <v>165</v>
      </c>
      <c r="B128" s="241" t="s">
        <v>239</v>
      </c>
      <c r="C128" s="241" t="s">
        <v>235</v>
      </c>
      <c r="D128" s="241" t="s">
        <v>182</v>
      </c>
      <c r="E128" s="248" t="s">
        <v>414</v>
      </c>
      <c r="F128" s="248" t="s">
        <v>402</v>
      </c>
      <c r="G128" s="241" t="s">
        <v>183</v>
      </c>
      <c r="H128" s="244">
        <v>75736986.301159993</v>
      </c>
      <c r="I128" s="244">
        <v>42063773</v>
      </c>
      <c r="J128" s="244">
        <v>42742386.9099373</v>
      </c>
      <c r="K128" s="244">
        <v>75736986.301159993</v>
      </c>
      <c r="L128" s="246">
        <v>0.1</v>
      </c>
      <c r="M128" s="242" t="s">
        <v>184</v>
      </c>
      <c r="N128" s="247">
        <v>2.1050824610106342E-4</v>
      </c>
      <c r="O128" s="247">
        <v>3.0599018943430967E-2</v>
      </c>
    </row>
    <row r="129" spans="1:15">
      <c r="A129" s="241" t="s">
        <v>154</v>
      </c>
      <c r="B129" s="241" t="s">
        <v>293</v>
      </c>
      <c r="C129" s="241" t="s">
        <v>186</v>
      </c>
      <c r="D129" s="241" t="s">
        <v>182</v>
      </c>
      <c r="E129" s="248" t="s">
        <v>414</v>
      </c>
      <c r="F129" s="248" t="s">
        <v>416</v>
      </c>
      <c r="G129" s="241" t="s">
        <v>183</v>
      </c>
      <c r="H129" s="244">
        <v>2425224328</v>
      </c>
      <c r="I129" s="244">
        <v>2004000000</v>
      </c>
      <c r="J129" s="244">
        <v>2028292517.00313</v>
      </c>
      <c r="K129" s="244">
        <v>2425224328</v>
      </c>
      <c r="L129" s="246">
        <v>7.0000000000000007E-2</v>
      </c>
      <c r="M129" s="242" t="s">
        <v>184</v>
      </c>
      <c r="N129" s="247">
        <v>9.9894351065118511E-3</v>
      </c>
      <c r="O129" s="247">
        <v>0.59619444037510816</v>
      </c>
    </row>
    <row r="130" spans="1:15">
      <c r="A130" s="241" t="s">
        <v>214</v>
      </c>
      <c r="B130" s="241" t="s">
        <v>158</v>
      </c>
      <c r="C130" s="241" t="s">
        <v>186</v>
      </c>
      <c r="D130" s="241" t="s">
        <v>182</v>
      </c>
      <c r="E130" s="248" t="s">
        <v>417</v>
      </c>
      <c r="F130" s="248" t="s">
        <v>219</v>
      </c>
      <c r="G130" s="241" t="s">
        <v>183</v>
      </c>
      <c r="H130" s="244">
        <v>716048493.14874005</v>
      </c>
      <c r="I130" s="244">
        <v>493145595</v>
      </c>
      <c r="J130" s="244">
        <v>499315141.82614702</v>
      </c>
      <c r="K130" s="244">
        <v>716048493.14874005</v>
      </c>
      <c r="L130" s="246">
        <v>0.09</v>
      </c>
      <c r="M130" s="242" t="s">
        <v>184</v>
      </c>
      <c r="N130" s="247">
        <v>2.4591503272618741E-3</v>
      </c>
      <c r="O130" s="247">
        <v>2.8475607595218829E-2</v>
      </c>
    </row>
    <row r="131" spans="1:15">
      <c r="A131" s="241" t="s">
        <v>154</v>
      </c>
      <c r="B131" s="241" t="s">
        <v>293</v>
      </c>
      <c r="C131" s="241" t="s">
        <v>186</v>
      </c>
      <c r="D131" s="241" t="s">
        <v>182</v>
      </c>
      <c r="E131" s="248" t="s">
        <v>417</v>
      </c>
      <c r="F131" s="248" t="s">
        <v>418</v>
      </c>
      <c r="G131" s="241" t="s">
        <v>183</v>
      </c>
      <c r="H131" s="244">
        <v>8488285148</v>
      </c>
      <c r="I131" s="244">
        <v>14028000000</v>
      </c>
      <c r="J131" s="244">
        <v>7095072152.3133001</v>
      </c>
      <c r="K131" s="244">
        <v>8488285148</v>
      </c>
      <c r="L131" s="246">
        <v>7.0000000000000007E-2</v>
      </c>
      <c r="M131" s="242" t="s">
        <v>184</v>
      </c>
      <c r="N131" s="247">
        <v>3.4943560777059117E-2</v>
      </c>
      <c r="O131" s="247">
        <v>0.59619444037510816</v>
      </c>
    </row>
    <row r="132" spans="1:15">
      <c r="A132" s="241" t="s">
        <v>154</v>
      </c>
      <c r="B132" s="241" t="s">
        <v>293</v>
      </c>
      <c r="C132" s="241" t="s">
        <v>186</v>
      </c>
      <c r="D132" s="241" t="s">
        <v>182</v>
      </c>
      <c r="E132" s="248" t="s">
        <v>417</v>
      </c>
      <c r="F132" s="248" t="s">
        <v>418</v>
      </c>
      <c r="G132" s="241" t="s">
        <v>183</v>
      </c>
      <c r="H132" s="244">
        <v>1212612164</v>
      </c>
      <c r="I132" s="244">
        <v>14028000000</v>
      </c>
      <c r="J132" s="244">
        <v>1013581736.04476</v>
      </c>
      <c r="K132" s="244">
        <v>1212612164</v>
      </c>
      <c r="L132" s="246">
        <v>7.0000000000000007E-2</v>
      </c>
      <c r="M132" s="242" t="s">
        <v>184</v>
      </c>
      <c r="N132" s="247">
        <v>4.9919372538656014E-3</v>
      </c>
      <c r="O132" s="247">
        <v>0.59619444037510816</v>
      </c>
    </row>
    <row r="133" spans="1:15">
      <c r="A133" s="241" t="s">
        <v>154</v>
      </c>
      <c r="B133" s="241" t="s">
        <v>293</v>
      </c>
      <c r="C133" s="241" t="s">
        <v>186</v>
      </c>
      <c r="D133" s="241" t="s">
        <v>182</v>
      </c>
      <c r="E133" s="248" t="s">
        <v>222</v>
      </c>
      <c r="F133" s="248" t="s">
        <v>419</v>
      </c>
      <c r="G133" s="241" t="s">
        <v>183</v>
      </c>
      <c r="H133" s="244">
        <v>6063060820</v>
      </c>
      <c r="I133" s="244">
        <v>5010000000</v>
      </c>
      <c r="J133" s="244">
        <v>5064155785.0243502</v>
      </c>
      <c r="K133" s="244">
        <v>6063060820</v>
      </c>
      <c r="L133" s="246">
        <v>7.0000000000000007E-2</v>
      </c>
      <c r="M133" s="242" t="s">
        <v>184</v>
      </c>
      <c r="N133" s="247">
        <v>2.4941203085693413E-2</v>
      </c>
      <c r="O133" s="247">
        <v>0.59619444037510816</v>
      </c>
    </row>
    <row r="134" spans="1:15">
      <c r="A134" s="241" t="s">
        <v>154</v>
      </c>
      <c r="B134" s="241" t="s">
        <v>221</v>
      </c>
      <c r="C134" s="241" t="s">
        <v>181</v>
      </c>
      <c r="D134" s="241" t="s">
        <v>182</v>
      </c>
      <c r="E134" s="248" t="s">
        <v>196</v>
      </c>
      <c r="F134" s="248" t="s">
        <v>420</v>
      </c>
      <c r="G134" s="241" t="s">
        <v>183</v>
      </c>
      <c r="H134" s="244">
        <v>620328776</v>
      </c>
      <c r="I134" s="244">
        <v>503357742.48000002</v>
      </c>
      <c r="J134" s="244">
        <v>509427793.41828102</v>
      </c>
      <c r="K134" s="244">
        <v>620328776</v>
      </c>
      <c r="L134" s="246">
        <v>0.08</v>
      </c>
      <c r="M134" s="242" t="s">
        <v>184</v>
      </c>
      <c r="N134" s="247">
        <v>2.5089556073127251E-3</v>
      </c>
      <c r="O134" s="247">
        <v>5.6943462645462004E-2</v>
      </c>
    </row>
    <row r="135" spans="1:15">
      <c r="A135" s="241" t="s">
        <v>154</v>
      </c>
      <c r="B135" s="241" t="s">
        <v>193</v>
      </c>
      <c r="C135" s="241" t="s">
        <v>186</v>
      </c>
      <c r="D135" s="241" t="s">
        <v>182</v>
      </c>
      <c r="E135" s="248" t="s">
        <v>421</v>
      </c>
      <c r="F135" s="248" t="s">
        <v>422</v>
      </c>
      <c r="G135" s="241" t="s">
        <v>183</v>
      </c>
      <c r="H135" s="244">
        <v>154880135</v>
      </c>
      <c r="I135" s="244">
        <v>151079605</v>
      </c>
      <c r="J135" s="244">
        <v>152123667.612692</v>
      </c>
      <c r="K135" s="244">
        <v>154880135</v>
      </c>
      <c r="L135" s="246">
        <v>9.5000000000000001E-2</v>
      </c>
      <c r="M135" s="242" t="s">
        <v>184</v>
      </c>
      <c r="N135" s="247">
        <v>7.4921614759338004E-4</v>
      </c>
      <c r="O135" s="247">
        <v>8.9730639895147235E-3</v>
      </c>
    </row>
    <row r="136" spans="1:15">
      <c r="A136" s="241" t="s">
        <v>154</v>
      </c>
      <c r="B136" s="241" t="s">
        <v>221</v>
      </c>
      <c r="C136" s="241" t="s">
        <v>181</v>
      </c>
      <c r="D136" s="241" t="s">
        <v>182</v>
      </c>
      <c r="E136" s="248" t="s">
        <v>423</v>
      </c>
      <c r="F136" s="248" t="s">
        <v>424</v>
      </c>
      <c r="G136" s="241" t="s">
        <v>183</v>
      </c>
      <c r="H136" s="244">
        <v>2680465712</v>
      </c>
      <c r="I136" s="244">
        <v>2000000000</v>
      </c>
      <c r="J136" s="244">
        <v>2018523711.02514</v>
      </c>
      <c r="K136" s="244">
        <v>2680465712</v>
      </c>
      <c r="L136" s="246">
        <v>8.5000000000000006E-2</v>
      </c>
      <c r="M136" s="242" t="s">
        <v>184</v>
      </c>
      <c r="N136" s="247">
        <v>9.9413232821240049E-3</v>
      </c>
      <c r="O136" s="247">
        <v>5.6943462645462004E-2</v>
      </c>
    </row>
    <row r="137" spans="1:15">
      <c r="A137" s="241" t="s">
        <v>154</v>
      </c>
      <c r="B137" s="241" t="s">
        <v>221</v>
      </c>
      <c r="C137" s="241" t="s">
        <v>181</v>
      </c>
      <c r="D137" s="241" t="s">
        <v>182</v>
      </c>
      <c r="E137" s="248" t="s">
        <v>423</v>
      </c>
      <c r="F137" s="248" t="s">
        <v>425</v>
      </c>
      <c r="G137" s="241" t="s">
        <v>183</v>
      </c>
      <c r="H137" s="244">
        <v>3720657504</v>
      </c>
      <c r="I137" s="244">
        <v>3016045738.6900001</v>
      </c>
      <c r="J137" s="244">
        <v>3041686970.38059</v>
      </c>
      <c r="K137" s="244">
        <v>3720657504</v>
      </c>
      <c r="L137" s="246">
        <v>0.08</v>
      </c>
      <c r="M137" s="242" t="s">
        <v>184</v>
      </c>
      <c r="N137" s="247">
        <v>1.4980449984518997E-2</v>
      </c>
      <c r="O137" s="247">
        <v>5.6943462645462004E-2</v>
      </c>
    </row>
    <row r="138" spans="1:15">
      <c r="A138" s="241" t="s">
        <v>154</v>
      </c>
      <c r="B138" s="241" t="s">
        <v>293</v>
      </c>
      <c r="C138" s="241" t="s">
        <v>186</v>
      </c>
      <c r="D138" s="241" t="s">
        <v>182</v>
      </c>
      <c r="E138" s="248" t="s">
        <v>426</v>
      </c>
      <c r="F138" s="248" t="s">
        <v>427</v>
      </c>
      <c r="G138" s="241" t="s">
        <v>183</v>
      </c>
      <c r="H138" s="244">
        <v>1230873272</v>
      </c>
      <c r="I138" s="244">
        <v>1050740626.42</v>
      </c>
      <c r="J138" s="244">
        <v>1057783595.1100301</v>
      </c>
      <c r="K138" s="244">
        <v>1230873272</v>
      </c>
      <c r="L138" s="246">
        <v>7.5999999999999998E-2</v>
      </c>
      <c r="M138" s="242" t="s">
        <v>184</v>
      </c>
      <c r="N138" s="247">
        <v>5.209633468301232E-3</v>
      </c>
      <c r="O138" s="247">
        <v>0.59619444037510816</v>
      </c>
    </row>
    <row r="139" spans="1:15">
      <c r="A139" s="241" t="s">
        <v>154</v>
      </c>
      <c r="B139" s="241" t="s">
        <v>293</v>
      </c>
      <c r="C139" s="241" t="s">
        <v>186</v>
      </c>
      <c r="D139" s="241" t="s">
        <v>182</v>
      </c>
      <c r="E139" s="248" t="s">
        <v>426</v>
      </c>
      <c r="F139" s="248" t="s">
        <v>428</v>
      </c>
      <c r="G139" s="241" t="s">
        <v>183</v>
      </c>
      <c r="H139" s="244">
        <v>653304000</v>
      </c>
      <c r="I139" s="244">
        <v>523325326.64999998</v>
      </c>
      <c r="J139" s="244">
        <v>526988035.89123398</v>
      </c>
      <c r="K139" s="244">
        <v>653304000</v>
      </c>
      <c r="L139" s="246">
        <v>7.5999999999999998E-2</v>
      </c>
      <c r="M139" s="242" t="s">
        <v>184</v>
      </c>
      <c r="N139" s="247">
        <v>2.5954406192957901E-3</v>
      </c>
      <c r="O139" s="247">
        <v>0.59619444037510816</v>
      </c>
    </row>
    <row r="140" spans="1:15">
      <c r="A140" s="241" t="s">
        <v>154</v>
      </c>
      <c r="B140" s="241" t="s">
        <v>293</v>
      </c>
      <c r="C140" s="241" t="s">
        <v>186</v>
      </c>
      <c r="D140" s="241" t="s">
        <v>182</v>
      </c>
      <c r="E140" s="248" t="s">
        <v>426</v>
      </c>
      <c r="F140" s="248" t="s">
        <v>429</v>
      </c>
      <c r="G140" s="241" t="s">
        <v>183</v>
      </c>
      <c r="H140" s="244">
        <v>1312619998</v>
      </c>
      <c r="I140" s="244">
        <v>1062926522.13</v>
      </c>
      <c r="J140" s="244">
        <v>1070038755.70534</v>
      </c>
      <c r="K140" s="244">
        <v>1312619998</v>
      </c>
      <c r="L140" s="246">
        <v>7.7499999999999999E-2</v>
      </c>
      <c r="M140" s="242" t="s">
        <v>184</v>
      </c>
      <c r="N140" s="247">
        <v>5.2699907049722095E-3</v>
      </c>
      <c r="O140" s="247">
        <v>0.59619444037510816</v>
      </c>
    </row>
    <row r="141" spans="1:15">
      <c r="A141" s="241" t="s">
        <v>154</v>
      </c>
      <c r="B141" s="241" t="s">
        <v>293</v>
      </c>
      <c r="C141" s="241" t="s">
        <v>186</v>
      </c>
      <c r="D141" s="241" t="s">
        <v>182</v>
      </c>
      <c r="E141" s="248" t="s">
        <v>343</v>
      </c>
      <c r="F141" s="248" t="s">
        <v>428</v>
      </c>
      <c r="G141" s="241" t="s">
        <v>183</v>
      </c>
      <c r="H141" s="244">
        <v>1959912000</v>
      </c>
      <c r="I141" s="244">
        <v>1571160194.3199999</v>
      </c>
      <c r="J141" s="244">
        <v>1580964107.6787601</v>
      </c>
      <c r="K141" s="244">
        <v>1959912000</v>
      </c>
      <c r="L141" s="246">
        <v>7.5999999999999998E-2</v>
      </c>
      <c r="M141" s="242" t="s">
        <v>184</v>
      </c>
      <c r="N141" s="247">
        <v>7.7863218579122808E-3</v>
      </c>
      <c r="O141" s="247">
        <v>0.59619444037510816</v>
      </c>
    </row>
    <row r="142" spans="1:15">
      <c r="A142" s="241" t="s">
        <v>154</v>
      </c>
      <c r="B142" s="241" t="s">
        <v>293</v>
      </c>
      <c r="C142" s="241" t="s">
        <v>186</v>
      </c>
      <c r="D142" s="241" t="s">
        <v>182</v>
      </c>
      <c r="E142" s="248" t="s">
        <v>343</v>
      </c>
      <c r="F142" s="248" t="s">
        <v>430</v>
      </c>
      <c r="G142" s="241" t="s">
        <v>183</v>
      </c>
      <c r="H142" s="244">
        <v>2161500000</v>
      </c>
      <c r="I142" s="244">
        <v>1748022607.9300001</v>
      </c>
      <c r="J142" s="244">
        <v>1758748178.97051</v>
      </c>
      <c r="K142" s="244">
        <v>2161500000</v>
      </c>
      <c r="L142" s="246">
        <v>7.7499999999999999E-2</v>
      </c>
      <c r="M142" s="242" t="s">
        <v>184</v>
      </c>
      <c r="N142" s="247">
        <v>8.6619166886640394E-3</v>
      </c>
      <c r="O142" s="247">
        <v>0.59619444037510816</v>
      </c>
    </row>
    <row r="143" spans="1:15">
      <c r="A143" s="241" t="s">
        <v>154</v>
      </c>
      <c r="B143" s="241" t="s">
        <v>293</v>
      </c>
      <c r="C143" s="241" t="s">
        <v>186</v>
      </c>
      <c r="D143" s="241" t="s">
        <v>182</v>
      </c>
      <c r="E143" s="248" t="s">
        <v>343</v>
      </c>
      <c r="F143" s="248" t="s">
        <v>429</v>
      </c>
      <c r="G143" s="241" t="s">
        <v>183</v>
      </c>
      <c r="H143" s="244">
        <v>656522753</v>
      </c>
      <c r="I143" s="244">
        <v>528907750.94999999</v>
      </c>
      <c r="J143" s="244">
        <v>532153039.44401997</v>
      </c>
      <c r="K143" s="244">
        <v>656522753</v>
      </c>
      <c r="L143" s="246">
        <v>7.7499999999999999E-2</v>
      </c>
      <c r="M143" s="242" t="s">
        <v>184</v>
      </c>
      <c r="N143" s="247">
        <v>2.6208785023343235E-3</v>
      </c>
      <c r="O143" s="247">
        <v>0.59619444037510816</v>
      </c>
    </row>
    <row r="144" spans="1:15">
      <c r="A144" s="241" t="s">
        <v>154</v>
      </c>
      <c r="B144" s="241" t="s">
        <v>293</v>
      </c>
      <c r="C144" s="241" t="s">
        <v>186</v>
      </c>
      <c r="D144" s="241" t="s">
        <v>182</v>
      </c>
      <c r="E144" s="248" t="s">
        <v>343</v>
      </c>
      <c r="F144" s="248" t="s">
        <v>429</v>
      </c>
      <c r="G144" s="241" t="s">
        <v>183</v>
      </c>
      <c r="H144" s="244">
        <v>1969568259</v>
      </c>
      <c r="I144" s="244">
        <v>1586723252.8499999</v>
      </c>
      <c r="J144" s="244">
        <v>1596459118.3320601</v>
      </c>
      <c r="K144" s="244">
        <v>1969568259</v>
      </c>
      <c r="L144" s="246">
        <v>7.7499999999999999E-2</v>
      </c>
      <c r="M144" s="242" t="s">
        <v>184</v>
      </c>
      <c r="N144" s="247">
        <v>7.8626355070029724E-3</v>
      </c>
      <c r="O144" s="247">
        <v>0.59619444037510816</v>
      </c>
    </row>
    <row r="145" spans="1:15">
      <c r="A145" s="241" t="s">
        <v>154</v>
      </c>
      <c r="B145" s="241" t="s">
        <v>293</v>
      </c>
      <c r="C145" s="241" t="s">
        <v>186</v>
      </c>
      <c r="D145" s="241" t="s">
        <v>182</v>
      </c>
      <c r="E145" s="248" t="s">
        <v>343</v>
      </c>
      <c r="F145" s="248" t="s">
        <v>431</v>
      </c>
      <c r="G145" s="241" t="s">
        <v>183</v>
      </c>
      <c r="H145" s="244">
        <v>656309999</v>
      </c>
      <c r="I145" s="244">
        <v>528015568.87</v>
      </c>
      <c r="J145" s="244">
        <v>531255383.08575797</v>
      </c>
      <c r="K145" s="244">
        <v>656309999</v>
      </c>
      <c r="L145" s="246">
        <v>7.7499999999999999E-2</v>
      </c>
      <c r="M145" s="242" t="s">
        <v>184</v>
      </c>
      <c r="N145" s="247">
        <v>2.6164575029648369E-3</v>
      </c>
      <c r="O145" s="247">
        <v>0.59619444037510816</v>
      </c>
    </row>
    <row r="146" spans="1:15">
      <c r="A146" s="241" t="s">
        <v>154</v>
      </c>
      <c r="B146" s="241" t="s">
        <v>293</v>
      </c>
      <c r="C146" s="241" t="s">
        <v>186</v>
      </c>
      <c r="D146" s="241" t="s">
        <v>182</v>
      </c>
      <c r="E146" s="248" t="s">
        <v>227</v>
      </c>
      <c r="F146" s="248" t="s">
        <v>384</v>
      </c>
      <c r="G146" s="241" t="s">
        <v>183</v>
      </c>
      <c r="H146" s="244">
        <v>1959912000</v>
      </c>
      <c r="I146" s="244">
        <v>1590793162.1400001</v>
      </c>
      <c r="J146" s="244">
        <v>1598898529.9366801</v>
      </c>
      <c r="K146" s="244">
        <v>1959912000</v>
      </c>
      <c r="L146" s="246">
        <v>7.5999999999999998E-2</v>
      </c>
      <c r="M146" s="242" t="s">
        <v>184</v>
      </c>
      <c r="N146" s="247">
        <v>7.8746497227623578E-3</v>
      </c>
      <c r="O146" s="247">
        <v>0.59619444037510816</v>
      </c>
    </row>
    <row r="147" spans="1:15">
      <c r="A147" s="241" t="s">
        <v>165</v>
      </c>
      <c r="B147" s="241" t="s">
        <v>432</v>
      </c>
      <c r="C147" s="241" t="s">
        <v>433</v>
      </c>
      <c r="D147" s="241" t="s">
        <v>182</v>
      </c>
      <c r="E147" s="248" t="s">
        <v>434</v>
      </c>
      <c r="F147" s="248" t="s">
        <v>435</v>
      </c>
      <c r="G147" s="241" t="s">
        <v>183</v>
      </c>
      <c r="H147" s="244">
        <v>1885683890.40786</v>
      </c>
      <c r="I147" s="244">
        <v>1076005366</v>
      </c>
      <c r="J147" s="244">
        <v>1048311964.43024</v>
      </c>
      <c r="K147" s="244">
        <v>1885683890.40786</v>
      </c>
      <c r="L147" s="246">
        <v>9.7500000000000003E-2</v>
      </c>
      <c r="M147" s="242" t="s">
        <v>184</v>
      </c>
      <c r="N147" s="247">
        <v>5.1629852460968687E-3</v>
      </c>
      <c r="O147" s="247">
        <v>5.1629852460968687E-3</v>
      </c>
    </row>
    <row r="148" spans="1:15">
      <c r="A148" s="241" t="s">
        <v>154</v>
      </c>
      <c r="B148" s="241" t="s">
        <v>293</v>
      </c>
      <c r="C148" s="241" t="s">
        <v>186</v>
      </c>
      <c r="D148" s="241" t="s">
        <v>182</v>
      </c>
      <c r="E148" s="248" t="s">
        <v>197</v>
      </c>
      <c r="F148" s="248" t="s">
        <v>436</v>
      </c>
      <c r="G148" s="241" t="s">
        <v>183</v>
      </c>
      <c r="H148" s="244">
        <v>2218882191</v>
      </c>
      <c r="I148" s="244">
        <v>1931927533.26</v>
      </c>
      <c r="J148" s="244">
        <v>1940613388.0861199</v>
      </c>
      <c r="K148" s="244">
        <v>2218882191</v>
      </c>
      <c r="L148" s="246">
        <v>7.7499999999999999E-2</v>
      </c>
      <c r="M148" s="242" t="s">
        <v>184</v>
      </c>
      <c r="N148" s="247">
        <v>9.5576113132623056E-3</v>
      </c>
      <c r="O148" s="247">
        <v>0.59619444037510816</v>
      </c>
    </row>
    <row r="149" spans="1:15">
      <c r="A149" s="241" t="s">
        <v>154</v>
      </c>
      <c r="B149" s="241" t="s">
        <v>293</v>
      </c>
      <c r="C149" s="241" t="s">
        <v>186</v>
      </c>
      <c r="D149" s="241" t="s">
        <v>182</v>
      </c>
      <c r="E149" s="248" t="s">
        <v>197</v>
      </c>
      <c r="F149" s="248" t="s">
        <v>437</v>
      </c>
      <c r="G149" s="241" t="s">
        <v>183</v>
      </c>
      <c r="H149" s="244">
        <v>739627398</v>
      </c>
      <c r="I149" s="244">
        <v>644308482.28999996</v>
      </c>
      <c r="J149" s="244">
        <v>647205262.75628996</v>
      </c>
      <c r="K149" s="244">
        <v>739627398</v>
      </c>
      <c r="L149" s="246">
        <v>7.7499999999999999E-2</v>
      </c>
      <c r="M149" s="242" t="s">
        <v>184</v>
      </c>
      <c r="N149" s="247">
        <v>3.1875160602818182E-3</v>
      </c>
      <c r="O149" s="247">
        <v>0.59619444037510816</v>
      </c>
    </row>
    <row r="150" spans="1:15">
      <c r="A150" s="241" t="s">
        <v>154</v>
      </c>
      <c r="B150" s="241" t="s">
        <v>293</v>
      </c>
      <c r="C150" s="241" t="s">
        <v>186</v>
      </c>
      <c r="D150" s="241" t="s">
        <v>182</v>
      </c>
      <c r="E150" s="248" t="s">
        <v>197</v>
      </c>
      <c r="F150" s="248" t="s">
        <v>437</v>
      </c>
      <c r="G150" s="241" t="s">
        <v>183</v>
      </c>
      <c r="H150" s="244">
        <v>862898630</v>
      </c>
      <c r="I150" s="244">
        <v>751693228.38</v>
      </c>
      <c r="J150" s="244">
        <v>755072805.58611798</v>
      </c>
      <c r="K150" s="244">
        <v>862898630</v>
      </c>
      <c r="L150" s="246">
        <v>7.7499999999999999E-2</v>
      </c>
      <c r="M150" s="242" t="s">
        <v>184</v>
      </c>
      <c r="N150" s="247">
        <v>3.7187687322531916E-3</v>
      </c>
      <c r="O150" s="247">
        <v>0.59619444037510816</v>
      </c>
    </row>
    <row r="151" spans="1:15">
      <c r="A151" s="241" t="s">
        <v>154</v>
      </c>
      <c r="B151" s="241" t="s">
        <v>221</v>
      </c>
      <c r="C151" s="241" t="s">
        <v>181</v>
      </c>
      <c r="D151" s="241" t="s">
        <v>182</v>
      </c>
      <c r="E151" s="248" t="s">
        <v>438</v>
      </c>
      <c r="F151" s="248" t="s">
        <v>439</v>
      </c>
      <c r="G151" s="241" t="s">
        <v>183</v>
      </c>
      <c r="H151" s="244">
        <v>190173255</v>
      </c>
      <c r="I151" s="244">
        <v>154596293.56999999</v>
      </c>
      <c r="J151" s="244">
        <v>155247888.79300201</v>
      </c>
      <c r="K151" s="244">
        <v>190173255</v>
      </c>
      <c r="L151" s="246">
        <v>0.08</v>
      </c>
      <c r="M151" s="242" t="s">
        <v>184</v>
      </c>
      <c r="N151" s="247">
        <v>7.64603082405529E-4</v>
      </c>
      <c r="O151" s="247">
        <v>5.6943462645462004E-2</v>
      </c>
    </row>
    <row r="152" spans="1:15">
      <c r="A152" s="241" t="s">
        <v>154</v>
      </c>
      <c r="B152" s="241" t="s">
        <v>293</v>
      </c>
      <c r="C152" s="241" t="s">
        <v>186</v>
      </c>
      <c r="D152" s="241" t="s">
        <v>182</v>
      </c>
      <c r="E152" s="248" t="s">
        <v>440</v>
      </c>
      <c r="F152" s="248" t="s">
        <v>441</v>
      </c>
      <c r="G152" s="241" t="s">
        <v>183</v>
      </c>
      <c r="H152" s="244">
        <v>7411066524</v>
      </c>
      <c r="I152" s="244">
        <v>6321506337.8400002</v>
      </c>
      <c r="J152" s="244">
        <v>6342263125.3243303</v>
      </c>
      <c r="K152" s="244">
        <v>7411066524</v>
      </c>
      <c r="L152" s="246">
        <v>7.7499999999999999E-2</v>
      </c>
      <c r="M152" s="242" t="s">
        <v>184</v>
      </c>
      <c r="N152" s="247">
        <v>3.1235941259824047E-2</v>
      </c>
      <c r="O152" s="247">
        <v>0.59619444037510816</v>
      </c>
    </row>
    <row r="153" spans="1:15">
      <c r="A153" s="241" t="s">
        <v>154</v>
      </c>
      <c r="B153" s="241" t="s">
        <v>293</v>
      </c>
      <c r="C153" s="241" t="s">
        <v>186</v>
      </c>
      <c r="D153" s="241" t="s">
        <v>182</v>
      </c>
      <c r="E153" s="248" t="s">
        <v>440</v>
      </c>
      <c r="F153" s="248" t="s">
        <v>436</v>
      </c>
      <c r="G153" s="241" t="s">
        <v>183</v>
      </c>
      <c r="H153" s="244">
        <v>1479254794</v>
      </c>
      <c r="I153" s="244">
        <v>1289508134</v>
      </c>
      <c r="J153" s="244">
        <v>1293742258.7268901</v>
      </c>
      <c r="K153" s="244">
        <v>1479254794</v>
      </c>
      <c r="L153" s="246">
        <v>7.7499999999999999E-2</v>
      </c>
      <c r="M153" s="242" t="s">
        <v>184</v>
      </c>
      <c r="N153" s="247">
        <v>6.3717408755220445E-3</v>
      </c>
      <c r="O153" s="247">
        <v>0.59619444037510816</v>
      </c>
    </row>
    <row r="154" spans="1:15">
      <c r="A154" s="241" t="s">
        <v>154</v>
      </c>
      <c r="B154" s="241" t="s">
        <v>293</v>
      </c>
      <c r="C154" s="241" t="s">
        <v>186</v>
      </c>
      <c r="D154" s="241" t="s">
        <v>182</v>
      </c>
      <c r="E154" s="248" t="s">
        <v>440</v>
      </c>
      <c r="F154" s="248" t="s">
        <v>442</v>
      </c>
      <c r="G154" s="241" t="s">
        <v>183</v>
      </c>
      <c r="H154" s="244">
        <v>862898630</v>
      </c>
      <c r="I154" s="244">
        <v>751693228.38</v>
      </c>
      <c r="J154" s="244">
        <v>754161427.53388095</v>
      </c>
      <c r="K154" s="244">
        <v>862898630</v>
      </c>
      <c r="L154" s="246">
        <v>7.7499999999999999E-2</v>
      </c>
      <c r="M154" s="242" t="s">
        <v>184</v>
      </c>
      <c r="N154" s="247">
        <v>3.71428015290184E-3</v>
      </c>
      <c r="O154" s="247">
        <v>0.59619444037510816</v>
      </c>
    </row>
    <row r="155" spans="1:15">
      <c r="A155" s="241" t="s">
        <v>154</v>
      </c>
      <c r="B155" s="241" t="s">
        <v>293</v>
      </c>
      <c r="C155" s="241" t="s">
        <v>186</v>
      </c>
      <c r="D155" s="241" t="s">
        <v>182</v>
      </c>
      <c r="E155" s="248" t="s">
        <v>440</v>
      </c>
      <c r="F155" s="248" t="s">
        <v>443</v>
      </c>
      <c r="G155" s="241" t="s">
        <v>183</v>
      </c>
      <c r="H155" s="244">
        <v>7277978964</v>
      </c>
      <c r="I155" s="244">
        <v>6154228865.2799997</v>
      </c>
      <c r="J155" s="244">
        <v>6174436393.9701204</v>
      </c>
      <c r="K155" s="244">
        <v>7277978964</v>
      </c>
      <c r="L155" s="246">
        <v>7.0000000000000007E-2</v>
      </c>
      <c r="M155" s="242" t="s">
        <v>184</v>
      </c>
      <c r="N155" s="247">
        <v>3.0409386791991195E-2</v>
      </c>
      <c r="O155" s="247">
        <v>0.59619444037510816</v>
      </c>
    </row>
    <row r="156" spans="1:15">
      <c r="A156" s="241" t="s">
        <v>154</v>
      </c>
      <c r="B156" s="241" t="s">
        <v>293</v>
      </c>
      <c r="C156" s="241" t="s">
        <v>186</v>
      </c>
      <c r="D156" s="241" t="s">
        <v>182</v>
      </c>
      <c r="E156" s="248" t="s">
        <v>444</v>
      </c>
      <c r="F156" s="248" t="s">
        <v>445</v>
      </c>
      <c r="G156" s="241" t="s">
        <v>183</v>
      </c>
      <c r="H156" s="244">
        <v>2425992988</v>
      </c>
      <c r="I156" s="244">
        <v>5584938656.9499998</v>
      </c>
      <c r="J156" s="244">
        <v>2036901313.8729401</v>
      </c>
      <c r="K156" s="244">
        <v>2425992988</v>
      </c>
      <c r="L156" s="246">
        <v>7.0000000000000007E-2</v>
      </c>
      <c r="M156" s="242" t="s">
        <v>184</v>
      </c>
      <c r="N156" s="247">
        <v>1.0031833832018749E-2</v>
      </c>
      <c r="O156" s="247">
        <v>0.59619444037510816</v>
      </c>
    </row>
    <row r="157" spans="1:15">
      <c r="A157" s="241" t="s">
        <v>165</v>
      </c>
      <c r="B157" s="241" t="s">
        <v>189</v>
      </c>
      <c r="C157" s="241" t="s">
        <v>190</v>
      </c>
      <c r="D157" s="241" t="s">
        <v>182</v>
      </c>
      <c r="E157" s="248" t="s">
        <v>444</v>
      </c>
      <c r="F157" s="248" t="s">
        <v>284</v>
      </c>
      <c r="G157" s="241" t="s">
        <v>183</v>
      </c>
      <c r="H157" s="244">
        <v>20564349.314904999</v>
      </c>
      <c r="I157" s="244">
        <v>13363779</v>
      </c>
      <c r="J157" s="244">
        <v>13411613.3387307</v>
      </c>
      <c r="K157" s="244">
        <v>20564349.314904999</v>
      </c>
      <c r="L157" s="246">
        <v>0.1125</v>
      </c>
      <c r="M157" s="242" t="s">
        <v>184</v>
      </c>
      <c r="N157" s="247">
        <v>6.6052820289861736E-5</v>
      </c>
      <c r="O157" s="247">
        <v>1.1840581264815667E-2</v>
      </c>
    </row>
    <row r="158" spans="1:15">
      <c r="A158" s="241" t="s">
        <v>165</v>
      </c>
      <c r="B158" s="241" t="s">
        <v>189</v>
      </c>
      <c r="C158" s="241" t="s">
        <v>190</v>
      </c>
      <c r="D158" s="241" t="s">
        <v>182</v>
      </c>
      <c r="E158" s="248" t="s">
        <v>444</v>
      </c>
      <c r="F158" s="248" t="s">
        <v>284</v>
      </c>
      <c r="G158" s="241" t="s">
        <v>183</v>
      </c>
      <c r="H158" s="244">
        <v>37389726.027099997</v>
      </c>
      <c r="I158" s="244">
        <v>24604460</v>
      </c>
      <c r="J158" s="244">
        <v>24384750.710646201</v>
      </c>
      <c r="K158" s="244">
        <v>37389726.027099997</v>
      </c>
      <c r="L158" s="246">
        <v>0.1125</v>
      </c>
      <c r="M158" s="242" t="s">
        <v>184</v>
      </c>
      <c r="N158" s="247">
        <v>1.2009603288010014E-4</v>
      </c>
      <c r="O158" s="247">
        <v>1.1840581264815667E-2</v>
      </c>
    </row>
    <row r="159" spans="1:15">
      <c r="A159" s="241" t="s">
        <v>154</v>
      </c>
      <c r="B159" s="241" t="s">
        <v>293</v>
      </c>
      <c r="C159" s="241" t="s">
        <v>186</v>
      </c>
      <c r="D159" s="241" t="s">
        <v>182</v>
      </c>
      <c r="E159" s="248" t="s">
        <v>444</v>
      </c>
      <c r="F159" s="248" t="s">
        <v>431</v>
      </c>
      <c r="G159" s="241" t="s">
        <v>183</v>
      </c>
      <c r="H159" s="244">
        <v>656309999</v>
      </c>
      <c r="I159" s="244">
        <v>537540447.03999996</v>
      </c>
      <c r="J159" s="244">
        <v>539026398.55409706</v>
      </c>
      <c r="K159" s="244">
        <v>656309999</v>
      </c>
      <c r="L159" s="246">
        <v>7.7499999999999999E-2</v>
      </c>
      <c r="M159" s="242" t="s">
        <v>184</v>
      </c>
      <c r="N159" s="247">
        <v>2.6547301160528992E-3</v>
      </c>
      <c r="O159" s="247">
        <v>0.59619444037510816</v>
      </c>
    </row>
    <row r="160" spans="1:15">
      <c r="A160" s="241" t="s">
        <v>154</v>
      </c>
      <c r="B160" s="241" t="s">
        <v>185</v>
      </c>
      <c r="C160" s="241" t="s">
        <v>186</v>
      </c>
      <c r="D160" s="241" t="s">
        <v>182</v>
      </c>
      <c r="E160" s="248" t="s">
        <v>446</v>
      </c>
      <c r="F160" s="248" t="s">
        <v>447</v>
      </c>
      <c r="G160" s="241" t="s">
        <v>183</v>
      </c>
      <c r="H160" s="244">
        <v>1637063012</v>
      </c>
      <c r="I160" s="244">
        <v>1623226957.2749491</v>
      </c>
      <c r="J160" s="244">
        <v>1625718763.0032499</v>
      </c>
      <c r="K160" s="244">
        <v>1637063012</v>
      </c>
      <c r="L160" s="246">
        <v>9.5000000000000001E-2</v>
      </c>
      <c r="M160" s="242" t="s">
        <v>184</v>
      </c>
      <c r="N160" s="247">
        <v>8.0067406196690227E-3</v>
      </c>
      <c r="O160" s="247">
        <v>4.0294116246399517E-2</v>
      </c>
    </row>
    <row r="161" spans="1:15">
      <c r="A161" s="241" t="s">
        <v>156</v>
      </c>
      <c r="B161" s="241" t="s">
        <v>193</v>
      </c>
      <c r="C161" s="241" t="s">
        <v>186</v>
      </c>
      <c r="D161" s="241" t="s">
        <v>182</v>
      </c>
      <c r="E161" s="248" t="s">
        <v>448</v>
      </c>
      <c r="F161" s="248" t="s">
        <v>449</v>
      </c>
      <c r="G161" s="241" t="s">
        <v>183</v>
      </c>
      <c r="H161" s="244">
        <v>265130958.90408</v>
      </c>
      <c r="I161" s="244">
        <v>253920996</v>
      </c>
      <c r="J161" s="244">
        <v>254500559.25481901</v>
      </c>
      <c r="K161" s="244">
        <v>265130958.90408</v>
      </c>
      <c r="L161" s="246">
        <v>0.14000000000000001</v>
      </c>
      <c r="M161" s="242" t="s">
        <v>184</v>
      </c>
      <c r="N161" s="247">
        <v>1.253427106758421E-3</v>
      </c>
      <c r="O161" s="247">
        <v>8.9730639895147235E-3</v>
      </c>
    </row>
    <row r="162" spans="1:15">
      <c r="A162" s="241" t="s">
        <v>154</v>
      </c>
      <c r="B162" s="241" t="s">
        <v>160</v>
      </c>
      <c r="C162" s="241" t="s">
        <v>181</v>
      </c>
      <c r="D162" s="241" t="s">
        <v>182</v>
      </c>
      <c r="E162" s="248" t="s">
        <v>450</v>
      </c>
      <c r="F162" s="248" t="s">
        <v>451</v>
      </c>
      <c r="G162" s="241" t="s">
        <v>183</v>
      </c>
      <c r="H162" s="244">
        <v>1064273974</v>
      </c>
      <c r="I162" s="244">
        <v>1042590099.28</v>
      </c>
      <c r="J162" s="244">
        <v>1043869603.3584599</v>
      </c>
      <c r="K162" s="244">
        <v>1064273974</v>
      </c>
      <c r="L162" s="246">
        <v>8.5000000000000006E-2</v>
      </c>
      <c r="M162" s="242" t="s">
        <v>184</v>
      </c>
      <c r="N162" s="247">
        <v>5.1411064109317074E-3</v>
      </c>
      <c r="O162" s="247">
        <v>1.379711797254702E-2</v>
      </c>
    </row>
    <row r="163" spans="1:15">
      <c r="A163" s="241" t="s">
        <v>154</v>
      </c>
      <c r="B163" s="241" t="s">
        <v>293</v>
      </c>
      <c r="C163" s="241" t="s">
        <v>186</v>
      </c>
      <c r="D163" s="241" t="s">
        <v>182</v>
      </c>
      <c r="E163" s="248" t="s">
        <v>450</v>
      </c>
      <c r="F163" s="248" t="s">
        <v>452</v>
      </c>
      <c r="G163" s="241" t="s">
        <v>183</v>
      </c>
      <c r="H163" s="244">
        <v>6063060820</v>
      </c>
      <c r="I163" s="244">
        <v>5010960821.9200001</v>
      </c>
      <c r="J163" s="244">
        <v>5022118839.1773996</v>
      </c>
      <c r="K163" s="244">
        <v>6063060820</v>
      </c>
      <c r="L163" s="246">
        <v>7.0000000000000007E-2</v>
      </c>
      <c r="M163" s="242" t="s">
        <v>184</v>
      </c>
      <c r="N163" s="247">
        <v>2.4734169169680884E-2</v>
      </c>
      <c r="O163" s="247">
        <v>0.59619444037510816</v>
      </c>
    </row>
    <row r="164" spans="1:15">
      <c r="A164" s="241" t="s">
        <v>154</v>
      </c>
      <c r="B164" s="241" t="s">
        <v>241</v>
      </c>
      <c r="C164" s="241" t="s">
        <v>181</v>
      </c>
      <c r="D164" s="241" t="s">
        <v>182</v>
      </c>
      <c r="E164" s="248" t="s">
        <v>453</v>
      </c>
      <c r="F164" s="248" t="s">
        <v>454</v>
      </c>
      <c r="G164" s="241" t="s">
        <v>183</v>
      </c>
      <c r="H164" s="244">
        <v>153624659</v>
      </c>
      <c r="I164" s="244">
        <v>152283426.7352339</v>
      </c>
      <c r="J164" s="244">
        <v>152528894.54605901</v>
      </c>
      <c r="K164" s="244">
        <v>153624659</v>
      </c>
      <c r="L164" s="246">
        <v>0.09</v>
      </c>
      <c r="M164" s="242" t="s">
        <v>184</v>
      </c>
      <c r="N164" s="247">
        <v>7.5121190911216803E-4</v>
      </c>
      <c r="O164" s="247">
        <v>1.9305039691360198E-2</v>
      </c>
    </row>
    <row r="165" spans="1:15">
      <c r="A165" s="241" t="s">
        <v>154</v>
      </c>
      <c r="B165" s="241" t="s">
        <v>243</v>
      </c>
      <c r="C165" s="241" t="s">
        <v>186</v>
      </c>
      <c r="D165" s="241" t="s">
        <v>182</v>
      </c>
      <c r="E165" s="248" t="s">
        <v>453</v>
      </c>
      <c r="F165" s="248" t="s">
        <v>371</v>
      </c>
      <c r="G165" s="241" t="s">
        <v>183</v>
      </c>
      <c r="H165" s="244">
        <v>313687398</v>
      </c>
      <c r="I165" s="244">
        <v>305269523.18000001</v>
      </c>
      <c r="J165" s="244">
        <v>305761591.61613798</v>
      </c>
      <c r="K165" s="244">
        <v>313687398</v>
      </c>
      <c r="L165" s="246">
        <v>9.1499999999999998E-2</v>
      </c>
      <c r="M165" s="242" t="s">
        <v>184</v>
      </c>
      <c r="N165" s="247">
        <v>1.5058900784321509E-3</v>
      </c>
      <c r="O165" s="247">
        <v>4.2538965497898014E-3</v>
      </c>
    </row>
    <row r="166" spans="1:15">
      <c r="A166" s="241" t="s">
        <v>156</v>
      </c>
      <c r="B166" s="241" t="s">
        <v>185</v>
      </c>
      <c r="C166" s="241" t="s">
        <v>186</v>
      </c>
      <c r="D166" s="241" t="s">
        <v>182</v>
      </c>
      <c r="E166" s="248" t="s">
        <v>453</v>
      </c>
      <c r="F166" s="248" t="s">
        <v>188</v>
      </c>
      <c r="G166" s="241" t="s">
        <v>183</v>
      </c>
      <c r="H166" s="244">
        <v>106147945.20550001</v>
      </c>
      <c r="I166" s="244">
        <v>103588400</v>
      </c>
      <c r="J166" s="244">
        <v>103803052.00925501</v>
      </c>
      <c r="K166" s="244">
        <v>106147945.20550001</v>
      </c>
      <c r="L166" s="246">
        <v>0.12</v>
      </c>
      <c r="M166" s="242" t="s">
        <v>184</v>
      </c>
      <c r="N166" s="247">
        <v>5.1123486539132528E-4</v>
      </c>
      <c r="O166" s="247">
        <v>4.0294116246399517E-2</v>
      </c>
    </row>
    <row r="167" spans="1:15">
      <c r="A167" s="241" t="s">
        <v>154</v>
      </c>
      <c r="B167" s="241" t="s">
        <v>157</v>
      </c>
      <c r="C167" s="241" t="s">
        <v>186</v>
      </c>
      <c r="D167" s="241" t="s">
        <v>182</v>
      </c>
      <c r="E167" s="248" t="s">
        <v>455</v>
      </c>
      <c r="F167" s="248" t="s">
        <v>456</v>
      </c>
      <c r="G167" s="241" t="s">
        <v>183</v>
      </c>
      <c r="H167" s="244">
        <v>218666676</v>
      </c>
      <c r="I167" s="244">
        <v>202960822.86000001</v>
      </c>
      <c r="J167" s="244">
        <v>203271547.70860699</v>
      </c>
      <c r="K167" s="244">
        <v>218666676</v>
      </c>
      <c r="L167" s="246">
        <v>0.08</v>
      </c>
      <c r="M167" s="242" t="s">
        <v>184</v>
      </c>
      <c r="N167" s="247">
        <v>1.0011218390903445E-3</v>
      </c>
      <c r="O167" s="247">
        <v>4.0010072519530617E-3</v>
      </c>
    </row>
    <row r="168" spans="1:15">
      <c r="A168" s="241" t="s">
        <v>154</v>
      </c>
      <c r="B168" s="241" t="s">
        <v>162</v>
      </c>
      <c r="C168" s="241" t="s">
        <v>181</v>
      </c>
      <c r="D168" s="241" t="s">
        <v>182</v>
      </c>
      <c r="E168" s="248" t="s">
        <v>217</v>
      </c>
      <c r="F168" s="248" t="s">
        <v>457</v>
      </c>
      <c r="G168" s="241" t="s">
        <v>183</v>
      </c>
      <c r="H168" s="244">
        <v>363000000</v>
      </c>
      <c r="I168" s="244">
        <v>300000000</v>
      </c>
      <c r="J168" s="244">
        <v>300285316.90728599</v>
      </c>
      <c r="K168" s="244">
        <v>363000000</v>
      </c>
      <c r="L168" s="246">
        <v>7.0000000000000007E-2</v>
      </c>
      <c r="M168" s="242" t="s">
        <v>184</v>
      </c>
      <c r="N168" s="247">
        <v>1.4789191704536817E-3</v>
      </c>
      <c r="O168" s="247">
        <v>9.4596391182261777E-3</v>
      </c>
    </row>
    <row r="169" spans="1:15">
      <c r="A169" s="241" t="s">
        <v>154</v>
      </c>
      <c r="B169" s="241" t="s">
        <v>293</v>
      </c>
      <c r="C169" s="241" t="s">
        <v>186</v>
      </c>
      <c r="D169" s="241" t="s">
        <v>182</v>
      </c>
      <c r="E169" s="248" t="s">
        <v>458</v>
      </c>
      <c r="F169" s="248" t="s">
        <v>442</v>
      </c>
      <c r="G169" s="241" t="s">
        <v>183</v>
      </c>
      <c r="H169" s="244">
        <v>2033975343</v>
      </c>
      <c r="I169" s="244">
        <v>1762890693.1099999</v>
      </c>
      <c r="J169" s="244">
        <v>1763535339.54952</v>
      </c>
      <c r="K169" s="244">
        <v>2033975343</v>
      </c>
      <c r="L169" s="246">
        <v>7.7499999999999999E-2</v>
      </c>
      <c r="M169" s="242" t="s">
        <v>184</v>
      </c>
      <c r="N169" s="247">
        <v>8.6854936774600783E-3</v>
      </c>
      <c r="O169" s="247">
        <v>0.59619444037510816</v>
      </c>
    </row>
    <row r="170" spans="1:15">
      <c r="A170" s="241" t="s">
        <v>165</v>
      </c>
      <c r="B170" s="241" t="s">
        <v>234</v>
      </c>
      <c r="C170" s="241" t="s">
        <v>235</v>
      </c>
      <c r="D170" s="241" t="s">
        <v>182</v>
      </c>
      <c r="E170" s="248" t="s">
        <v>458</v>
      </c>
      <c r="F170" s="248" t="s">
        <v>459</v>
      </c>
      <c r="G170" s="241" t="s">
        <v>183</v>
      </c>
      <c r="H170" s="244">
        <v>9551453426</v>
      </c>
      <c r="I170" s="244">
        <v>9539561643.8400002</v>
      </c>
      <c r="J170" s="244">
        <v>9542957784.3090191</v>
      </c>
      <c r="K170" s="244">
        <v>9551453426</v>
      </c>
      <c r="L170" s="246">
        <v>0.08</v>
      </c>
      <c r="M170" s="242" t="s">
        <v>184</v>
      </c>
      <c r="N170" s="247">
        <v>4.6999511515917088E-2</v>
      </c>
      <c r="O170" s="247">
        <v>4.6999511515917088E-2</v>
      </c>
    </row>
    <row r="171" spans="1:15">
      <c r="A171" s="241" t="s">
        <v>154</v>
      </c>
      <c r="B171" s="241" t="s">
        <v>293</v>
      </c>
      <c r="C171" s="241" t="s">
        <v>186</v>
      </c>
      <c r="D171" s="241" t="s">
        <v>182</v>
      </c>
      <c r="E171" s="248" t="s">
        <v>458</v>
      </c>
      <c r="F171" s="248" t="s">
        <v>460</v>
      </c>
      <c r="G171" s="241" t="s">
        <v>183</v>
      </c>
      <c r="H171" s="244">
        <v>26071161526</v>
      </c>
      <c r="I171" s="244">
        <v>21543000000</v>
      </c>
      <c r="J171" s="244">
        <v>21550987941.3853</v>
      </c>
      <c r="K171" s="244">
        <v>26071161526</v>
      </c>
      <c r="L171" s="246">
        <v>7.0000000000000007E-2</v>
      </c>
      <c r="M171" s="242" t="s">
        <v>184</v>
      </c>
      <c r="N171" s="247">
        <v>0.1061396192694013</v>
      </c>
      <c r="O171" s="247">
        <v>0.59619444037510816</v>
      </c>
    </row>
    <row r="172" spans="1:15">
      <c r="A172" s="241" t="s">
        <v>154</v>
      </c>
      <c r="B172" s="241" t="s">
        <v>293</v>
      </c>
      <c r="C172" s="241" t="s">
        <v>186</v>
      </c>
      <c r="D172" s="241" t="s">
        <v>182</v>
      </c>
      <c r="E172" s="248" t="s">
        <v>461</v>
      </c>
      <c r="F172" s="248" t="s">
        <v>410</v>
      </c>
      <c r="G172" s="241" t="s">
        <v>183</v>
      </c>
      <c r="H172" s="244">
        <v>1390274998</v>
      </c>
      <c r="I172" s="244">
        <v>1092373382.3399999</v>
      </c>
      <c r="J172" s="244">
        <v>1092561869.8171899</v>
      </c>
      <c r="K172" s="244">
        <v>1390274998</v>
      </c>
      <c r="L172" s="246">
        <v>7.7499999999999999E-2</v>
      </c>
      <c r="M172" s="242" t="s">
        <v>184</v>
      </c>
      <c r="N172" s="247">
        <v>5.3809180909043536E-3</v>
      </c>
      <c r="O172" s="247">
        <v>0.59619444037510816</v>
      </c>
    </row>
    <row r="173" spans="1:15">
      <c r="A173" s="241" t="s">
        <v>154</v>
      </c>
      <c r="B173" s="241" t="s">
        <v>159</v>
      </c>
      <c r="C173" s="241" t="s">
        <v>181</v>
      </c>
      <c r="D173" s="241" t="s">
        <v>182</v>
      </c>
      <c r="E173" s="248" t="s">
        <v>461</v>
      </c>
      <c r="F173" s="248" t="s">
        <v>341</v>
      </c>
      <c r="G173" s="241" t="s">
        <v>183</v>
      </c>
      <c r="H173" s="244">
        <v>429013699</v>
      </c>
      <c r="I173" s="244">
        <v>368210639.38</v>
      </c>
      <c r="J173" s="244">
        <v>368285947.20868701</v>
      </c>
      <c r="K173" s="244">
        <v>429013699</v>
      </c>
      <c r="L173" s="246">
        <v>0.1</v>
      </c>
      <c r="M173" s="242" t="s">
        <v>184</v>
      </c>
      <c r="N173" s="247">
        <v>1.8138254415675837E-3</v>
      </c>
      <c r="O173" s="247">
        <v>2.9611960129649798E-2</v>
      </c>
    </row>
    <row r="174" spans="1:15">
      <c r="A174" s="241" t="s">
        <v>154</v>
      </c>
      <c r="B174" s="241" t="s">
        <v>293</v>
      </c>
      <c r="C174" s="241" t="s">
        <v>186</v>
      </c>
      <c r="D174" s="241" t="s">
        <v>182</v>
      </c>
      <c r="E174" s="248" t="s">
        <v>461</v>
      </c>
      <c r="F174" s="248" t="s">
        <v>462</v>
      </c>
      <c r="G174" s="241" t="s">
        <v>183</v>
      </c>
      <c r="H174" s="244">
        <v>8490975458</v>
      </c>
      <c r="I174" s="244">
        <v>7014000000</v>
      </c>
      <c r="J174" s="244">
        <v>7015300168.2069302</v>
      </c>
      <c r="K174" s="244">
        <v>8490975458</v>
      </c>
      <c r="L174" s="246">
        <v>7.0000000000000007E-2</v>
      </c>
      <c r="M174" s="242" t="s">
        <v>184</v>
      </c>
      <c r="N174" s="247">
        <v>3.4550680040248187E-2</v>
      </c>
      <c r="O174" s="247">
        <v>0.59619444037510816</v>
      </c>
    </row>
    <row r="175" spans="1:15">
      <c r="A175" s="241" t="s">
        <v>154</v>
      </c>
      <c r="B175" s="241" t="s">
        <v>293</v>
      </c>
      <c r="C175" s="241" t="s">
        <v>186</v>
      </c>
      <c r="D175" s="241" t="s">
        <v>182</v>
      </c>
      <c r="E175" s="248" t="s">
        <v>463</v>
      </c>
      <c r="F175" s="248" t="s">
        <v>462</v>
      </c>
      <c r="G175" s="241" t="s">
        <v>183</v>
      </c>
      <c r="H175" s="244">
        <v>7276825968</v>
      </c>
      <c r="I175" s="244">
        <v>6012000000</v>
      </c>
      <c r="J175" s="244">
        <v>6012000000</v>
      </c>
      <c r="K175" s="244">
        <v>7276825968</v>
      </c>
      <c r="L175" s="246">
        <v>7.0000000000000007E-2</v>
      </c>
      <c r="M175" s="242" t="s">
        <v>184</v>
      </c>
      <c r="N175" s="247">
        <v>2.9609379986810142E-2</v>
      </c>
      <c r="O175" s="247">
        <v>0.59619444037510816</v>
      </c>
    </row>
    <row r="176" spans="1:15">
      <c r="A176" s="296" t="s">
        <v>153</v>
      </c>
      <c r="B176" s="297"/>
      <c r="C176" s="297"/>
      <c r="D176" s="297"/>
      <c r="E176" s="297"/>
      <c r="F176" s="297"/>
      <c r="G176" s="297"/>
      <c r="H176" s="297"/>
      <c r="I176" s="297"/>
      <c r="J176" s="245">
        <v>201147935577.01675</v>
      </c>
      <c r="K176" s="296"/>
      <c r="L176" s="296"/>
      <c r="M176" s="296"/>
      <c r="N176" s="296"/>
      <c r="O176" s="296"/>
    </row>
  </sheetData>
  <mergeCells count="4">
    <mergeCell ref="A1:B1"/>
    <mergeCell ref="A2:I2"/>
    <mergeCell ref="A176:I176"/>
    <mergeCell ref="K176:O176"/>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2l7emRj8L6ttrFkgJhtMyN0nF9izqVk+ueC0b/JwXA0=</DigestValue>
    </Reference>
    <Reference Type="http://www.w3.org/2000/09/xmldsig#Object" URI="#idOfficeObject">
      <DigestMethod Algorithm="http://www.w3.org/2001/04/xmlenc#sha256"/>
      <DigestValue>4Jt2Vs+9Eim3+ASP0nzF08vKAaFGElvFlI5KzoY9IRU=</DigestValue>
    </Reference>
    <Reference Type="http://uri.etsi.org/01903#SignedProperties" URI="#idSignedProperties">
      <Transforms>
        <Transform Algorithm="http://www.w3.org/TR/2001/REC-xml-c14n-20010315"/>
      </Transforms>
      <DigestMethod Algorithm="http://www.w3.org/2001/04/xmlenc#sha256"/>
      <DigestValue>4keZHgHa9TjD4idacm2itqYBWVv6GpL/GnqIUiBs6aw=</DigestValue>
    </Reference>
    <Reference Type="http://www.w3.org/2000/09/xmldsig#Object" URI="#idValidSigLnImg">
      <DigestMethod Algorithm="http://www.w3.org/2001/04/xmlenc#sha256"/>
      <DigestValue>5LhWPnGzG5x0aq2/XDRiwPyOr1hnPteOu1zdCzt14As=</DigestValue>
    </Reference>
    <Reference Type="http://www.w3.org/2000/09/xmldsig#Object" URI="#idInvalidSigLnImg">
      <DigestMethod Algorithm="http://www.w3.org/2001/04/xmlenc#sha256"/>
      <DigestValue>IHL+qKnabdONLFWq31j91C2PFJo8Ur3N+XWQN4w5Xu8=</DigestValue>
    </Reference>
  </SignedInfo>
  <SignatureValue>DaMhzTYg34NEf8tRLlibQWfjMUVp7a0vB+kbc/ZAvVgvCud5tg9xa3cCi2P2IQ66T5RTD5JMcL7P
WMuJWiS9k0ir9I8NSCbQj9zZnXsVg5zQ/IKYbwixqoSRNFqY2LvxahitRiPWQoZbIkXrwpoYtjiQ
NvDtP/oqQwz95miy1Jln/Eh+11NpLvjz2dKW6IOYBMibH6KjFbGgp7birf9uPNvTdBna8x5wk1ZV
xIOo9lyI6zZqaAqoL73msjee5/wPST4+8c0OauVxC71+6/RSrprXZ7LcKRMvWxsj2gHeCLI8zYEd
L0evY23m30YrXGAgrCHHUBVwTBsPVL6hbEr8Jg==</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kwmFTxZJsoiR6HRUVx/dEK5xx/jW4g7sCTTUZoUI0+g=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37oaApliin7vtakvIPmw4s+3CobWJM97Eh3LE8HRtzY=</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TAIgDBfbFTduvJ7IAfVzSuik+tvXrpsqXtuw6EHjZGw=</DigestValue>
      </Reference>
      <Reference URI="/xl/media/image3.emf?ContentType=image/x-emf">
        <DigestMethod Algorithm="http://www.w3.org/2001/04/xmlenc#sha256"/>
        <DigestValue>o/3otmjQqvcR4f3rxSgfchldPEE7SSXdiPp85NPbbiw=</DigestValue>
      </Reference>
      <Reference URI="/xl/media/image4.emf?ContentType=image/x-emf">
        <DigestMethod Algorithm="http://www.w3.org/2001/04/xmlenc#sha256"/>
        <DigestValue>ltSo8tNamqygtwHUpPqI+ByUpN6iUUb8N6bJUiQK1lU=</DigestValue>
      </Reference>
      <Reference URI="/xl/media/image5.emf?ContentType=image/x-emf">
        <DigestMethod Algorithm="http://www.w3.org/2001/04/xmlenc#sha256"/>
        <DigestValue>0rs0wy9ZmBWedRQPJarqQyHdoWrGmVcU2/u7yrU45LI=</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5zZ7T6LEsJabjAQHWhL4CNTP34ZZUv59o6AxrnRmNk4=</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WmC9d6QQqBw5TWKuwIbqGXAjFZL998IEvv2/ORv6d1Y=</DigestValue>
      </Reference>
      <Reference URI="/xl/styles.xml?ContentType=application/vnd.openxmlformats-officedocument.spreadsheetml.styles+xml">
        <DigestMethod Algorithm="http://www.w3.org/2001/04/xmlenc#sha256"/>
        <DigestValue>UHuwpcN2QLidTj3K+O1CtGgUqzNkBLQX+or72bNA8JU=</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drmEYoU4JuSr/npxwIBTYIsf8PxrhxCQSzCk73G10to=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GUR6+FdXDdY2K/Fgd7qit51CZuAxW2O/zviohmThsCQ=</DigestValue>
      </Reference>
      <Reference URI="/xl/worksheets/sheet2.xml?ContentType=application/vnd.openxmlformats-officedocument.spreadsheetml.worksheet+xml">
        <DigestMethod Algorithm="http://www.w3.org/2001/04/xmlenc#sha256"/>
        <DigestValue>F3k9/w/Ur84+0+UcxJ7dmuUeHIxXcRlEkR0tFxUkHpo=</DigestValue>
      </Reference>
      <Reference URI="/xl/worksheets/sheet3.xml?ContentType=application/vnd.openxmlformats-officedocument.spreadsheetml.worksheet+xml">
        <DigestMethod Algorithm="http://www.w3.org/2001/04/xmlenc#sha256"/>
        <DigestValue>LwYXGmis6NGt2BfIg0WaI715xnb/EW5J8kcaaKcM+K4=</DigestValue>
      </Reference>
      <Reference URI="/xl/worksheets/sheet4.xml?ContentType=application/vnd.openxmlformats-officedocument.spreadsheetml.worksheet+xml">
        <DigestMethod Algorithm="http://www.w3.org/2001/04/xmlenc#sha256"/>
        <DigestValue>CT/1FoenF7B38PfM3T2Jc7pPxmXOVgLHLyXA3mD0U5Q=</DigestValue>
      </Reference>
      <Reference URI="/xl/worksheets/sheet5.xml?ContentType=application/vnd.openxmlformats-officedocument.spreadsheetml.worksheet+xml">
        <DigestMethod Algorithm="http://www.w3.org/2001/04/xmlenc#sha256"/>
        <DigestValue>st8g2QxugS+kwUFkF0HTVh3mnbJQ4pVGZE95ldkAjtk=</DigestValue>
      </Reference>
      <Reference URI="/xl/worksheets/sheet6.xml?ContentType=application/vnd.openxmlformats-officedocument.spreadsheetml.worksheet+xml">
        <DigestMethod Algorithm="http://www.w3.org/2001/04/xmlenc#sha256"/>
        <DigestValue>5YUgjQ+AJWPuKT/C8VC/W938AZVwptQ5wLrosI25HPI=</DigestValue>
      </Reference>
      <Reference URI="/xl/worksheets/sheet7.xml?ContentType=application/vnd.openxmlformats-officedocument.spreadsheetml.worksheet+xml">
        <DigestMethod Algorithm="http://www.w3.org/2001/04/xmlenc#sha256"/>
        <DigestValue>FuT9Wj5QiuE5zX8s/6sPhpI9zzVOOsNULaDHutX03rM=</DigestValue>
      </Reference>
      <Reference URI="/xl/worksheets/sheet8.xml?ContentType=application/vnd.openxmlformats-officedocument.spreadsheetml.worksheet+xml">
        <DigestMethod Algorithm="http://www.w3.org/2001/04/xmlenc#sha256"/>
        <DigestValue>iSMg7SbiYz03wDCW5rAr+ODY80NUX1Jk3ZaPiFBIJcQ=</DigestValue>
      </Reference>
    </Manifest>
    <SignatureProperties>
      <SignatureProperty Id="idSignatureTime" Target="#idPackageSignature">
        <mdssi:SignatureTime xmlns:mdssi="http://schemas.openxmlformats.org/package/2006/digital-signature">
          <mdssi:Format>YYYY-MM-DDThh:mm:ssTZD</mdssi:Format>
          <mdssi:Value>2021-05-31T14:04:27Z</mdssi:Value>
        </mdssi:SignatureTime>
      </SignatureProperty>
    </SignatureProperties>
  </Object>
  <Object Id="idOfficeObject">
    <SignatureProperties>
      <SignatureProperty Id="idOfficeV1Details" Target="#idPackageSignature">
        <SignatureInfoV1 xmlns="http://schemas.microsoft.com/office/2006/digsig">
          <SetupID>{E4D388FD-341F-4977-999B-3D533A1E3007}</SetupID>
          <SignatureText>Agustina Garcia</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2021-05-31T14:04:27Z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8Bs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cgwSoEoulqZiDI7wAAQH4XAAAAAKA/fhcAAAAAgzRVZQzI7wODNFVlAgAAABjI7wPrvDZlTNmQAwEAAACc+ZBlsNKUDvh3HKL4ancOAr02ZZz5kGUAAAAATNmQZSuzFuE4rk8XhMfvAznxm3bUxe8DAAAAAAAAm3YAAAAA9f///wAAAAAAAAAAAAAAAJABAAAAAAABAAAAAHMAZQBnAG8AZQAgAHUAaQDkz8U5OMbvA61y5HUAAF13LMbvAwAAAAA0xu8DAAAAAAak3WUAAF13AAAAABMAFACi6WpmIF5dd0zG7wNk9bF2AAAAACA3aw7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AAJxhhHcgAAAAeN4qBAAAAAAgwSoEIMEqBHjpamYAAAAAfDfuA2g37gMAAAAAAAAAAAAAAAAAAAAAeMMqBAAAAAAAAAAAAAAAAAAAAAAAAAAAAAAAAAAAAAAAAAAAAAAAAAAAAAAAAAAAAAAAAAAAAAAAAAAAAAAAAH4Rh3cAAMQ5ODjuA+jRgHcgwSoEBqTdZQAAAAD40oB3//8AAAAAAADb04B329OAd2g47gNsOO4DeOlqZgAAAAAAAAAAAAAAAAcAAAAAAAAA8YbjdQkAAAAHAAAAoDjuA6A47gMAAgAA/P///wEAAAAAAAAAAAAAAAAAAAAgN2sO4MRe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O4DHvKbdtg67gNpYTFljQwKBjiFHaJE/pBlKNk1GwAAAAD4YH0bdDfuAyjZNRv/////RP6QZXwNP2Wc5JBlFDvuAwAAAACswpFl+GB9G6zCkWWc5JBlgDfuA5UIP2Wc5JBlAQAAAF9AF+EDAAAAkDjuAznxm3bgNu4DBAAAAAAAm3YIN+4D4P///wAAAAAAAAAAAAAAAJABAAAAAAABAAAAAGEAcgBpAGEAbAAAAAAAAAAAAAAAAAAAAAAAAAAAAAAAAAAAAPGG43UAAAAABgAAAEQ47gNEOO4DAAIAAPz///8BAAAAAAAAAAAAAAAAAAAAAAAAAAAAAAAgN2sO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XAAAARwAAACkAAAAzAAAAbwAAABUAAAAhAPAAAAAAAAAAAAAAAIA/AAAAAAAAAAAAAIA/AAAAAAAAAAAAAAAAAAAAAAAAAAAAAAAAAAAAAAAAAAAlAAAADAAAAAAAAIAoAAAADAAAAAQAAABSAAAAcAEAAAQAAADw////AAAAAAAAAAAAAAAAkAEAAAAAAAEAAAAAcwBlAGcAbwBlACAAdQBpAAAAAAAAAAAAAAAAAAAAAAAAAAAAAAAAAAAAAAAAAAAAAAAAAAAAAAAAAAAAAAAAAAAA7gMe8pt2AAAAADeFhAmODgrQpDbuA0IkCmQBAAAAXDfuAyANAIQAAAAAcNZXirA27gNayuNlEKppDqD/WxdciR2iAgAAAHA47gPsM1Vl/////3w47gPJWT1lnIcdoi0AAABMPe4DT0AX4RCqaQ6gOO4DOfGbdvA27gMFAAAAAACbdgAAAEDw////AAAAAAAAAAAAAAAAkAEAAAAAAAEAAAAAcwBlAGcAbwBlACAAdQBpAAAAAAAAAAAAAAAAAAAAAAAAAAAA8YbjdQAAAAAJAAAAVDjuA1Q47gMAAgAA/P///wEAAAAAAAAAAAAAAAAAAAAAAAAAAAAAACA3aw5kdgAIAAAAACUAAAAMAAAABAAAABgAAAAMAAAAAAAAABIAAAAMAAAAAQAAAB4AAAAYAAAAKQAAADMAAACYAAAASAAAACUAAAAMAAAABAAAAFQAAACoAAAAKgAAADMAAACWAAAARwAAAAEAAABVVY9BhfaOQSoAAAAzAAAADwAAAEwAAAAAAAAAAAAAAAAAAAD//////////2wAAABBAGcAdQBzAHQAaQBuAGEAIABHAGEAcgBjAGkAYQAAA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VY9BhfaO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S94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B6EgAA8AgAACBFTUYAAAEAX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cgwSoEoulqZiDI7wAAQH4XAAAAAKA/fhcAAAAAgzRVZQzI7wODNFVlAgAAABjI7wPrvDZlTNmQAwEAAACc+ZBlsNKUDvh3HKL4ancOAr02ZZz5kGUAAAAATNmQZSuzFuE4rk8XhMfvAznxm3bUxe8DAAAAAAAAm3YAAAAA9f///wAAAAAAAAAAAAAAAJABAAAAAAABAAAAAHMAZQBnAG8AZQAgAHUAaQDkz8U5OMbvA61y5HUAAF13LMbvAwAAAAA0xu8DAAAAAAak3WUAAF13AAAAABMAFACi6WpmIF5dd0zG7wNk9bF2AAAAACA3aw7gxF53ZHYACAAAAAAlAAAADAAAAAEAAAAYAAAADAAAAP8AAAASAAAADAAAAAEAAAAeAAAAGAAAACIAAAAEAAAAcgAAABEAAAAlAAAADAAAAAEAAABUAAAAqAAAACMAAAAEAAAAcAAAABAAAAABAAAAVVWPQYX2jkEjAAAABAAAAA8AAABMAAAAAAAAAAAAAAAAAAAA//////////9sAAAARgBpAHIAbQBhACAAbgBvACAAdgDhAGwAaQBkAGEADg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AAAnGGEdyAAAAB43ioEAAAAACDBKgQgwSoEeOlqZgAAAAB8N+4DaDfuAwAAAAAAAAAAAAAAAAAAAAB4wyoEAAAAAAAAAAAAAAAAAAAAAAAAAAAAAAAAAAAAAAAAAAAAAAAAAAAAAAAAAAAAAAAAAAAAAAAAAAAAAAAAfhGHdwAAxDk4OO4D6NGAdyDBKgQGpN1lAAAAAPjSgHf//wAAAAAAANvTgHfb04B3aDjuA2w47gN46WpmAAAAAAAAAAAAAAAABwAAAAAAAADxhuN1CQAAAAcAAACgOO4DoDjuAwACAAD8////AQAAAAAAAAAAAAAAAAAAACA3aw7gxF53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7gMe8pt22DruA2lhMWWNDAoGOIUdokT+kGUo2TUbAAAAAPhgfRt0N+4DKNk1G/////9E/pBlfA0/ZZzkkGUUO+4DAAAAAKzCkWX4YH0brMKRZZzkkGWAN+4DlQg/ZZzkkGUBAAAAX0AX4QMAAACQOO4DOfGbduA27gMEAAAAAACbdgg37gPg////AAAAAAAAAAAAAAAAkAEAAAAAAAEAAAAAYQByAGkAYQBsAAAAAAAAAAAAAAAAAAAAAAAAAAAAAAAAAAAA8YbjdQAAAAAGAAAARDjuA0Q47gMAAgAA/P///wEAAAAAAAAAAAAAAAAAAAAAAAAAAAAAACA3aw5kdgAIAAAAACUAAAAMAAAAAwAAABgAAAAMAAAAAAAAABIAAAAMAAAAAQAAABYAAAAMAAAACAAAAFQAAABUAAAACgAAACcAAAAeAAAASgAAAAEAAABVVY9BhfaOQQoAAABLAAAAAQAAAEwAAAAEAAAACQAAACcAAAAgAAAASwAAAFAAAABYAGQ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cAAABHAAAAKQAAADMAAABvAAAAFQAAACEA8AAAAAAAAAAAAAAAgD8AAAAAAAAAAAAAgD8AAAAAAAAAAAAAAAAAAAAAAAAAAAAAAAAAAAAAAAAAACUAAAAMAAAAAAAAgCgAAAAMAAAABAAAAFIAAABwAQAABAAAAPD///8AAAAAAAAAAAAAAACQAQAAAAAAAQAAAABzAGUAZwBvAGUAIAB1AGkAAAAAAAAAAAAAAAAAAAAAAAAAAAAAAAAAAAAAAAAAAAAAAAAAAAAAAAAAAAAAAAAAAADuAx7ym3YAAAAAN4WECY4OCtCkNu4DQiQKZAEAAABcN+4DIA0AhAAAAABw1leKsDbuA1rK42UQqmkOoP9bF1yJHaICAAAAcDjuA+wzVWX/////fDjuA8lZPWWchx2iLQAAAEw97gNPQBfhEKppDqA47gM58Zt28DbuAwUAAAAAAJt2AAAAQPD///8AAAAAAAAAAAAAAACQAQAAAAAAAQAAAABzAGUAZwBvAGUAIAB1AGkAAAAAAAAAAAAAAAAAAAAAAAAAAADxhuN1AAAAAAkAAABUOO4DVDjuAwACAAD8////AQAAAAAAAAAAAAAAAAAAAAAAAAAAAAAAIDdrDmR2AAgAAAAAJQAAAAwAAAAEAAAAGAAAAAwAAAAAAAAAEgAAAAwAAAABAAAAHgAAABgAAAApAAAAMwAAAJgAAABIAAAAJQAAAAwAAAAEAAAAVAAAAKgAAAAqAAAAMwAAAJYAAABHAAAAAQAAAFVVj0GF9o5BKgAAADMAAAAPAAAATAAAAAAAAAAAAAAAAAAAAP//////////bAAAAEEAZwB1AHMAdABpAG4AYQAgAEcAYQByAGMAaQBhAC4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PQAAAAKAAAAUAAAAJ8AAABcAAAAAQAAAFVVj0GF9o5BCgAAAFAAAAAcAAAATAAAAAAAAAAAAAAAAAAAAP//////////hAAAAE0AYQByAGkAYQAgAEEAZwB1AHMAdABpAG4AYQAgAEcAYQByAGMAaQBhACAAQQBnAHUAaQBhAHIACgAAAAYAAAAEAAAAAwAAAAYAAAADAAA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FVVj0GF9o5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FVVj0GF9o5BCgAAAHAAAAApAAAATAAAAAQAAAAJAAAAcAAAAP8AAAB9AAAAoAAAAEYAaQByAG0AYQBkAG8AIABwAG8AcgA6ACAATQBBAFIASQBBACAAQQBHAFUAUwBUAEkATgBBACAARwBBAFIAQwBJAEEAIABBAEcAVQBJAEEAUgAQAA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Ij7qzX4Fbb3TyxtQcMy/sRPPIRkIA259RjtibcCq5Bg=</DigestValue>
    </Reference>
    <Reference Type="http://www.w3.org/2000/09/xmldsig#Object" URI="#idOfficeObject">
      <DigestMethod Algorithm="http://www.w3.org/2001/04/xmlenc#sha256"/>
      <DigestValue>QRX8Fs6BJcJx0BwAildjsOYws6c1G9HWfYKF5ql5sXc=</DigestValue>
    </Reference>
    <Reference Type="http://uri.etsi.org/01903#SignedProperties" URI="#idSignedProperties">
      <Transforms>
        <Transform Algorithm="http://www.w3.org/TR/2001/REC-xml-c14n-20010315"/>
      </Transforms>
      <DigestMethod Algorithm="http://www.w3.org/2001/04/xmlenc#sha256"/>
      <DigestValue>r+/GxGuMUsjCulCt2mo5ajNZwwgIvqC88xiYaJRt5bo=</DigestValue>
    </Reference>
    <Reference Type="http://www.w3.org/2000/09/xmldsig#Object" URI="#idValidSigLnImg">
      <DigestMethod Algorithm="http://www.w3.org/2001/04/xmlenc#sha256"/>
      <DigestValue>bWGiGG/oRFq7rco4uyCXfFUbnMdD7/DXpUi6yqPjluU=</DigestValue>
    </Reference>
    <Reference Type="http://www.w3.org/2000/09/xmldsig#Object" URI="#idInvalidSigLnImg">
      <DigestMethod Algorithm="http://www.w3.org/2001/04/xmlenc#sha256"/>
      <DigestValue>FjrrEH/BJNMCPKVhk+OnxFgIwe44Rvg0U04u9qBJ9Zs=</DigestValue>
    </Reference>
  </SignedInfo>
  <SignatureValue>fvpH3MjiT8Fobzll8MjpVK7pxul1kTwDE86di49w29G3fTlYpZcZXDD4gYaIq11OMDB5Z+NI0v3q
Tfui/PE87J/SfvZJiFuQsPHyPA2yNeEoSyShhVs5uB359NUy2SzND0nw5+nrQLPW3q5NbxTQLAKY
QkJvT7g5Xe4f64EAA63XzuRuKp42BCnGsQT8IRa4KEGunkj24AntAmV+YRB7ve7ApjdBo7FQpmIV
WPbo8wMrozlb17G4J2z4YpH/lJ6rleHhj6+oEgYP9pT4pUiQFPnIT7X7xYPEfHM5upLRGvwTxHT0
6cAZHMorkS/oMrQ5ErYL/xxsYsXch9SUcPj6mQ==</SignatureValue>
  <KeyInfo>
    <X509Data>
      <X509Certificate>MIIH/jCCBeagAwIBAgIICsWWNyW5QRUwDQYJKoZIhvcNAQELBQAwWzEXMBUGA1UEBRMOUlVDIDgwMDUwMTcyLTExGjAYBgNVBAMTEUNBLURPQ1VNRU5UQSBTLkEuMRcwFQYDVQQKEw5ET0NVTUVOVEEgUy5BLjELMAkGA1UEBhMCUFkwHhcNMjEwNTExMjAwMTQ2WhcNMjMwNTExMjAxMTQ2WjCBoTELMAkGA1UEBhMCUFkxFjAUBgNVBAQMDU5FRkZBIFBFUlNBTk8xEjAQBgNVBAUTCUNJMTQ4ODQ3MjEVMBMGA1UEKgwMQU5BIENSSVNUSU5BMRcwFQYDVQQKDA5QRVJTT05BIEZJU0lDQTERMA8GA1UECwwIRklSTUEgRjIxIzAhBgNVBAMMGkFOQSBDUklTVElOQSBORUZGQSBQRVJTQU5PMIIBIjANBgkqhkiG9w0BAQEFAAOCAQ8AMIIBCgKCAQEAvJteMG7OdDTOBmjBkzFCxiLeBnI9mMgTUrvO6K+s3c9LyUVw5jrdUqRmgRPoTmV3p+7abEKlyFZExYPox/yf1rulHYy0I/t5hyEYMDPDOHF0sC+TYA/6H3cqtLmYd1JKAA0tWAyGMtygj1L8WOgPNRi+mxL5wLGE18XOc6sLAt6KI4oALdnovtpsoNqiWSXLKllqAor64hG8pIDFlCat0y1QuQTFWGDODR0ywmM4IaTo2cW92hr53nxEGyZItDHpwKvwQiGea8D5tHmniJ7vBOLbXOzHqIQpjgRSoSYsexE6OmCbjpApfVkn8ecNgSGHgvqpPeviA+K7k+YHFcuOVwIDAQABo4IDfTCCA3kwDAYDVR0TAQH/BAIwADAOBgNVHQ8BAf8EBAMCBeAwKgYDVR0lAQH/BCAwHgYIKwYBBQUHAwEGCCsGAQUFBwMCBggrBgEFBQcDBDAdBgNVHQ4EFgQUgwz0AnNq0E+UHGJWGtCW0xdbNF4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EGA1UdEQQaMBiBFmFuZWZmYUBpbnZlc3Rvci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CX4OT7OUFNl4HjHX9Gxzo0ysWGqy2N0DWUnr73xIdqSARZcDZibGFioO6kd7U8X0wpd7davCzZzKaO1TQtFnkdcddKE1nqcDpVNouO/8bmqTbauVcniyBAFS4o2ToFF6hTK/hDQOwtbiaQ1j3EQzCwN6HD6wSElNXokpsSak4ng9780hXPPaIXTZ8nR0Bd4r5eMEowI0fywUoYJaUDbJvZlD3VrquARjfdW2POcVdnUtE/nTkWxfFS1tmdG2Z5isWy1iyr/dRFU5kq7Wd2/J45x1BSBkxg8sp/og+d4MMdLjJ5rqS85pEWKAkC37i0Lmja1QqPnFsv0/YZ4GirQDKKDzPU0fsLAHzvVd9efZ+Oc+53gpNneSLbn2XBEITMlVR8x3P3bEzijU1QNuX3PuGaqpMQCQdYE8lfvnmiMb3FNN53Qj2W2bm8m5s9+4kAPULm+HQ5/wJSs6CT3zZdm5GROI62s+E6uZXTnTuqbxfXdci0L7l+d1C/5JlAKqUr61nh9wwuXH9ZTfUHKHiVKsgTyYn57+G+gpgaV1j7WbSS9oj2llW+OcMYaPIYQ6wIC305g2Q6/2IcClgaSB6E9vCPgJiiigst8KXZO8vS/6JaLrpyfJlnrCfmbYRI8mWsc3UEVWbdtaOk08yuACB6Q+N2AMOPbO7jltLDro2QTB7X1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kwmFTxZJsoiR6HRUVx/dEK5xx/jW4g7sCTTUZoUI0+g=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37oaApliin7vtakvIPmw4s+3CobWJM97Eh3LE8HRtzY=</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TAIgDBfbFTduvJ7IAfVzSuik+tvXrpsqXtuw6EHjZGw=</DigestValue>
      </Reference>
      <Reference URI="/xl/media/image3.emf?ContentType=image/x-emf">
        <DigestMethod Algorithm="http://www.w3.org/2001/04/xmlenc#sha256"/>
        <DigestValue>o/3otmjQqvcR4f3rxSgfchldPEE7SSXdiPp85NPbbiw=</DigestValue>
      </Reference>
      <Reference URI="/xl/media/image4.emf?ContentType=image/x-emf">
        <DigestMethod Algorithm="http://www.w3.org/2001/04/xmlenc#sha256"/>
        <DigestValue>ltSo8tNamqygtwHUpPqI+ByUpN6iUUb8N6bJUiQK1lU=</DigestValue>
      </Reference>
      <Reference URI="/xl/media/image5.emf?ContentType=image/x-emf">
        <DigestMethod Algorithm="http://www.w3.org/2001/04/xmlenc#sha256"/>
        <DigestValue>0rs0wy9ZmBWedRQPJarqQyHdoWrGmVcU2/u7yrU45LI=</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5zZ7T6LEsJabjAQHWhL4CNTP34ZZUv59o6AxrnRmNk4=</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WmC9d6QQqBw5TWKuwIbqGXAjFZL998IEvv2/ORv6d1Y=</DigestValue>
      </Reference>
      <Reference URI="/xl/styles.xml?ContentType=application/vnd.openxmlformats-officedocument.spreadsheetml.styles+xml">
        <DigestMethod Algorithm="http://www.w3.org/2001/04/xmlenc#sha256"/>
        <DigestValue>UHuwpcN2QLidTj3K+O1CtGgUqzNkBLQX+or72bNA8JU=</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drmEYoU4JuSr/npxwIBTYIsf8PxrhxCQSzCk73G10to=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GUR6+FdXDdY2K/Fgd7qit51CZuAxW2O/zviohmThsCQ=</DigestValue>
      </Reference>
      <Reference URI="/xl/worksheets/sheet2.xml?ContentType=application/vnd.openxmlformats-officedocument.spreadsheetml.worksheet+xml">
        <DigestMethod Algorithm="http://www.w3.org/2001/04/xmlenc#sha256"/>
        <DigestValue>F3k9/w/Ur84+0+UcxJ7dmuUeHIxXcRlEkR0tFxUkHpo=</DigestValue>
      </Reference>
      <Reference URI="/xl/worksheets/sheet3.xml?ContentType=application/vnd.openxmlformats-officedocument.spreadsheetml.worksheet+xml">
        <DigestMethod Algorithm="http://www.w3.org/2001/04/xmlenc#sha256"/>
        <DigestValue>LwYXGmis6NGt2BfIg0WaI715xnb/EW5J8kcaaKcM+K4=</DigestValue>
      </Reference>
      <Reference URI="/xl/worksheets/sheet4.xml?ContentType=application/vnd.openxmlformats-officedocument.spreadsheetml.worksheet+xml">
        <DigestMethod Algorithm="http://www.w3.org/2001/04/xmlenc#sha256"/>
        <DigestValue>CT/1FoenF7B38PfM3T2Jc7pPxmXOVgLHLyXA3mD0U5Q=</DigestValue>
      </Reference>
      <Reference URI="/xl/worksheets/sheet5.xml?ContentType=application/vnd.openxmlformats-officedocument.spreadsheetml.worksheet+xml">
        <DigestMethod Algorithm="http://www.w3.org/2001/04/xmlenc#sha256"/>
        <DigestValue>st8g2QxugS+kwUFkF0HTVh3mnbJQ4pVGZE95ldkAjtk=</DigestValue>
      </Reference>
      <Reference URI="/xl/worksheets/sheet6.xml?ContentType=application/vnd.openxmlformats-officedocument.spreadsheetml.worksheet+xml">
        <DigestMethod Algorithm="http://www.w3.org/2001/04/xmlenc#sha256"/>
        <DigestValue>5YUgjQ+AJWPuKT/C8VC/W938AZVwptQ5wLrosI25HPI=</DigestValue>
      </Reference>
      <Reference URI="/xl/worksheets/sheet7.xml?ContentType=application/vnd.openxmlformats-officedocument.spreadsheetml.worksheet+xml">
        <DigestMethod Algorithm="http://www.w3.org/2001/04/xmlenc#sha256"/>
        <DigestValue>FuT9Wj5QiuE5zX8s/6sPhpI9zzVOOsNULaDHutX03rM=</DigestValue>
      </Reference>
      <Reference URI="/xl/worksheets/sheet8.xml?ContentType=application/vnd.openxmlformats-officedocument.spreadsheetml.worksheet+xml">
        <DigestMethod Algorithm="http://www.w3.org/2001/04/xmlenc#sha256"/>
        <DigestValue>iSMg7SbiYz03wDCW5rAr+ODY80NUX1Jk3ZaPiFBIJcQ=</DigestValue>
      </Reference>
    </Manifest>
    <SignatureProperties>
      <SignatureProperty Id="idSignatureTime" Target="#idPackageSignature">
        <mdssi:SignatureTime xmlns:mdssi="http://schemas.openxmlformats.org/package/2006/digital-signature">
          <mdssi:Format>YYYY-MM-DDThh:mm:ssTZD</mdssi:Format>
          <mdssi:Value>2021-05-31T17:16:51Z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Ana Neffa</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2021-05-31T17:16:51Z</xd:SigningTime>
          <xd:SigningCertificate>
            <xd:Cert>
              <xd:CertDigest>
                <DigestMethod Algorithm="http://www.w3.org/2001/04/xmlenc#sha256"/>
                <DigestValue>bwS0VuJtaiq3ZgijOiifELgvxl97tRiABtA7Y41if5w=</DigestValue>
              </xd:CertDigest>
              <xd:IssuerSerial>
                <X509IssuerName>C=PY, O=DOCUMENTA S.A., CN=CA-DOCUMENTA S.A., SERIALNUMBER=RUC 80050172-1</X509IssuerName>
                <X509SerialNumber>776191674391544085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5Bs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dY244AoulqZsjOXACIgPcWAAAAADh/9xYAAAAAgzRVZbTOXACDNFVlAgAAAMDOXADrvDZlTNmQAwEAAACc+ZBlMDYcFw22WA7YyP4WAr02ZZz5kGUAAAAATNmQZa1Wh8MIDvQWLM5cADnxm3Z8zFwAAAAAAAAAm3YAAAAA9f///wAAAAAAAAAAAAAAAJABAAAAAAABAAAAAHMAZQBnAG8AZQAgAHUAaQC4S91G4MxcAK1y5HUAAF131MxcAAAAAADczFwAAAAAAAak3WUAAF13AAAAABMAFACi6WpmIF5dd/TMXABk9bF2AAAAAIAcrwX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JxhhHcgAAAAmKiVAAAAAABY244AWNuOAHjpamYAAAAABqTdZQkAAAAAAAAAAAAAAAAAAAAAAAAAAOiOAAAAAAAAAAAAAAAAAAAAAAAAAAAAAAAAAAAAAAAAAAAAAAAAAAAAAAAAAAAAAAAAAAAAAAAAAAAAAAAAAH4Rh3cAANpG4D5bAOjRgHdY244ABqTdZQAAAAD40oB3//8AAAAAAADb04B329OAdxA/WwAUP1sAeOlqZgAAAAAAAAAAAAAAAAcAAAAAAAAA8YbjdQkAAAAHAAAASD9bAEg/WwAAAgAA/P///wEAAAAAAAAAAAAAAAAAAACAHK8F4MRe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sAHvKbdoBBWwBpYTFlJRUKrk05Xw5E/pBlQPr2FgAAAAAAHDsbHD5bAED69hb/////RP6QZXwNP2Wc5JBlvEFbAAAAAACswpFlABw7G6zCkWWc5JBlKD5bAJUIP2Wc5JBlAQAAALmngMMDAAAAOD9bADnxm3aIPVsABAAAAAAAm3awPVsA4P///wAAAAAAAAAAAAAAAJABAAAAAAABAAAAAGEAcgBpAGEAbAAAAAAAAAAAAAAAAAAAAAAAAAAAAAAAAAAAAPGG43UAAAAABgAAAOw+WwDsPlsAAAIAAPz///8BAAAAAAAAAAAAAAAAAAAAAAAAAAAAAACAHK8F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BvAAAARwAAACkAAAAzAAAARwAAABUAAAAhAPAAAAAAAAAAAAAAAIA/AAAAAAAAAAAAAIA/AAAAAAAAAAAAAAAAAAAAAAAAAAAAAAAAAAAAAAAAAAAlAAAADAAAAAAAAIAoAAAADAAAAAQAAABSAAAAcAEAAAQAAADw////AAAAAAAAAAAAAAAAkAEAAAAAAAEAAAAAcwBlAGcAbwBlACAAdQBpAAAAAAAAAAAAAAAAAAAAAAAAAAAAAAAAAAAAAAAAAAAAAAAAAAAAAAAAAAAAAAAAAAAAWwAe8pt2AAAAAFVXS0+qDAoPTD1bAEIkCmQBAAAABD5bACANAIQAAAAAyuc/Hlg9WwBayuNlKAH/DeDo4xapRV8OAgAAABg/WwDsM1Vl/////yQ/WwDJWT1l6UdfDi0AAAD0Q1sASaeAwygB/w1IP1sAOfGbdpg9WwAFAAAAAACbdgAAAEDw////AAAAAAAAAAAAAAAAkAEAAAAAAAEAAAAAcwBlAGcAbwBlACAAdQBpAAAAAAAAAAAAAAAAAAAAAAAAAAAA8YbjdQAAAAAJAAAA/D5bAPw+WwAAAgAA/P///wEAAAAAAAAAAAAAAAAAAAAAAAAAAAAAAIAcrwVkdgAIAAAAACUAAAAMAAAABAAAABgAAAAMAAAAAAAAABIAAAAMAAAAAQAAAB4AAAAYAAAAKQAAADMAAABwAAAASAAAACUAAAAMAAAABAAAAFQAAACEAAAAKgAAADMAAABuAAAARwAAAAEAAABVVY9BhfaOQSoAAAAzAAAACQAAAEwAAAAAAAAAAAAAAAAAAAD//////////2AAAABBAG4AYQAgAE4AZQBmAGYAYQD2FgoAAAAJAAAACAAAAAQAAAAMAAAACAAAAAUAAAAF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SAAAAXAAAAAEAAABVVY9BhfaOQQoAAABQAAAAGgAAAEwAAAAAAAAAAAAAAAAAAAD//////////4AAAABBAG4AYQAgAEMAcgBpAHMAdABpAG4AYQAgAE4AZQBmAGYAYQAgAFAAZQByAHMAYQBuAG8ABwAAAAcAAAAGAAAAAwAAAAcAAAAEAAAAAwAAAAUAAAAEAAAAAwAAAAcAAAAGAAAAAwAAAAgAAAAGAAAABAAAAAQAAAAGAAAAAwAAAAYAAAAGAAAABAAAAAUAAAAG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VY9BhfaO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O8AAAB8AAAACQAAAHAAAADnAAAADQAAACEA8AAAAAAAAAAAAAAAgD8AAAAAAAAAAAAAgD8AAAAAAAAAAAAAAAAAAAAAAAAAAAAAAAAAAAAAAAAAACUAAAAMAAAAAAAAgCgAAAAMAAAABQAAACUAAAAMAAAAAQAAABgAAAAMAAAAAAAAABIAAAAMAAAAAQAAABYAAAAMAAAAAAAAAFQAAAA4AQAACgAAAHAAAADuAAAAfAAAAAEAAABVVY9BhfaOQQoAAABwAAAAJwAAAEwAAAAEAAAACQAAAHAAAADwAAAAfQAAAJwAAABGAGkAcgBtAGEAZABvACAAcABvAHIAOgAgAEEATgBBACAAQwBSAEkAUwBUAEkATgBBACAATgBFAEYARgBBACAAUABFAFIAUwBBAE4ATwAAAAYAAAADAAAABAAAAAkAAAAGAAAABwAAAAcAAAADAAAABwAAAAcAAAAEAAAAAwAAAAMAAAAHAAAACAAAAAcAAAADAAAABwAAAAcAAAADAAAABgAAAAYAAAADAAAACAAAAAcAAAADAAAACAAAAAYAAAAGAAAABgAAAAcAAAADAAAABgAAAAYAAAAHAAAABgAAAAcAAAAIAAAACQAAABYAAAAMAAAAAAAAACUAAAAMAAAAAgAAAA4AAAAUAAAAAAAAABAAAAAUAAAA</Object>
  <Object Id="idInvalidSigLnImg">AQAAAGwAAAAAAAAAAAAAAP8AAAB/AAAAAAAAAAAAAADrEQAA8AgAACBFTUYAAAEAU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dY244AoulqZsjOXACIgPcWAAAAADh/9xYAAAAAgzRVZbTOXACDNFVlAgAAAMDOXADrvDZlTNmQAwEAAACc+ZBlMDYcFw22WA7YyP4WAr02ZZz5kGUAAAAATNmQZa1Wh8MIDvQWLM5cADnxm3Z8zFwAAAAAAAAAm3YAAAAA9f///wAAAAAAAAAAAAAAAJABAAAAAAABAAAAAHMAZQBnAG8AZQAgAHUAaQC4S91G4MxcAK1y5HUAAF131MxcAAAAAADczFwAAAAAAAak3WUAAF13AAAAABMAFACi6WpmIF5dd/TMXABk9bF2AAAAAIAcrwXgxF53ZHYACAAAAAAlAAAADAAAAAEAAAAYAAAADAAAAP8AAAASAAAADAAAAAEAAAAeAAAAGAAAACIAAAAEAAAAcgAAABEAAAAlAAAADAAAAAEAAABUAAAAqAAAACMAAAAEAAAAcAAAABAAAAABAAAAVVWPQYX2jkEjAAAABAAAAA8AAABMAAAAAAAAAAAAAAAAAAAA//////////9sAAAARgBpAHIAbQBhACAAbgBvACAAdgDhAGwAaQBkAGEAPEM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nGGEdyAAAACYqJUAAAAAAFjbjgBY244AeOlqZgAAAAAGpN1lCQAAAAAAAAAAAAAAAAAAAAAAAAAA6I4AAAAAAAAAAAAAAAAAAAAAAAAAAAAAAAAAAAAAAAAAAAAAAAAAAAAAAAAAAAAAAAAAAAAAAAAAAAAAAAAAfhGHdwAA2kbgPlsA6NGAd1jbjgAGpN1lAAAAAPjSgHf//wAAAAAAANvTgHfb04B3ED9bABQ/WwB46WpmAAAAAAAAAAAAAAAABwAAAAAAAADxhuN1CQAAAAcAAABIP1sASD9bAAACAAD8////AQAAAAAAAAAAAAAAAAAAAIAcrwXgxF53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WwAe8pt2gEFbAGlhMWUlFQquTTlfDkT+kGVA+vYWAAAAAAAcOxscPlsAQPr2Fv////9E/pBlfA0/ZZzkkGW8QVsAAAAAAKzCkWUAHDsbrMKRZZzkkGUoPlsAlQg/ZZzkkGUBAAAAuaeAwwMAAAA4P1sAOfGbdog9WwAEAAAAAACbdrA9WwDg////AAAAAAAAAAAAAAAAkAEAAAAAAAEAAAAAYQByAGkAYQBsAAAAAAAAAAAAAAAAAAAAAAAAAAAAAAAAAAAA8YbjdQAAAAAGAAAA7D5bAOw+WwAAAgAA/P///wEAAAAAAAAAAAAAAAAAAAAAAAAAAAAAAIAcrwVkdgAIAAAAACUAAAAMAAAAAwAAABgAAAAMAAAAAAAAABIAAAAMAAAAAQAAABYAAAAMAAAACAAAAFQAAABUAAAACgAAACcAAAAeAAAASgAAAAEAAABVVY9BhfaOQQoAAABLAAAAAQAAAEwAAAAEAAAACQAAACcAAAAgAAAASwAAAFAAAABYAHRp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8AAABHAAAAKQAAADMAAABHAAAAFQAAACEA8AAAAAAAAAAAAAAAgD8AAAAAAAAAAAAAgD8AAAAAAAAAAAAAAAAAAAAAAAAAAAAAAAAAAAAAAAAAACUAAAAMAAAAAAAAgCgAAAAMAAAABAAAAFIAAABwAQAABAAAAPD///8AAAAAAAAAAAAAAACQAQAAAAAAAQAAAABzAGUAZwBvAGUAIAB1AGkAAAAAAAAAAAAAAAAAAAAAAAAAAAAAAAAAAAAAAAAAAAAAAAAAAAAAAAAAAAAAAAAAAABbAB7ym3YAAAAAVVdLT6oMCg9MPVsAQiQKZAEAAAAEPlsAIA0AhAAAAADK5z8eWD1bAFrK42UoAf8N4OjjFqlFXw4CAAAAGD9bAOwzVWX/////JD9bAMlZPWXpR18OLQAAAPRDWwBJp4DDKAH/DUg/WwA58Zt2mD1bAAUAAAAAAJt2AAAAQPD///8AAAAAAAAAAAAAAACQAQAAAAAAAQAAAABzAGUAZwBvAGUAIAB1AGkAAAAAAAAAAAAAAAAAAAAAAAAAAADxhuN1AAAAAAkAAAD8PlsA/D5bAAACAAD8////AQAAAAAAAAAAAAAAAAAAAAAAAAAAAAAAgByvBWR2AAgAAAAAJQAAAAwAAAAEAAAAGAAAAAwAAAAAAAAAEgAAAAwAAAABAAAAHgAAABgAAAApAAAAMwAAAHAAAABIAAAAJQAAAAwAAAAEAAAAVAAAAIQAAAAqAAAAMwAAAG4AAABHAAAAAQAAAFVVj0GF9o5BKgAAADMAAAAJAAAATAAAAAAAAAAAAAAAAAAAAP//////////YAAAAEEAbgBhACAATgBlAGYAZgBhADxJCgAAAAkAAAAIAAAABAAAAAwAAAAIAAAABQAAAAU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OgAAAAKAAAAUAAAAJIAAABcAAAAAQAAAFVVj0GF9o5BCgAAAFAAAAAaAAAATAAAAAAAAAAAAAAAAAAAAP//////////gAAAAEEAbgBhACAAQwByAGkAcwB0AGkAbgBhACAATgBlAGYAZgBhACAAUABlAHIAcwBhAG4AbwAHAAAABwAAAAYAAAADAAAABwAAAAQAAAADAAAABQAAAAQAAAADAAAABwAAAAYAAAADAAAACAAAAAYAAAAEAAAABAAAAAYAAAADAAAABgAAAAYAAAAEAAAABQAAAAYAAAAHAAAAB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wAAAAKAAAAYAAAAFYAAABsAAAAAQAAAFVVj0GF9o5BCgAAAGAAAAAQAAAATAAAAAAAAAAAAAAAAAAAAP//////////bAAAAEQAaQByAGUAYwB0AG8AcgAgAFQAaQB0AHUAbABhAHIACAAAAAMAAAAEAAAABgAAAAUAAAAEAAAABwAAAAQAAAADAAAABgAAAAMAAAAEAAAABwAAAAMAAAAGAAAABAAAAEsAAABAAAAAMAAAAAUAAAAgAAAAAQAAAAEAAAAQAAAAAAAAAAAAAAAAAQAAgAAAAAAAAAAAAAAAAAEAAIAAAAAlAAAADAAAAAIAAAAnAAAAGAAAAAUAAAAAAAAA////AAAAAAAlAAAADAAAAAUAAABMAAAAZAAAAAkAAABwAAAA7wAAAHwAAAAJAAAAcAAAAOcAAAANAAAAIQDwAAAAAAAAAAAAAACAPwAAAAAAAAAAAACAPwAAAAAAAAAAAAAAAAAAAAAAAAAAAAAAAAAAAAAAAAAAJQAAAAwAAAAAAACAKAAAAAwAAAAFAAAAJQAAAAwAAAABAAAAGAAAAAwAAAAAAAAAEgAAAAwAAAABAAAAFgAAAAwAAAAAAAAAVAAAADgBAAAKAAAAcAAAAO4AAAB8AAAAAQAAAFVVj0GF9o5BCgAAAHAAAAAnAAAATAAAAAQAAAAJAAAAcAAAAPAAAAB9AAAAnAAAAEYAaQByAG0AYQBkAG8AIABwAG8AcgA6ACAAQQBOAEEAIABDAFIASQBTAFQASQBOAEEAIABOAEUARgBGAEEAIABQAEUAUgBTAEEATgBPAAAABgAAAAMAAAAEAAAACQAAAAYAAAAHAAAABwAAAAMAAAAHAAAABwAAAAQAAAADAAAAAwAAAAcAAAAIAAAABwAAAAMAAAAHAAAABwAAAAMAAAAGAAAABgAAAAMAAAAIAAAABwAAAAMAAAAIAAAABgAAAAYAAAAGAAAABwAAAAMAAAAGAAAABgAAAAcAAAAGAAAABwAAAAgAAAAJ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kGB4S6Xctn0zMTwwabBsB05MyM7RWdfSL1sqUIfz7XE=</DigestValue>
    </Reference>
    <Reference Type="http://www.w3.org/2000/09/xmldsig#Object" URI="#idOfficeObject">
      <DigestMethod Algorithm="http://www.w3.org/2001/04/xmlenc#sha256"/>
      <DigestValue>Jix9NAo40NSOwbK5aUeGsdqBnoroJFnyEErtYosnJus=</DigestValue>
    </Reference>
    <Reference Type="http://uri.etsi.org/01903#SignedProperties" URI="#idSignedProperties">
      <Transforms>
        <Transform Algorithm="http://www.w3.org/TR/2001/REC-xml-c14n-20010315"/>
      </Transforms>
      <DigestMethod Algorithm="http://www.w3.org/2001/04/xmlenc#sha256"/>
      <DigestValue>/o0VTBUiVnYSVqIpeMIQztAP7Q0OJQfH/gAWtvPu0f8=</DigestValue>
    </Reference>
    <Reference Type="http://www.w3.org/2000/09/xmldsig#Object" URI="#idValidSigLnImg">
      <DigestMethod Algorithm="http://www.w3.org/2001/04/xmlenc#sha256"/>
      <DigestValue>sHuYL1jQbRGjwpKL440ZCQKEB4Q8JwnP5D/HIVPZehY=</DigestValue>
    </Reference>
    <Reference Type="http://www.w3.org/2000/09/xmldsig#Object" URI="#idInvalidSigLnImg">
      <DigestMethod Algorithm="http://www.w3.org/2001/04/xmlenc#sha256"/>
      <DigestValue>ZpIVRa/SdmXUHDmZ9i1ccD2+Qc6vEeQWXRaf79zSzB4=</DigestValue>
    </Reference>
  </SignedInfo>
  <SignatureValue>krWahYRoPlNM06kUaM4rpaeZtlJ/9kLhVbAf57bdhv+T0YbdEJOfcxbiE/EvW9UvDfy+8DzuMXRr
Fe/b/jlTRhuPOuyo2w3MzhVvEwEj+wL3GriWGEVnN0x1rJJKbmMOcd5ryDeTKbX6f2fPUYf7xq1Y
n7RRhjtRI7emO2sliJcF61FzHehUPfrwsPAWVTSJ1ZnLxH5d5OZXuZ6Cf0LwcsisfvJxVBbpWYZw
gp19BWAtlnjXxxkBqSsPHsKL9XXXyE+6qMA1LM2VB+mVNg9XAh1vUfPtg74ryAF3mVJk/zAR/kPk
DNyaBWi0ctxS7wyEOAcF5QKoAjVq/9sCx28xCg==</SignatureValue>
  <KeyInfo>
    <X509Data>
      <X509Certificate>MIIIHTCCBgWgAwIBAgIIQBLFYaXZOhUwDQYJKoZIhvcNAQELBQAwWzEXMBUGA1UEBRMOUlVDIDgwMDUwMTcyLTExGjAYBgNVBAMTEUNBLURPQ1VNRU5UQSBTLkEuMRcwFQYDVQQKEw5ET0NVTUVOVEEgUy5BLjELMAkGA1UEBhMCUFkwHhcNMjEwMzA5MTIyODMwWhcNMjMwMzA5MTIzODMw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XxourNpqnBK9YFT59B5dcgWZW2RlIqwBhNUc2Im0VoZSg8AQ4F7omaGTIzPY3hArf/N7JneusXPu3foxPTTGWk1hvWf2CHm4D35vrebO1h2YaDD6Hz23tAgqr/+AhpbA4CJ/ieQUWE61Oa4jqdMXiHJOxYAtG7mUx7om2sWssXj/KxWdUUC3ITRPiZnBc1ZjlNjNsW6Z/Sj+RRjzAu+4wxIFtLLVa1f89gOoWVYvyCSeLFZYn/7PyL+/DbKVknT4QhZGShQ2ih7Fczh/4VSkQWlIY5q6mXbN5RAkjnvbO07xYEHEuEhcTmKrHI/eyvyDwHbodYYr8R2oAg+AV+3OECAwEAAaOCA4AwggN8MAwGA1UdEwEB/wQCMAAwDgYDVR0PAQH/BAQDAgXgMCoGA1UdJQEB/wQgMB4GCCsGAQUFBwMBBggrBgEFBQcDAgYIKwYBBQUHAwQwHQYDVR0OBBYEFEs6XtTt3z38s5GbxNOJ5gHo0UBN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kBgNVHREEHTAbgRlzZWJhc3RpYW5vcG9ydG9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qTuxm0RUNLqAZD4t3TsnJmK0B+f1/E/C4rwfgyWbGzZSYD5VuZ+bFEuyVIPmuwPxNMxIrvV/ZFUPuCSHIcuJ8tyBMjkssR0CNigmjpxEWYeYNstFR2Qz3kKd6U8aVfmEd1py0uQm9SfhpZ+3bGIWLlS+EdbX1kDnZs17GFGwMA7RRCME1zacDpuFj1RyG8ViiYSG+L8v/kWEcbbryHxIL+CSEPfmOt3hNJkQXGzeTznpzmgf2UI7mKAZq9L5cciTaNDtr+nhLtcfVmrhv0e4uVTprJwteMMJ6576Szd03zX0l3XRDH/+iNAILrnyBfIa793Zgr09oNHBBvH5LQwhQ2dYp5TlCJONRuSlQGMxN6R2S8dWSf2W7+Dz3b6kmR7FBLR0zl3tl+ckEo3ofT3LjqINqmxvi67B8i97Gn2CPnSlyChPuAdLWEEhEnlw4AqSY9oAZfEV4InYzNcVrtJ78oAK/6RvHlRJoIzXr7gQekWm7HFfyH31o+4RLNg1D6dgiycXjvPiAaDqEUd9xcXnaYVajHHDafzoPV8nulzxbtCWbQOc3w+AMeBwhXoNo/A1IYxbZ8IpRFsq3NEQYJnEmuaqVHLxOHOaTgooqmZ71AIIy4HHI1g/Vw/TfPAysNZmJ5bZh2KDuPIm2yWupbDAJg9Ag6Wf83fCsdvjLMAhIS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kwmFTxZJsoiR6HRUVx/dEK5xx/jW4g7sCTTUZoUI0+g=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37oaApliin7vtakvIPmw4s+3CobWJM97Eh3LE8HRtzY=</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TAIgDBfbFTduvJ7IAfVzSuik+tvXrpsqXtuw6EHjZGw=</DigestValue>
      </Reference>
      <Reference URI="/xl/media/image3.emf?ContentType=image/x-emf">
        <DigestMethod Algorithm="http://www.w3.org/2001/04/xmlenc#sha256"/>
        <DigestValue>o/3otmjQqvcR4f3rxSgfchldPEE7SSXdiPp85NPbbiw=</DigestValue>
      </Reference>
      <Reference URI="/xl/media/image4.emf?ContentType=image/x-emf">
        <DigestMethod Algorithm="http://www.w3.org/2001/04/xmlenc#sha256"/>
        <DigestValue>ltSo8tNamqygtwHUpPqI+ByUpN6iUUb8N6bJUiQK1lU=</DigestValue>
      </Reference>
      <Reference URI="/xl/media/image5.emf?ContentType=image/x-emf">
        <DigestMethod Algorithm="http://www.w3.org/2001/04/xmlenc#sha256"/>
        <DigestValue>0rs0wy9ZmBWedRQPJarqQyHdoWrGmVcU2/u7yrU45LI=</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5zZ7T6LEsJabjAQHWhL4CNTP34ZZUv59o6AxrnRmNk4=</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WmC9d6QQqBw5TWKuwIbqGXAjFZL998IEvv2/ORv6d1Y=</DigestValue>
      </Reference>
      <Reference URI="/xl/styles.xml?ContentType=application/vnd.openxmlformats-officedocument.spreadsheetml.styles+xml">
        <DigestMethod Algorithm="http://www.w3.org/2001/04/xmlenc#sha256"/>
        <DigestValue>UHuwpcN2QLidTj3K+O1CtGgUqzNkBLQX+or72bNA8JU=</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drmEYoU4JuSr/npxwIBTYIsf8PxrhxCQSzCk73G10to=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GUR6+FdXDdY2K/Fgd7qit51CZuAxW2O/zviohmThsCQ=</DigestValue>
      </Reference>
      <Reference URI="/xl/worksheets/sheet2.xml?ContentType=application/vnd.openxmlformats-officedocument.spreadsheetml.worksheet+xml">
        <DigestMethod Algorithm="http://www.w3.org/2001/04/xmlenc#sha256"/>
        <DigestValue>F3k9/w/Ur84+0+UcxJ7dmuUeHIxXcRlEkR0tFxUkHpo=</DigestValue>
      </Reference>
      <Reference URI="/xl/worksheets/sheet3.xml?ContentType=application/vnd.openxmlformats-officedocument.spreadsheetml.worksheet+xml">
        <DigestMethod Algorithm="http://www.w3.org/2001/04/xmlenc#sha256"/>
        <DigestValue>LwYXGmis6NGt2BfIg0WaI715xnb/EW5J8kcaaKcM+K4=</DigestValue>
      </Reference>
      <Reference URI="/xl/worksheets/sheet4.xml?ContentType=application/vnd.openxmlformats-officedocument.spreadsheetml.worksheet+xml">
        <DigestMethod Algorithm="http://www.w3.org/2001/04/xmlenc#sha256"/>
        <DigestValue>CT/1FoenF7B38PfM3T2Jc7pPxmXOVgLHLyXA3mD0U5Q=</DigestValue>
      </Reference>
      <Reference URI="/xl/worksheets/sheet5.xml?ContentType=application/vnd.openxmlformats-officedocument.spreadsheetml.worksheet+xml">
        <DigestMethod Algorithm="http://www.w3.org/2001/04/xmlenc#sha256"/>
        <DigestValue>st8g2QxugS+kwUFkF0HTVh3mnbJQ4pVGZE95ldkAjtk=</DigestValue>
      </Reference>
      <Reference URI="/xl/worksheets/sheet6.xml?ContentType=application/vnd.openxmlformats-officedocument.spreadsheetml.worksheet+xml">
        <DigestMethod Algorithm="http://www.w3.org/2001/04/xmlenc#sha256"/>
        <DigestValue>5YUgjQ+AJWPuKT/C8VC/W938AZVwptQ5wLrosI25HPI=</DigestValue>
      </Reference>
      <Reference URI="/xl/worksheets/sheet7.xml?ContentType=application/vnd.openxmlformats-officedocument.spreadsheetml.worksheet+xml">
        <DigestMethod Algorithm="http://www.w3.org/2001/04/xmlenc#sha256"/>
        <DigestValue>FuT9Wj5QiuE5zX8s/6sPhpI9zzVOOsNULaDHutX03rM=</DigestValue>
      </Reference>
      <Reference URI="/xl/worksheets/sheet8.xml?ContentType=application/vnd.openxmlformats-officedocument.spreadsheetml.worksheet+xml">
        <DigestMethod Algorithm="http://www.w3.org/2001/04/xmlenc#sha256"/>
        <DigestValue>iSMg7SbiYz03wDCW5rAr+ODY80NUX1Jk3ZaPiFBIJcQ=</DigestValue>
      </Reference>
    </Manifest>
    <SignatureProperties>
      <SignatureProperty Id="idSignatureTime" Target="#idPackageSignature">
        <mdssi:SignatureTime xmlns:mdssi="http://schemas.openxmlformats.org/package/2006/digital-signature">
          <mdssi:Format>YYYY-MM-DDThh:mm:ssTZD</mdssi:Format>
          <mdssi:Value>2021-05-31T19:01:06Z</mdssi:Value>
        </mdssi:SignatureTime>
      </SignatureProperty>
    </SignatureProperties>
  </Object>
  <Object Id="idOfficeObject">
    <SignatureProperties>
      <SignatureProperty Id="idOfficeV1Details" Target="#idPackageSignature">
        <SignatureInfoV1 xmlns="http://schemas.microsoft.com/office/2006/digsig">
          <SetupID>{58BC1AB9-633E-4480-8B5B-E6BBF6B37C6F}</SetupID>
          <SignatureText>Sebastian Oporto</SignatureText>
          <SignatureImage/>
          <SignatureComments/>
          <WindowsVersion>10.0</WindowsVersion>
          <OfficeVersion>16.0.14026/22</OfficeVersion>
          <ApplicationVersion>16.0.14026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2021-05-31T19:01:06Z</xd:SigningTime>
          <xd:SigningCertificate>
            <xd:Cert>
              <xd:CertDigest>
                <DigestMethod Algorithm="http://www.w3.org/2001/04/xmlenc#sha256"/>
                <DigestValue>JxmNCuDVNNtv/ftOgITGaTx9fxItXnxdWsYO5VwzOh0=</DigestValue>
              </xd:CertDigest>
              <xd:IssuerSerial>
                <X509IssuerName>C=PY, O=DOCUMENTA S.A., CN=CA-DOCUMENTA S.A., SERIALNUMBER=RUC 80050172-1</X509IssuerName>
                <X509SerialNumber>4616969591193156117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9FwAA8AgAACBFTUYAAAEAPBwAAKo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KbdiBeXXdg4vMDoulqZtjI7wDAvm0XAAAAAPi8bRcAAAAAgzRVZcTI7wODNFVlAgAAANDI7wPrvDZlTNmQEwEAAACc+ZBl6F2BF06PWKpYBHYXAr02ZZz5kGUAAAAATNmQZbkbEMeANj0XPMjvAznxm3aMxu8DAAAAAAAAm3YAAAAA9f///wAAAAAAAAAAAAAAAJABAAAAAAABAAAAAHMAZQBnAG8AZQAgAHUAaQC2rICv8MbvA61y5HUAAF135MbvAwAAAADsxu8DAAAAAAak3WUAAF13AAAAABMAFACi6WpmIF5ddwTH7wNk9bF2AAAAAAiYkw7gxF53ZHYACAAAAAAlAAAADAAAAAEAAAAYAAAADAAAAAAAAAASAAAADAAAAAEAAAAeAAAAGAAAAL0AAAAEAAAA9wAAABEAAAAlAAAADAAAAAEAAABUAAAAiAAAAL4AAAAEAAAA9QAAABAAAAABAAAAVVWPQYX2jkG+AAAABAAAAAoAAABMAAAAAAAAAAAAAAAAAAAA//////////9gAAAAMwAxAC8AMAA1AC8AMgAwADIAMQ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CEdwkAAADI//MDAAAAAGDi8wNg4vMDeOlqZgAAAACG6WpmAAAAAAAAAAAAAAAAAAAAAAAAAACYvfMDAAAAAAAAAAAAAAAAAAAAAAAAAAAAAAAAAAAAAAAAAAAAAAAAAAAAAAAAAAAAAAAAAAAAAAAAAAAAAAAAiOLvA/aLgK8AAI53fOPvA+jRgHdg4vMDBqTdZQAAAAD40oB3//8AAAAAAADb04B329OAd6zj7wOw4+8DeOlqZgAAAAAAAAAAAAAAAAAAAADxhuN1CQAAAAcAAADk4+8D5OPvAwACAAD8////AQAAAAAAAAAAAAAAAAAAAAAAAAAAAAAACJiT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O4DHvKbdpA77gNpYTFlABgKBA58WapE/pBlaPcaHAAAAAAgNgIELDjuA2j3Ghz/////RP6QZXwNP2Wc5JBlzDvuAwAAAACswpFlIDYCBKzCkWWc5JBlODjuA5UIP2Wc5JBlAQAAAE3qEccDAAAASDnuAznxm3aYN+4DBgAAAAAAm3bAN+4D4P///wAAAAAAAAAAAAAAAJABAAAAAAABAAAAAGEAcgBpAGEAbAAAAAAAAAAAAAAAAAAAAAAAAAAAAAAAAAAAAPGG43UAAAAABgAAAPw47gP8OO4DAAIAAPz///8BAAAAAAAAAAAAAAAAAAAAAAAAAAAAAAAImJMO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jAAAARwAAACkAAAAzAAAAewAAABUAAAAhAPAAAAAAAAAAAAAAAIA/AAAAAAAAAAAAAIA/AAAAAAAAAAAAAAAAAAAAAAAAAAAAAAAAAAAAAAAAAAAlAAAADAAAAAAAAIAoAAAADAAAAAQAAABSAAAAcAEAAAQAAADw////AAAAAAAAAAAAAAAAkAEAAAAAAAEAAAAAcwBlAGcAbwBlACAAdQBpAAAAAAAAAAAAAAAAAAAAAAAAAAAAAAAAAAAAAAAAAAAAAAAAAAAAAAAAAAAAAAAAAAAA7gMe8pt2AAAAAMwRoautDAoSXDfuA0IkCmQBAAAAFDjuAyANAIQAAAAAqZCq6mg37gNayuNlAMOBDmCoNhfqcFmqAgAAACg57gPsM1Vl/////zQ57gPJWT1lqn5Zqi0AAAAEPu4DXeoRxwDDgQ5YOe4DOfGbdqg37gMHAAAAAACbdgAAAEDw////AAAAAAAAAAAAAAAAkAEAAAAAAAEAAAAAcwBlAGcAbwBlACAAdQBpAAAAAAAAAAAAAAAAAAAAAAAAAAAA8YbjdQAAAAAJAAAADDnuAww57gMAAgAA/P///wEAAAAAAAAAAAAAAAAAAAAAAAAAAAAAAAiYkw5kdgAIAAAAACUAAAAMAAAABAAAABgAAAAMAAAAAAAAABIAAAAMAAAAAQAAAB4AAAAYAAAAKQAAADMAAACkAAAASAAAACUAAAAMAAAABAAAAFQAAACsAAAAKgAAADMAAACiAAAARwAAAAEAAABVVY9BhfaOQSoAAAAzAAAAEAAAAEwAAAAAAAAAAAAAAAAAAAD//////////2wAAABTAGUAYgBhAHMAdABpAGEAbgAgAE8AcABvAHIAdABvAAkAAAAIAAAACQAAAAgAAAAHAAAABQAAAAQAAAAIAAAACQAAAAQAAAAMAAAACQAAAAkAAAAGAAAABQAAAAk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0AAAAAoAAABQAAAAgAAAAFwAAAABAAAAVVWPQYX2jkEKAAAAUAAAABYAAABMAAAAAAAAAAAAAAAAAAAA//////////94AAAAUwBlAGIAYQBzAHQAaQBhAG4AIABPAHAAbwByAHQAbwAgAEwAZQBpAHYAYQAGAAAABgAAAAcAAAAGAAAABQAAAAQAAAADAAAABgAAAAcAAAADAAAACQAAAAcAAAAHAAAABAAAAAQAAAAHAAAAAwAAAAUAAAAGAAAAAwAAAAUAAAAG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VWPQYX2jk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VWPQYX2jkEKAAAAcAAAADUAAABMAAAABAAAAAkAAABwAAAAQwEAAH0AAAC4AAAARgBpAHIAbQBhAGQAbwAgAHAAbwByADoAIABGAEUARABFAFIASQBDAE8AIABTAEUAQgBBAFMAVABJAEEATgAgAE8AUABPAFIAVABPACAATABFAEkAVgBBACAARQBTAFAASQBOAE8ATABBAAA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9FwAA8AgAACBFTUYAAAEAqCEAALE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KbdiBeXXdg4vMDoulqZtjI7wDAvm0XAAAAAPi8bRcAAAAAgzRVZcTI7wODNFVlAgAAANDI7wPrvDZlTNmQEwEAAACc+ZBl6F2BF06PWKpYBHYXAr02ZZz5kGUAAAAATNmQZbkbEMeANj0XPMjvAznxm3aMxu8DAAAAAAAAm3YAAAAA9f///wAAAAAAAAAAAAAAAJABAAAAAAABAAAAAHMAZQBnAG8AZQAgAHUAaQC2rICv8MbvA61y5HUAAF135MbvAwAAAADsxu8DAAAAAAak3WUAAF13AAAAABMAFACi6WpmIF5ddwTH7wNk9bF2AAAAAAiYkw7gxF53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IR3CQAAAMj/8wMAAAAAYOLzA2Di8wN46WpmAAAAAIbpamYAAAAAAAAAAAAAAAAAAAAAAAAAAJi98wMAAAAAAAAAAAAAAAAAAAAAAAAAAAAAAAAAAAAAAAAAAAAAAAAAAAAAAAAAAAAAAAAAAAAAAAAAAAAAAACI4u8D9ouArwAAjnd84+8D6NGAd2Di8wMGpN1lAAAAAPjSgHf//wAAAAAAANvTgHfb04B3rOPvA7Dj7wN46WpmAAAAAAAAAAAAAAAAAAAAAPGG43UJAAAABwAAAOTj7wPk4+8DAAIAAPz///8BAAAAAAAAAAAAAAAAAAAAAAAAAAAAAAAImJM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7gMe8pt2kDvuA2lhMWUAGAoEDnxZqkT+kGVo9xocAAAAACA2AgQsOO4DaPcaHP////9E/pBlfA0/ZZzkkGXMO+4DAAAAAKzCkWUgNgIErMKRZZzkkGU4OO4DlQg/ZZzkkGUBAAAATeoRxwMAAABIOe4DOfGbdpg37gMGAAAAAACbdsA37gPg////AAAAAAAAAAAAAAAAkAEAAAAAAAEAAAAAYQByAGkAYQBsAAAAAAAAAAAAAAAAAAAAAAAAAAAAAAAAAAAA8YbjdQAAAAAGAAAA/DjuA/w47gMAAgAA/P///wEAAAAAAAAAAAAAAAAAAAAAAAAAAAAAAAiYkw5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MAAABHAAAAKQAAADMAAAB7AAAAFQAAACEA8AAAAAAAAAAAAAAAgD8AAAAAAAAAAAAAgD8AAAAAAAAAAAAAAAAAAAAAAAAAAAAAAAAAAAAAAAAAACUAAAAMAAAAAAAAgCgAAAAMAAAABAAAAFIAAABwAQAABAAAAPD///8AAAAAAAAAAAAAAACQAQAAAAAAAQAAAABzAGUAZwBvAGUAIAB1AGkAAAAAAAAAAAAAAAAAAAAAAAAAAAAAAAAAAAAAAAAAAAAAAAAAAAAAAAAAAAAAAAAAAADuAx7ym3YAAAAAzBGhq60MChJcN+4DQiQKZAEAAAAUOO4DIA0AhAAAAACpkKrqaDfuA1rK42UAw4EOYKg2F+pwWaoCAAAAKDnuA+wzVWX/////NDnuA8lZPWWqflmqLQAAAAQ+7gNd6hHHAMOBDlg57gM58Zt2qDfuAwcAAAAAAJt2AAAAQPD///8AAAAAAAAAAAAAAACQAQAAAAAAAQAAAABzAGUAZwBvAGUAIAB1AGkAAAAAAAAAAAAAAAAAAAAAAAAAAADxhuN1AAAAAAkAAAAMOe4DDDnuAwACAAD8////AQAAAAAAAAAAAAAAAAAAAAAAAAAAAAAACJiTDmR2AAgAAAAAJQAAAAwAAAAEAAAAGAAAAAwAAAAAAAAAEgAAAAwAAAABAAAAHgAAABgAAAApAAAAMwAAAKQAAABIAAAAJQAAAAwAAAAEAAAAVAAAAKwAAAAqAAAAMwAAAKIAAABHAAAAAQAAAFVVj0GF9o5BKgAAADMAAAAQAAAATAAAAAAAAAAAAAAAAAAAAP//////////bAAAAFMAZQBiAGEAcwB0AGkAYQBuACAATwBwAG8AcgB0AG8ACQAAAAgAAAAJAAAACAAAAAcAAAAFAAAABAAAAAgAAAAJAAAABAAAAAwAAAAJAAAACQAAAAYAAAAFAAAACQ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DQAAAACgAAAFAAAACAAAAAXAAAAAEAAABVVY9BhfaOQQoAAABQAAAAFgAAAEwAAAAAAAAAAAAAAAAAAAD//////////3gAAABTAGUAYgBhAHMAdABpAGEAbgAgAE8AcABvAHIAdABvACAATABlAGkAdgBhAAYAAAAGAAAABwAAAAYAAAAFAAAABAAAAAMAAAAGAAAABwAAAAMAAAAJAAAABwAAAAcAAAAEAAAABAAAAAcAAAADAAAABQAAAAYAAAADAAAABQAAAAY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VY9BhfaO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VY9BhfaOQQoAAABwAAAANQAAAEwAAAAEAAAACQAAAHAAAABDAQAAfQAAALgAAABGAGkAcgBtAGEAZABvACAAcABvAHIAOgAgAEYARQBEAEUAUgBJAEMATwAgAFMARQBCAEEAUwBUAEkAQQBOACAATwBQAE8AUgBUAE8AIABMAEUASQBWAEEAIABFAFMAUABJAE4ATwBMAEEAA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'6'!_Hlk486413223</vt:lpstr>
      <vt:lpstr>'6'!_Hlk492023274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dcterms:created xsi:type="dcterms:W3CDTF">2015-06-05T18:19:34Z</dcterms:created>
  <dcterms:modified xsi:type="dcterms:W3CDTF">2021-05-31T13:54:21Z</dcterms:modified>
</cp:coreProperties>
</file>