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franco\Desktop\1_ADMINISTRADORAS DE FONDOS\Estados Financieros AFPISA\Estados Financieros INVESTOR AFPISA\Diciembre 2019\"/>
    </mc:Choice>
  </mc:AlternateContent>
  <bookViews>
    <workbookView xWindow="0" yWindow="0" windowWidth="17490" windowHeight="7350" tabRatio="750"/>
  </bookViews>
  <sheets>
    <sheet name="INDICE" sheetId="16" r:id="rId1"/>
    <sheet name="1" sheetId="18" r:id="rId2"/>
    <sheet name="2" sheetId="1" r:id="rId3"/>
    <sheet name="3" sheetId="3" r:id="rId4"/>
    <sheet name="4" sheetId="19" r:id="rId5"/>
    <sheet name="5" sheetId="5" r:id="rId6"/>
    <sheet name="6" sheetId="8" r:id="rId7"/>
    <sheet name="7" sheetId="15" r:id="rId8"/>
    <sheet name="8" sheetId="17" r:id="rId9"/>
    <sheet name="9" sheetId="20" r:id="rId10"/>
  </sheets>
  <externalReferences>
    <externalReference r:id="rId11"/>
  </externalReferences>
  <definedNames>
    <definedName name="_xlnm.Print_Area" localSheetId="2">'2'!$B$1:$G$67</definedName>
    <definedName name="_xlnm.Print_Area" localSheetId="3">'3'!$B$1:$E$32</definedName>
    <definedName name="_xlnm.Print_Area" localSheetId="5">'5'!$A$1:$D$23</definedName>
    <definedName name="_xlnm.Print_Area" localSheetId="6">'6'!$B$1:$L$26</definedName>
  </definedNames>
  <calcPr calcId="977461"/>
</workbook>
</file>

<file path=xl/calcChain.xml><?xml version="1.0" encoding="utf-8"?>
<calcChain xmlns="http://schemas.openxmlformats.org/spreadsheetml/2006/main">
  <c r="D14" i="1" l="1"/>
  <c r="J54" i="18"/>
  <c r="I54" i="18"/>
  <c r="F54" i="18"/>
  <c r="F47" i="18"/>
  <c r="J47" i="18"/>
  <c r="I47" i="18"/>
  <c r="E18" i="17"/>
  <c r="F18" i="17"/>
  <c r="D16" i="17"/>
  <c r="C16" i="17"/>
  <c r="B16" i="17"/>
  <c r="A16" i="17"/>
  <c r="D15" i="17"/>
  <c r="C15" i="17"/>
  <c r="B15" i="17"/>
  <c r="A15" i="17"/>
  <c r="D14" i="17"/>
  <c r="C14" i="17"/>
  <c r="B14" i="17"/>
  <c r="A14" i="17"/>
  <c r="D13" i="17"/>
  <c r="C13" i="17"/>
  <c r="B13" i="17"/>
  <c r="A13" i="17"/>
  <c r="D12" i="17"/>
  <c r="C12" i="17"/>
  <c r="B12" i="17"/>
  <c r="A12" i="17"/>
  <c r="D11" i="17"/>
  <c r="C11" i="17"/>
  <c r="B11" i="17"/>
  <c r="A11" i="17"/>
  <c r="D10" i="17"/>
  <c r="C10" i="17"/>
  <c r="B10" i="17"/>
  <c r="A10" i="17"/>
  <c r="D9" i="17"/>
  <c r="C9" i="17"/>
  <c r="B9" i="17"/>
  <c r="A9" i="17"/>
  <c r="D8" i="17"/>
  <c r="C8" i="17"/>
  <c r="B8" i="17"/>
  <c r="A8" i="17"/>
  <c r="D357" i="15"/>
  <c r="C357" i="15"/>
  <c r="D353" i="15"/>
  <c r="C353" i="15"/>
  <c r="D347" i="15"/>
  <c r="C347" i="15"/>
  <c r="D338" i="15"/>
  <c r="C338" i="15"/>
  <c r="H264" i="15"/>
  <c r="D325" i="15"/>
  <c r="C325" i="15"/>
  <c r="D317" i="15"/>
  <c r="C317" i="15"/>
  <c r="C18" i="3"/>
  <c r="D308" i="15"/>
  <c r="C308" i="15"/>
  <c r="D303" i="15"/>
  <c r="C303" i="15"/>
  <c r="D298" i="15"/>
  <c r="C298" i="15"/>
  <c r="D279" i="15"/>
  <c r="E279" i="15"/>
  <c r="C279" i="15"/>
  <c r="F278" i="15"/>
  <c r="F277" i="15"/>
  <c r="F276" i="15"/>
  <c r="F274" i="15"/>
  <c r="F279" i="15"/>
  <c r="D269" i="15"/>
  <c r="C269" i="15"/>
  <c r="E267" i="15"/>
  <c r="E268" i="15"/>
  <c r="E266" i="15"/>
  <c r="E265" i="15"/>
  <c r="E263" i="15"/>
  <c r="E264" i="15"/>
  <c r="E262" i="15"/>
  <c r="E269" i="15"/>
  <c r="D256" i="15"/>
  <c r="C243" i="15"/>
  <c r="D235" i="15"/>
  <c r="E228" i="15"/>
  <c r="F181" i="15"/>
  <c r="D180" i="15"/>
  <c r="E180" i="15"/>
  <c r="C180" i="15"/>
  <c r="F179" i="15"/>
  <c r="F180" i="15"/>
  <c r="F178" i="15"/>
  <c r="L169" i="15"/>
  <c r="C27" i="3"/>
  <c r="C28" i="3"/>
  <c r="G165" i="15"/>
  <c r="G166" i="15"/>
  <c r="G167" i="15"/>
  <c r="K164" i="15"/>
  <c r="K165" i="15"/>
  <c r="K166" i="15"/>
  <c r="K167" i="15"/>
  <c r="K163" i="15"/>
  <c r="K168" i="15"/>
  <c r="G164" i="15"/>
  <c r="G163" i="15"/>
  <c r="G168" i="15"/>
  <c r="F155" i="15"/>
  <c r="G155" i="15"/>
  <c r="D101" i="15"/>
  <c r="E110" i="15"/>
  <c r="D110" i="15"/>
  <c r="E106" i="15"/>
  <c r="E101" i="15"/>
  <c r="D106" i="15"/>
  <c r="F71" i="15"/>
  <c r="K22" i="8"/>
  <c r="C34" i="19"/>
  <c r="C28" i="19"/>
  <c r="C17" i="19"/>
  <c r="C14" i="19"/>
  <c r="C19" i="19"/>
  <c r="C21" i="19"/>
  <c r="C35" i="19"/>
  <c r="C37" i="19"/>
  <c r="B34" i="19"/>
  <c r="B28" i="19"/>
  <c r="B14" i="19"/>
  <c r="B17" i="19"/>
  <c r="B19" i="19"/>
  <c r="B21" i="19"/>
  <c r="B35" i="19"/>
  <c r="B37" i="19"/>
  <c r="D27" i="3"/>
  <c r="F32" i="1"/>
  <c r="G64" i="1"/>
  <c r="F64" i="1"/>
  <c r="K20" i="8"/>
  <c r="C64" i="1"/>
  <c r="D64" i="1"/>
  <c r="C57" i="1"/>
  <c r="E126" i="15"/>
  <c r="F126" i="15"/>
  <c r="G126" i="15"/>
  <c r="E133" i="15"/>
  <c r="F133" i="15"/>
  <c r="G133" i="15"/>
  <c r="E138" i="15"/>
  <c r="F138" i="15"/>
  <c r="G138" i="15"/>
  <c r="E145" i="15"/>
  <c r="F145" i="15"/>
  <c r="G145" i="15"/>
  <c r="C168" i="15"/>
  <c r="D168" i="15"/>
  <c r="E168" i="15"/>
  <c r="F168" i="15"/>
  <c r="H168" i="15"/>
  <c r="I168" i="15"/>
  <c r="J168" i="15"/>
  <c r="L168" i="15"/>
  <c r="D196" i="15"/>
  <c r="K13" i="8"/>
  <c r="K24" i="8"/>
  <c r="L13" i="8"/>
  <c r="K16" i="8"/>
  <c r="K17" i="8"/>
  <c r="K18" i="8"/>
  <c r="K19" i="8"/>
  <c r="K21" i="8"/>
  <c r="K23" i="8"/>
  <c r="C24" i="8"/>
  <c r="D24" i="8"/>
  <c r="E24" i="8"/>
  <c r="F24" i="8"/>
  <c r="H24" i="8"/>
  <c r="D25" i="8"/>
  <c r="E25" i="8"/>
  <c r="F25" i="8"/>
  <c r="G25" i="8"/>
  <c r="H25" i="8"/>
  <c r="I25" i="8"/>
  <c r="L25" i="8"/>
  <c r="J25" i="8"/>
  <c r="D18" i="3"/>
  <c r="D28" i="3"/>
  <c r="D30" i="3"/>
  <c r="C14" i="1"/>
  <c r="C39" i="1"/>
  <c r="F14" i="1"/>
  <c r="G14" i="1"/>
  <c r="C19" i="1"/>
  <c r="D19" i="1"/>
  <c r="F19" i="1"/>
  <c r="G19" i="1"/>
  <c r="C26" i="1"/>
  <c r="D26" i="1"/>
  <c r="C30" i="1"/>
  <c r="D30" i="1"/>
  <c r="G32" i="1"/>
  <c r="C33" i="1"/>
  <c r="D33" i="1"/>
  <c r="D39" i="1"/>
  <c r="C37" i="1"/>
  <c r="D37" i="1"/>
  <c r="C44" i="1"/>
  <c r="C65" i="1"/>
  <c r="C67" i="1"/>
  <c r="D44" i="1"/>
  <c r="D65" i="1"/>
  <c r="D67" i="1"/>
  <c r="C50" i="1"/>
  <c r="D50" i="1"/>
  <c r="F50" i="1"/>
  <c r="F66" i="1"/>
  <c r="G50" i="1"/>
  <c r="F56" i="1"/>
  <c r="G56" i="1"/>
  <c r="D57" i="1"/>
  <c r="N2" i="16"/>
  <c r="J24" i="8"/>
  <c r="G24" i="8"/>
  <c r="I24" i="8"/>
  <c r="G66" i="1"/>
  <c r="G33" i="1"/>
  <c r="G42" i="1"/>
  <c r="G67" i="1"/>
  <c r="F33" i="1"/>
  <c r="F42" i="1"/>
  <c r="F67" i="1"/>
  <c r="B20" i="5"/>
  <c r="C30" i="3"/>
  <c r="B13" i="5"/>
  <c r="B15" i="5"/>
  <c r="B17" i="5"/>
  <c r="B19" i="5"/>
  <c r="B21" i="5"/>
  <c r="B22" i="5"/>
</calcChain>
</file>

<file path=xl/sharedStrings.xml><?xml version="1.0" encoding="utf-8"?>
<sst xmlns="http://schemas.openxmlformats.org/spreadsheetml/2006/main" count="683" uniqueCount="514">
  <si>
    <t>ACTIVOS</t>
  </si>
  <si>
    <t>ACTIVO CORRIENTE</t>
  </si>
  <si>
    <t>Caja</t>
  </si>
  <si>
    <t>ANTICIPOS</t>
  </si>
  <si>
    <t>Total Activo Corriente</t>
  </si>
  <si>
    <t>ACTIVO NO CORRIENTE</t>
  </si>
  <si>
    <t>Bienes en operación</t>
  </si>
  <si>
    <t>Depreciación acumulada</t>
  </si>
  <si>
    <t>Total Activo no Corriente</t>
  </si>
  <si>
    <t>Total de Activos</t>
  </si>
  <si>
    <t>PASIVOS Y PATRIMONIO NETO</t>
  </si>
  <si>
    <t>PASIVO CORRIENTE</t>
  </si>
  <si>
    <t>Total Pasivo Corriente</t>
  </si>
  <si>
    <t>PASIVOS NO CORRIENTE</t>
  </si>
  <si>
    <t>Total Pasivo</t>
  </si>
  <si>
    <t>PATRIMONIO NETO</t>
  </si>
  <si>
    <t>Capital</t>
  </si>
  <si>
    <t>Capital realizado</t>
  </si>
  <si>
    <t>Reservas</t>
  </si>
  <si>
    <t>Reserva Legal</t>
  </si>
  <si>
    <t>RESULTADOS</t>
  </si>
  <si>
    <t>Resultados Acumulados</t>
  </si>
  <si>
    <t>Resultado del Ejercicio</t>
  </si>
  <si>
    <t>Total Patrimonio Neto</t>
  </si>
  <si>
    <t>Total Pasivo y Patrimonio Neto</t>
  </si>
  <si>
    <t>Ganancias (o pérdidas) brutas</t>
  </si>
  <si>
    <t>Menos:</t>
  </si>
  <si>
    <t>Impuesto a la Renta</t>
  </si>
  <si>
    <t>Ganancias (o pérdidas) netas a distribuir</t>
  </si>
  <si>
    <t>CUENTAS</t>
  </si>
  <si>
    <t>IMPUESTO A LA RENTA</t>
  </si>
  <si>
    <t>UTILIDAD LIQUIDA DEL EJERCICIO</t>
  </si>
  <si>
    <t>EN GUARANIES</t>
  </si>
  <si>
    <t>RENTA NETA IMPONIBLE</t>
  </si>
  <si>
    <t>CAPITAL</t>
  </si>
  <si>
    <t>RESERVAS</t>
  </si>
  <si>
    <t>SUSCRIPTO</t>
  </si>
  <si>
    <t>INTEGRADO</t>
  </si>
  <si>
    <t>LEGAL</t>
  </si>
  <si>
    <t>REVALÚO</t>
  </si>
  <si>
    <t>ACUMULADOS</t>
  </si>
  <si>
    <t>DEL EJERCICIO</t>
  </si>
  <si>
    <t>Saldo al inicio del ejercicio</t>
  </si>
  <si>
    <t>Mov. Subsecuentes</t>
  </si>
  <si>
    <t>Transf. A Dividendos a Pagar</t>
  </si>
  <si>
    <t>ANEXO IV</t>
  </si>
  <si>
    <t xml:space="preserve">RESERVA LEGAL </t>
  </si>
  <si>
    <t>Total  Pasivo no Corriente</t>
  </si>
  <si>
    <t xml:space="preserve">     Patrimonio Neto</t>
  </si>
  <si>
    <t>MAS: GASTOS NO DEDUCIBLES</t>
  </si>
  <si>
    <t xml:space="preserve">- Gastos de Ventas </t>
  </si>
  <si>
    <t>TOTAL</t>
  </si>
  <si>
    <t>Resultados acumulados</t>
  </si>
  <si>
    <t>Total</t>
  </si>
  <si>
    <t>Pérdidas Fiscales de Ejercicios Anteriores</t>
  </si>
  <si>
    <t>Sub Total: Renta Neta Imponible (Pérdida)</t>
  </si>
  <si>
    <t>% de Impuesto a la Renta</t>
  </si>
  <si>
    <t>Desde</t>
  </si>
  <si>
    <t>Hasta</t>
  </si>
  <si>
    <t>Anticipos Y Retenciones de Impto. A la Renta</t>
  </si>
  <si>
    <t>Aporte de Capital</t>
  </si>
  <si>
    <t>GASTOS NO DEDUCIBLES</t>
  </si>
  <si>
    <t>1.IDENTIFICACION DEL CONTRIBUYENTE</t>
  </si>
  <si>
    <t>Razon Social o Apellidos</t>
  </si>
  <si>
    <t>R.U.C.</t>
  </si>
  <si>
    <t>Bancos</t>
  </si>
  <si>
    <t>Aportes para Futuras Integraciones</t>
  </si>
  <si>
    <t xml:space="preserve">     2.PERIODO FISCAL</t>
  </si>
  <si>
    <t>3.IDENTIFICACION DEL CONTADOR</t>
  </si>
  <si>
    <t>IVA Credito Fiscal 10%</t>
  </si>
  <si>
    <t>Proveedores Locales</t>
  </si>
  <si>
    <t>CLIENTES</t>
  </si>
  <si>
    <t>Clientes Locales</t>
  </si>
  <si>
    <t>Deudores Varios</t>
  </si>
  <si>
    <t>Gastos de Constitucion</t>
  </si>
  <si>
    <t>Amortizacion Acumulada</t>
  </si>
  <si>
    <t>Total Activo</t>
  </si>
  <si>
    <t>SOSA JOVELLANOS AUDITORES &amp; CONSULTORES</t>
  </si>
  <si>
    <t>80024208-4</t>
  </si>
  <si>
    <t>Revaluo Acciones</t>
  </si>
  <si>
    <t xml:space="preserve">tranferido </t>
  </si>
  <si>
    <t>Valores al cobro</t>
  </si>
  <si>
    <t>Titulo de Renta fija</t>
  </si>
  <si>
    <t>Titulo de Renta Variable</t>
  </si>
  <si>
    <t>Proveedores Empresas Vinculadas</t>
  </si>
  <si>
    <t>INVESTOS AFPI SA</t>
  </si>
  <si>
    <t>80096334-8</t>
  </si>
  <si>
    <t>Comisiones a Cobrar</t>
  </si>
  <si>
    <t>Gastos de Desarrollo</t>
  </si>
  <si>
    <t>Licencia Multisof</t>
  </si>
  <si>
    <t>Sistema en Desarrollo</t>
  </si>
  <si>
    <t>RESULTADO DEL EJERCICIO</t>
  </si>
  <si>
    <t>RESULTADO  NETO DEL EJERCICIO</t>
  </si>
  <si>
    <t>Reserva de Revalúo</t>
  </si>
  <si>
    <t>Sobregiro en Cuenta Corriente</t>
  </si>
  <si>
    <t xml:space="preserve">anticipo integrac. acciones </t>
  </si>
  <si>
    <t>DISPONIBILIDADES (Nota 5.A)</t>
  </si>
  <si>
    <t>CREDITOS (Nota 5.B)</t>
  </si>
  <si>
    <t>INVERSIONES TEMPORALES (Nota 5.C)</t>
  </si>
  <si>
    <t>GASTOS DIFERIDOS (Nota 5.D)</t>
  </si>
  <si>
    <t>PROPIEDAD, PLANTA Y EQUIPOS ( Nota 5.E)</t>
  </si>
  <si>
    <t>ACTIVOS INTANGIBLES (Nota 5.F)</t>
  </si>
  <si>
    <t>CUENTAS A PAGAR (Nota 5.G)</t>
  </si>
  <si>
    <t>Obligaciones Sociales lab. Y cargas sociales</t>
  </si>
  <si>
    <t>Transferido a Resultados acumulados</t>
  </si>
  <si>
    <t>Pago de resultados acumulados</t>
  </si>
  <si>
    <t>Cuentas a cobrar a entidades vinculadas</t>
  </si>
  <si>
    <t xml:space="preserve">Deudas Fiscales </t>
  </si>
  <si>
    <t>Reserva Revaluo</t>
  </si>
  <si>
    <t>NOTAS A LOS ESTADOS FINANCIEROS</t>
  </si>
  <si>
    <t>Nota 2.- Principales políticas y prácticas contables aplicadas.</t>
  </si>
  <si>
    <t xml:space="preserve">2.2. La moneda de cuenta </t>
  </si>
  <si>
    <t>2.3 Política de Constitución de Previsiones:</t>
  </si>
  <si>
    <t xml:space="preserve">La entidad no tiene saldos de clientes, por tanto no existen partidas que requieran la constitución de previsiones. </t>
  </si>
  <si>
    <t xml:space="preserve">2.4 Bienes de Uso </t>
  </si>
  <si>
    <t xml:space="preserve"> </t>
  </si>
  <si>
    <t>2.5 – Valuación de las Inversiones</t>
  </si>
  <si>
    <r>
      <t xml:space="preserve"> </t>
    </r>
    <r>
      <rPr>
        <sz val="12"/>
        <rFont val="Arial"/>
        <family val="2"/>
      </rPr>
      <t>Las inversiones (Bonos y CDA en cartera), se exponen a sus valores actualizados. Las diferencias  se exponen en el estado de resultados en el rubro intereses ganados</t>
    </r>
    <r>
      <rPr>
        <sz val="11"/>
        <rFont val="Calibri"/>
        <family val="2"/>
      </rPr>
      <t>.</t>
    </r>
  </si>
  <si>
    <t>2.6 Política de Reconocimiento de Ingresos:</t>
  </si>
  <si>
    <t>2.7 Normas a para  Consolidación de estados financieros:</t>
  </si>
  <si>
    <t>La entidad no consolida estados financieros, pues no es controlante de ninguna sociedad.</t>
  </si>
  <si>
    <t xml:space="preserve">Representa los gastos preoperativos efectuados en el periodo de formación, y corresponden a trámites legales. </t>
  </si>
  <si>
    <t>La Administradora no ha cambiado, ni tiene previsto cambiar sus políticas y/o procedimientos contables.</t>
  </si>
  <si>
    <t>Efectivos en moneda nacional y extranjera en bancos disponibles en la empresa y bancos de plaza</t>
  </si>
  <si>
    <t>DISPONIBILIDADES</t>
  </si>
  <si>
    <t>Valores al Cobro</t>
  </si>
  <si>
    <t>BANCOS</t>
  </si>
  <si>
    <t xml:space="preserve">Banco Regional Cta. Cte. </t>
  </si>
  <si>
    <t>Banco Itaú Cta.Cte.Gs.</t>
  </si>
  <si>
    <t>Investor Casa de Bolsa S.A.</t>
  </si>
  <si>
    <t>Derechos contra terceros de acuerdo al siguiente detalle:</t>
  </si>
  <si>
    <t>CREDITOS</t>
  </si>
  <si>
    <t xml:space="preserve">C -  INVERSIONES: </t>
  </si>
  <si>
    <t>Saldo en cartera de  bonos y certificado de depósitos de ahorros, valuados al precio de mercado de acuerdo al siguiente detalle:</t>
  </si>
  <si>
    <r>
      <t>A)</t>
    </r>
    <r>
      <rPr>
        <b/>
        <sz val="7"/>
        <rFont val="Times New Roman"/>
        <family val="1"/>
      </rPr>
      <t xml:space="preserve">    </t>
    </r>
    <r>
      <rPr>
        <b/>
        <sz val="11"/>
        <color indexed="8"/>
        <rFont val="Arial"/>
        <family val="2"/>
      </rPr>
      <t>TITULOS DE RENTA FIJA GS</t>
    </r>
  </si>
  <si>
    <t>TITULOS EN CARTERA GS.</t>
  </si>
  <si>
    <t>CORTO PLAZO</t>
  </si>
  <si>
    <t>LARGO PLAZO</t>
  </si>
  <si>
    <t>BONOS CORPORATIVOS</t>
  </si>
  <si>
    <t>BONOS SUBORDINADOS</t>
  </si>
  <si>
    <t xml:space="preserve">CDA </t>
  </si>
  <si>
    <t>GANANCIAS A REALIZAR CDA</t>
  </si>
  <si>
    <t>TOTAL TITULOS EN CARTERA GS.</t>
  </si>
  <si>
    <t>GANANCIAS A REALIZAR BONOS CORP.</t>
  </si>
  <si>
    <t>GANANCIAS A REALIZAR BONOS SUB.</t>
  </si>
  <si>
    <t>AUTOMAQ S.A.E.C.A.</t>
  </si>
  <si>
    <t>TELECEL S.A</t>
  </si>
  <si>
    <t>INNOVARE S.A.E.C.A.</t>
  </si>
  <si>
    <t>BANCO CONTINENTAL SAECA</t>
  </si>
  <si>
    <t xml:space="preserve">GANANCIAS A REALIZAR </t>
  </si>
  <si>
    <t>CERTIFICADO DE DEPOSITOS DE AHORROS</t>
  </si>
  <si>
    <t>BANCO RIO SAECA</t>
  </si>
  <si>
    <t>CEFISA SAECA</t>
  </si>
  <si>
    <t>FINANCIERA EL COMERCIO SAECA</t>
  </si>
  <si>
    <t>Representa gastos preoperativos y demás trámites necesarios para la formalización de la administradora, que por sus características serán afectados a resultados en cinco años. En el cuadro siguiente se detalla la composición.</t>
  </si>
  <si>
    <t>VALORES ORIGINALES</t>
  </si>
  <si>
    <t>DEPRECIACIONES</t>
  </si>
  <si>
    <t>VALOR NETO CONT.</t>
  </si>
  <si>
    <t>SALDO ANT.</t>
  </si>
  <si>
    <t>ALTAS</t>
  </si>
  <si>
    <t xml:space="preserve">BAJAS </t>
  </si>
  <si>
    <t>REVALUO</t>
  </si>
  <si>
    <t>SALDO AL CIERRE DEL EJERCICIO</t>
  </si>
  <si>
    <t>SALDO AL INICIO</t>
  </si>
  <si>
    <t xml:space="preserve">ALTAS </t>
  </si>
  <si>
    <t>BAJAS</t>
  </si>
  <si>
    <t>SALDO AL CIERRE</t>
  </si>
  <si>
    <t>MUEBLES</t>
  </si>
  <si>
    <t>EQUIPOS DE INFORMÁTICA</t>
  </si>
  <si>
    <t>ELECTRODOMESTICO</t>
  </si>
  <si>
    <t>MEJORA EN PREDIO AJENO</t>
  </si>
  <si>
    <t>Representa importes abonados a Multi Soft por licencia y gastos de mano de obra y cargas sociales del personal técnico contratado para desarrollo de sistemas para la administración de los fondos de inversión, de acuerdo a las necesidades. En el cuadro siguiente se detallan dichas partidas:</t>
  </si>
  <si>
    <t>ACTIVOS INTANGIBLES</t>
  </si>
  <si>
    <t>Licencia Software</t>
  </si>
  <si>
    <t>Amortizaciones</t>
  </si>
  <si>
    <t>G - CUENTAS VARIAS A PAGAR</t>
  </si>
  <si>
    <t>Proveedor</t>
  </si>
  <si>
    <t>HP CONSULTORES</t>
  </si>
  <si>
    <t>EDGE SA</t>
  </si>
  <si>
    <t>JUAN JOSÉ TALAVERA</t>
  </si>
  <si>
    <t>SOSA JOVELLANOS AUD. &amp; CONS.</t>
  </si>
  <si>
    <t>INVESTOR CASA DE BOLSA SA</t>
  </si>
  <si>
    <t>DEUDAS FISCALES Y SOCIALES</t>
  </si>
  <si>
    <t>APORTES Y -RETEN. A PAGAR IPS</t>
  </si>
  <si>
    <t>SALDO Y TRANSACCONES CON PERSONAS Y EMPRESAS RELACIONADAS</t>
  </si>
  <si>
    <t>NOMBRE DE PERSONA  RELCIONADA</t>
  </si>
  <si>
    <t xml:space="preserve">TIPO DE OPERACIONES </t>
  </si>
  <si>
    <t>PERIODO ACTUAL</t>
  </si>
  <si>
    <t>PERIODO ANTERIOR</t>
  </si>
  <si>
    <t>SOPORTE INFORMÁTICO</t>
  </si>
  <si>
    <t>IN POSITIVA</t>
  </si>
  <si>
    <t>ASESORIA</t>
  </si>
  <si>
    <t>RESULTADO CON OPERACIONES Y EMPRESAS VINCULADAS</t>
  </si>
  <si>
    <t>TOTAL INGRESOS</t>
  </si>
  <si>
    <t>TOTAL EGRESOS</t>
  </si>
  <si>
    <t>RESULTADO DEL EJERCICIO ACTUAL</t>
  </si>
  <si>
    <t>RESULTADO DEL EJERCICIO ANTERIOR</t>
  </si>
  <si>
    <t>ANEXOS</t>
  </si>
  <si>
    <t>ESTADO DE VARIACION DEL PATRIMONIO NETO</t>
  </si>
  <si>
    <t>CUADRO DE INVERSIONES</t>
  </si>
  <si>
    <t>BALANCE GENERAL</t>
  </si>
  <si>
    <t>ESTADO DE RESULTADOS</t>
  </si>
  <si>
    <t>Índice</t>
  </si>
  <si>
    <t>(Anexo D)</t>
  </si>
  <si>
    <t>Instrumento</t>
  </si>
  <si>
    <t>Emisor</t>
  </si>
  <si>
    <t>Fecha de compra</t>
  </si>
  <si>
    <t>Fecha de vencimiento</t>
  </si>
  <si>
    <t>Valor Contable</t>
  </si>
  <si>
    <t>Valor Nominal Unitario</t>
  </si>
  <si>
    <t>Cantidad</t>
  </si>
  <si>
    <t>Precio de Mercado %</t>
  </si>
  <si>
    <t>FECHA DE REPORTE</t>
  </si>
  <si>
    <t>INFORMACION GENERAL DE LA ENTIDAD</t>
  </si>
  <si>
    <t>1.</t>
  </si>
  <si>
    <t>1.1</t>
  </si>
  <si>
    <t>IDENTIFICACION</t>
  </si>
  <si>
    <t>1.2</t>
  </si>
  <si>
    <t>1.3</t>
  </si>
  <si>
    <t>1.4</t>
  </si>
  <si>
    <t>1.5</t>
  </si>
  <si>
    <t>1.6</t>
  </si>
  <si>
    <t>1.7</t>
  </si>
  <si>
    <t>Registro en la CNV: Resolución CNV Nº 34 E/17 de fecha 24 de agosto del 2017.</t>
  </si>
  <si>
    <t>Nombre o Razon Social: Investor Administradora de Fondos Patrimoniales de Inversión S.A</t>
  </si>
  <si>
    <t>Dirección Oficina principal: Avda. Brasilia 764 – Edificio Investor – Asunción – Paraguay.</t>
  </si>
  <si>
    <t>Teléfono: +595(21) 728 – 9737</t>
  </si>
  <si>
    <t xml:space="preserve">Email: fondos@investor.com.py </t>
  </si>
  <si>
    <t xml:space="preserve">Sitio página Web: www.investor.com.py </t>
  </si>
  <si>
    <t>Domicilio legal: Avda. Brasilia 764 Asunción – Paraguay.</t>
  </si>
  <si>
    <t>2.</t>
  </si>
  <si>
    <t>ANTECEDENTES DE CONSTITUCION DE LA SOCIEDAD:</t>
  </si>
  <si>
    <t>2.1</t>
  </si>
  <si>
    <t>2.2</t>
  </si>
  <si>
    <t>2.4</t>
  </si>
  <si>
    <t>Escritura Pública:  N.º 1201, de fecha 20 de Diciembre del 2016, pasado por ante Escribano Publico Enrique Peroni Giralt.</t>
  </si>
  <si>
    <t>Inscripción al registro público: N.º 7612 Serie 1, folio 1 y siguientes de fecha 18 de enero del 2017.</t>
  </si>
  <si>
    <t>3.</t>
  </si>
  <si>
    <t>ADMINISTRACIÓN</t>
  </si>
  <si>
    <t>CARGO</t>
  </si>
  <si>
    <t>NOMBRE Y APELLIDO</t>
  </si>
  <si>
    <t>Representante Legal</t>
  </si>
  <si>
    <t>Federico S. Oporto Leiva</t>
  </si>
  <si>
    <t xml:space="preserve">Presidente </t>
  </si>
  <si>
    <t>Albaro J. Acosta F.</t>
  </si>
  <si>
    <t xml:space="preserve">Vicepresidente </t>
  </si>
  <si>
    <t xml:space="preserve">Director </t>
  </si>
  <si>
    <t xml:space="preserve">Federico Callizo </t>
  </si>
  <si>
    <t>Rolando Natalizia</t>
  </si>
  <si>
    <t>Aníbal Acosta</t>
  </si>
  <si>
    <t>Sindico</t>
  </si>
  <si>
    <t>Juan Jose Talavera</t>
  </si>
  <si>
    <t>PLANA EJECUTIVA</t>
  </si>
  <si>
    <t>Gerente General</t>
  </si>
  <si>
    <t>Gerente Operativo</t>
  </si>
  <si>
    <t>4.</t>
  </si>
  <si>
    <t>CAPITAL Y PROPIEDAD</t>
  </si>
  <si>
    <t>Capital Social: 10.000.000.000 (Diez mil millones), representado por diez mil acciones nominativas ordinarias de Gs. 1.000.000 (un millón) con acciones de la Clase Ordinarias</t>
  </si>
  <si>
    <t xml:space="preserve">Valor nominal de las acciones Gs.: 1.000.000 (Un millón) </t>
  </si>
  <si>
    <t>CUADRO DEL CAPITAL INTEGRADO</t>
  </si>
  <si>
    <t>Nro.</t>
  </si>
  <si>
    <t>Accionista</t>
  </si>
  <si>
    <t>Serie</t>
  </si>
  <si>
    <t>Número de acciones</t>
  </si>
  <si>
    <t>Cantidad de Acciones</t>
  </si>
  <si>
    <t>Clase</t>
  </si>
  <si>
    <t>Voto</t>
  </si>
  <si>
    <t>Monto</t>
  </si>
  <si>
    <t>A</t>
  </si>
  <si>
    <t>Ordinaria</t>
  </si>
  <si>
    <t>Federico S. Oporto L.</t>
  </si>
  <si>
    <t>Federico Callizo Pecci.</t>
  </si>
  <si>
    <t>CUADRO DEL CAPITAL SUSCRIPTO</t>
  </si>
  <si>
    <t>5.</t>
  </si>
  <si>
    <t>AUDITOR EXTERNO INDEPENDIENTE</t>
  </si>
  <si>
    <t>5.1</t>
  </si>
  <si>
    <t>Auditor Externo Independiente Designado: HP AUDITORES &amp; CONTADORES.</t>
  </si>
  <si>
    <t>5.2</t>
  </si>
  <si>
    <t>6.</t>
  </si>
  <si>
    <t>PERSONAS VINCULADAS</t>
  </si>
  <si>
    <t>Director de Investor Casa de Bolsa S.A.</t>
  </si>
  <si>
    <t>Presidente de Investor Casa de Bolsa S.A.</t>
  </si>
  <si>
    <t>Vicepresidente de Investor Casa de Bolsa S.A.</t>
  </si>
  <si>
    <t>INVESTOR ADMINISTRADORA DE FONDOS PATRIMONIALES DE INVERSIÓN S.A.</t>
  </si>
  <si>
    <t>(En Guaranies)</t>
  </si>
  <si>
    <t>INGRESOS</t>
  </si>
  <si>
    <t>ESTADO DE CAMBIOS EN EL PATRIMONIO NETO</t>
  </si>
  <si>
    <t>Nota 3.- Cambio de políticas y procedimientos de contabilidad</t>
  </si>
  <si>
    <t>1.1 Naturaleza jurídica de las Actividades de la sociedad:</t>
  </si>
  <si>
    <t xml:space="preserve">2.8 Gastos de Constitución y Organización </t>
  </si>
  <si>
    <t>Nota 1.- INFORMACIÓN BÁSICA DE LA ADMINISTRADORA</t>
  </si>
  <si>
    <t xml:space="preserve">Nota 4.- Criterios especificos de valuacion </t>
  </si>
  <si>
    <r>
      <t>A-</t>
    </r>
    <r>
      <rPr>
        <b/>
        <sz val="7"/>
        <rFont val="Times New Roman"/>
        <family val="1"/>
      </rPr>
      <t xml:space="preserve">   </t>
    </r>
    <r>
      <rPr>
        <b/>
        <sz val="12"/>
        <rFont val="Arial"/>
        <family val="2"/>
      </rPr>
      <t>Valuacion en moneda extranjera</t>
    </r>
  </si>
  <si>
    <r>
      <t>B-</t>
    </r>
    <r>
      <rPr>
        <b/>
        <sz val="7"/>
        <rFont val="Times New Roman"/>
        <family val="1"/>
      </rPr>
      <t xml:space="preserve">   </t>
    </r>
    <r>
      <rPr>
        <b/>
        <sz val="12"/>
        <rFont val="Arial"/>
        <family val="2"/>
      </rPr>
      <t>Posicion en moneda extranjera</t>
    </r>
  </si>
  <si>
    <t>Tipo de cambio comprador</t>
  </si>
  <si>
    <t>Tipo de cambio vendedor</t>
  </si>
  <si>
    <t>Periodo Actual</t>
  </si>
  <si>
    <t>Periodo Anterior</t>
  </si>
  <si>
    <t>Ejercicio Anterior</t>
  </si>
  <si>
    <t>ACTIVOS Y PASIVOS EN MONEDA EXTRANJERA</t>
  </si>
  <si>
    <t>Detalle</t>
  </si>
  <si>
    <t>Moneda extranjera clase</t>
  </si>
  <si>
    <t>Saldo periodo actual (Guaranies)</t>
  </si>
  <si>
    <t>Cambio cierre ejercico anterior</t>
  </si>
  <si>
    <t>Saldo al cierre ejercico anterior (Guaranies)</t>
  </si>
  <si>
    <t>Moneda extranjera monto</t>
  </si>
  <si>
    <t>Cambio vigente</t>
  </si>
  <si>
    <t xml:space="preserve">Activos </t>
  </si>
  <si>
    <t>Activos Corrientes</t>
  </si>
  <si>
    <t>(Detallar)</t>
  </si>
  <si>
    <t>Activos No Corrientes</t>
  </si>
  <si>
    <t>Pasivos Corrientes</t>
  </si>
  <si>
    <t>Pasivos No Corrientes</t>
  </si>
  <si>
    <r>
      <t>C-</t>
    </r>
    <r>
      <rPr>
        <b/>
        <sz val="7"/>
        <rFont val="Times New Roman"/>
        <family val="1"/>
      </rPr>
      <t xml:space="preserve">   </t>
    </r>
    <r>
      <rPr>
        <b/>
        <sz val="12"/>
        <rFont val="Arial"/>
        <family val="2"/>
      </rPr>
      <t>Diferencia de cambio en moneda extranjera</t>
    </r>
  </si>
  <si>
    <t>Concepto</t>
  </si>
  <si>
    <t>Tipo de Cambio Actual</t>
  </si>
  <si>
    <t>Monto ajustado periodo actual guaranies</t>
  </si>
  <si>
    <t xml:space="preserve">tipo de cambio periodo anterior </t>
  </si>
  <si>
    <t>saldo al cierre del ejercicio anterior (Guaranies)</t>
  </si>
  <si>
    <t>Ganancias por valuacion de pasivos monetarios en moneda extranjera</t>
  </si>
  <si>
    <t>Perdidas por valuacion de pasivos monetarios en moneda extranjera</t>
  </si>
  <si>
    <t>Nota 5.- Composicion de cuentas</t>
  </si>
  <si>
    <r>
      <t>5.1-</t>
    </r>
    <r>
      <rPr>
        <b/>
        <sz val="7"/>
        <rFont val="Times New Roman"/>
        <family val="1"/>
      </rPr>
      <t xml:space="preserve">   </t>
    </r>
    <r>
      <rPr>
        <b/>
        <sz val="12"/>
        <rFont val="Arial"/>
        <family val="2"/>
      </rPr>
      <t>DIPONIBILIDADES</t>
    </r>
  </si>
  <si>
    <t>5.3 -  CREDITOS:</t>
  </si>
  <si>
    <t xml:space="preserve">5.2 -  INVERSIONES: </t>
  </si>
  <si>
    <t>5.4-  BIENES DE USOS</t>
  </si>
  <si>
    <t>5.5-  CARGOS DIFERIDOS</t>
  </si>
  <si>
    <t>CONCEPTO</t>
  </si>
  <si>
    <t>SALDO INICIAL</t>
  </si>
  <si>
    <t xml:space="preserve">AUMENTOS </t>
  </si>
  <si>
    <t xml:space="preserve">AMORTIZACIONES </t>
  </si>
  <si>
    <t>SALDO NETO FINAL</t>
  </si>
  <si>
    <t>Total actual</t>
  </si>
  <si>
    <t>Total ejercicio anterior</t>
  </si>
  <si>
    <t>5.6- INTANGIBLES</t>
  </si>
  <si>
    <t>5.7- OTROS ACTIVOS CORRIENTES Y NO CORRIENTES</t>
  </si>
  <si>
    <t>5.8- PRESTAMOS FINANCIEROS A CORTO Y LARGO PLAZO</t>
  </si>
  <si>
    <t>INSTITUCION</t>
  </si>
  <si>
    <t>Total anterior</t>
  </si>
  <si>
    <t>5.9- DOCUMENTOS Y CUENTAS POR PAGAR (CORTO Y LARGO PLAZO)</t>
  </si>
  <si>
    <t>CONCEPTO (TIPO DE OPERACIÓN O SERVICIO)</t>
  </si>
  <si>
    <t>5.11- OTROS PASIVOS CORRIENTES Y NO CORRIENTES</t>
  </si>
  <si>
    <t>5.10- CUENTAS A PAGAR A PERSONAS Y EMPRESAS RELACIONADAS (CORTO Y LARGO PLAZO)</t>
  </si>
  <si>
    <t>5.12- SALDOS Y TRANSACCIONES CON PERSONAS Y EMPRESAS RELACIONADAS (CORRIENTES Y NO CORRIENTES)</t>
  </si>
  <si>
    <t>5.13- RESULTADO CON PERSONAS Y EMPRESAS VINCULADAS</t>
  </si>
  <si>
    <t>5.14- PATRIMONIO</t>
  </si>
  <si>
    <t xml:space="preserve">SALDO AL INICIO DEL EJERCICIO </t>
  </si>
  <si>
    <t>AUMENTOS</t>
  </si>
  <si>
    <t>DISMINUCION</t>
  </si>
  <si>
    <t>Capital Integrado</t>
  </si>
  <si>
    <t>Aportes no capitalizados</t>
  </si>
  <si>
    <t>Resultados del ejercicio</t>
  </si>
  <si>
    <t>5.15- PROVISIONES</t>
  </si>
  <si>
    <t>SALDO PERIODO ACTUAL</t>
  </si>
  <si>
    <t>SALDO PERIODO ANTERIOR</t>
  </si>
  <si>
    <t>- Deducidas del activo</t>
  </si>
  <si>
    <t>- Incluidas en el pasivo</t>
  </si>
  <si>
    <t>5.16- INGRESOS</t>
  </si>
  <si>
    <t>INGRESOS POR SERVICIOS</t>
  </si>
  <si>
    <t>INGRESOS FINANCIEROS</t>
  </si>
  <si>
    <t>INGRESOS POR OPERACIONES Y SERVICIOS A PERSONAS RELACIONADAS</t>
  </si>
  <si>
    <t xml:space="preserve">OTROS INGRESOS </t>
  </si>
  <si>
    <t>5.17- EGRESOS</t>
  </si>
  <si>
    <t xml:space="preserve">Gastos de venta </t>
  </si>
  <si>
    <t>Gastos de administracion</t>
  </si>
  <si>
    <t>Egresos por operaciones y servicios de personas relacionadas</t>
  </si>
  <si>
    <t>Otros egresos</t>
  </si>
  <si>
    <t>6- INFORMACION REFERENTE A LAS CONTINGENCIAS Y COMPROMISOS</t>
  </si>
  <si>
    <r>
      <t>A)</t>
    </r>
    <r>
      <rPr>
        <b/>
        <sz val="7"/>
        <rFont val="Times New Roman"/>
        <family val="1"/>
      </rPr>
      <t xml:space="preserve">    </t>
    </r>
    <r>
      <rPr>
        <b/>
        <sz val="11"/>
        <color indexed="8"/>
        <rFont val="Arial"/>
        <family val="2"/>
      </rPr>
      <t>COMPROMISOS DIRECTOS</t>
    </r>
  </si>
  <si>
    <t>Accionista Mayoritario</t>
  </si>
  <si>
    <t>7 - HECHOS POSTERIORES AL CIERRE</t>
  </si>
  <si>
    <r>
      <t>B)</t>
    </r>
    <r>
      <rPr>
        <b/>
        <sz val="7"/>
        <rFont val="Times New Roman"/>
        <family val="1"/>
      </rPr>
      <t xml:space="preserve">    </t>
    </r>
    <r>
      <rPr>
        <b/>
        <sz val="11"/>
        <color indexed="8"/>
        <rFont val="Arial"/>
        <family val="2"/>
      </rPr>
      <t>CONTINGENCIAS LEGALES</t>
    </r>
  </si>
  <si>
    <t>Licencia Office</t>
  </si>
  <si>
    <t>- Gastos fiscales</t>
  </si>
  <si>
    <t>- Gastos financieros</t>
  </si>
  <si>
    <t>- Egresos Por Operaciones y Servicios de Personas Relacionadas   (Nota…)</t>
  </si>
  <si>
    <t>- Otros egresos</t>
  </si>
  <si>
    <t xml:space="preserve">TOTAL EGRESOS </t>
  </si>
  <si>
    <t>UTILIDAD ANTES DEL IMPUESTO</t>
  </si>
  <si>
    <t>DETERMINACION DEL IMPUESTO A LA RENTA 31/12/2019</t>
  </si>
  <si>
    <t>Flujo de efectivo por las Actividades Operativas</t>
  </si>
  <si>
    <t>Ingresos en efectivo por comisiones y otros</t>
  </si>
  <si>
    <t>Efectivos pagados por compra de cartera</t>
  </si>
  <si>
    <t>Efectivos pagados a empleados</t>
  </si>
  <si>
    <t>Efectivo generados por otras actividades</t>
  </si>
  <si>
    <t>Total efectivos de las actividades operativas  antes del cambio en los activos de operaciones</t>
  </si>
  <si>
    <t>Aumento/disminución en los acivos de operaciones</t>
  </si>
  <si>
    <t>Fondos colocados a corto plazo</t>
  </si>
  <si>
    <t>Aumento/disminución en los pasivos operativos</t>
  </si>
  <si>
    <t>Pago a proveedores</t>
  </si>
  <si>
    <t>Efectivo neto de actividades de operación antes de impuestos</t>
  </si>
  <si>
    <t>Efectivo neto de acividades de operación</t>
  </si>
  <si>
    <t>Flujo de efectivo por  Actividades de Inversión</t>
  </si>
  <si>
    <t>Inversiones en otras empresas</t>
  </si>
  <si>
    <t>Inversiones temporarias</t>
  </si>
  <si>
    <t>Adquisición de acciones y titulos de deuda y otros títulos valores</t>
  </si>
  <si>
    <t>Intereses Percibidos</t>
  </si>
  <si>
    <t>Dividendos percibidos</t>
  </si>
  <si>
    <t>Efectivo neto Usados enActividades de Inversión</t>
  </si>
  <si>
    <t>Flujo de Efectivo por actividades de financiamiento</t>
  </si>
  <si>
    <t>Aporte de capital</t>
  </si>
  <si>
    <t>Dividendos pagados</t>
  </si>
  <si>
    <t>Intereses pagados</t>
  </si>
  <si>
    <t>Efectivo neto en actividades de financiamiento</t>
  </si>
  <si>
    <t>Aumento neto de efectivo y sus equivalentes</t>
  </si>
  <si>
    <t>Efectivos y sus equivalentes al comienzo del periodo</t>
  </si>
  <si>
    <t>Efectivo y su equivalente al cierre del periodo</t>
  </si>
  <si>
    <t>Proveniente de prestamos y otras deudas</t>
  </si>
  <si>
    <t>Correspondiente al 31/12/2019 presentado en forma comparativa con el ejercicio cerrado el 31/12/2018</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</si>
  <si>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1USD = 6.442,33 Gs., Tipo Vendedor  para los pasivos 1 USD = 6,462,95</t>
  </si>
  <si>
    <t>Los bienes de uso se exponen a sus costos históricos. La política de revalúo y depreciación adoptada es a partir del año siguiente a la incorporación. Lo bienes de uso serán depreciados por un sistema lineal, de conformidad con los años de vida útil estimada. El coeficiente utilizado, 1,028101, corresponde a los establecidos en la Resolución de Actualización N° 4/2019</t>
  </si>
  <si>
    <r>
      <rPr>
        <b/>
        <sz val="12"/>
        <rFont val="Arial"/>
        <family val="2"/>
      </rPr>
      <t>2.1</t>
    </r>
    <r>
      <rPr>
        <sz val="12"/>
        <rFont val="Arial"/>
        <family val="2"/>
      </rPr>
      <t xml:space="preserve"> Los Estados Financieros han sido preparados de acuerdo a las normas establecidas por la comisión Nacional de Valores y Normas  de Información Financiera emitidas por el Consejop de Contadores Públicos del Paraguay,  y corresponden al ejercicio cerrado el 31 de diciembre de 2019.</t>
    </r>
  </si>
  <si>
    <r>
      <t>Los ingresos son reconocidos con base en el criterio de lo devengado, de conformidad con las disposiciones de las Normas Contables, emitidas por el Consejo de contadores Públicos del Paraguay</t>
    </r>
    <r>
      <rPr>
        <b/>
        <sz val="12"/>
        <rFont val="Arial"/>
        <family val="2"/>
      </rPr>
      <t>.</t>
    </r>
  </si>
  <si>
    <t>USD</t>
  </si>
  <si>
    <t>Comisiones a cobrar corto plazo</t>
  </si>
  <si>
    <t>Ganancias por valuacion de activos monetarios en moneda extranjera(*)</t>
  </si>
  <si>
    <t>Perdidas por valuacion de activos monetarios en moneda extranjera (*)</t>
  </si>
  <si>
    <t>(*)Se originan exclusivamente en las comisiones provisionadas al cierre de cada mes, y percibidas con posterioridad</t>
  </si>
  <si>
    <t>Saldo al 31/12/2019</t>
  </si>
  <si>
    <t>Saldo al 31/12/2018</t>
  </si>
  <si>
    <t>COMPOSICIÓN DE LAS INVERSIONES DE INVESTOR A.F.P.I.  AL 31/12/2019</t>
  </si>
  <si>
    <t>SALDO AL31/12/2019</t>
  </si>
  <si>
    <t>SALDO AL 31/12/2019</t>
  </si>
  <si>
    <t>IVA CREDITO FISCAL</t>
  </si>
  <si>
    <t>Cuentas a Cobrar a entidades vinculadas (1)</t>
  </si>
  <si>
    <r>
      <t>(1)</t>
    </r>
    <r>
      <rPr>
        <sz val="7"/>
        <rFont val="Times New Roman"/>
        <family val="1"/>
      </rPr>
      <t xml:space="preserve">  </t>
    </r>
    <r>
      <rPr>
        <sz val="11"/>
        <rFont val="Arial"/>
        <family val="2"/>
      </rPr>
      <t>Saldo a cobrar a empresas vinculadas en concepto de reembolso de gastos por servicios de fotocopiado.</t>
    </r>
  </si>
  <si>
    <t>MAQUINARIAS</t>
  </si>
  <si>
    <t>TOTAL EJ. ANT.</t>
  </si>
  <si>
    <t>GASTOS DE CONSTITUCIÓN</t>
  </si>
  <si>
    <t>GASTOS DE DESARROLLO</t>
  </si>
  <si>
    <t>No existen otros activos corrientes y no corrientes que reportar</t>
  </si>
  <si>
    <t>NO APLICABLE NO SE TIENE PRESAMOS FINANCIEROS</t>
  </si>
  <si>
    <t>NO APLICABLE</t>
  </si>
  <si>
    <t>DISTRIBUIDORA EL ARTE</t>
  </si>
  <si>
    <t>PRINTEC</t>
  </si>
  <si>
    <t>INDUSTRIAS FIGUEREDO</t>
  </si>
  <si>
    <t>BANCO FAMILIAR</t>
  </si>
  <si>
    <t>MARIA INÉS CARDÚS RAMIREZ</t>
  </si>
  <si>
    <t>H.- PROVISIONES</t>
  </si>
  <si>
    <t>DIRECCION GENERAL DE RECAUDACIONES</t>
  </si>
  <si>
    <t>EXPENSAS / ALQUILERES</t>
  </si>
  <si>
    <t>CODESARROLLOS SA</t>
  </si>
  <si>
    <t>INCUBATE SA</t>
  </si>
  <si>
    <t>METIS SA</t>
  </si>
  <si>
    <t>PROCAMPO GERENCIAMIENTO SA</t>
  </si>
  <si>
    <t>COMISIONES COBRADAS</t>
  </si>
  <si>
    <t>INTERESES GANANDOS0</t>
  </si>
  <si>
    <t>GANANCIA EN OPERACIONES</t>
  </si>
  <si>
    <t>GANANCIAS EN OPERACIONES</t>
  </si>
  <si>
    <t>DESCUENTO AL PERSONAL</t>
  </si>
  <si>
    <t>SERVICIOS ADMINISTRATIVOS</t>
  </si>
  <si>
    <t>DIFERENCIA DE CAMBIOS</t>
  </si>
  <si>
    <t>INGRESOS VARIOS</t>
  </si>
  <si>
    <t>COMISIONES PAGADAS</t>
  </si>
  <si>
    <t>GASTOS DE PUBLICIDAD Y PROPAGANDA</t>
  </si>
  <si>
    <t>REMUNERACIONES Y CARGAS SOCIALES</t>
  </si>
  <si>
    <t>HONORARIOS PROFESIONALES Y TÉCNICOS</t>
  </si>
  <si>
    <t>ALQUILERES PAGADOS</t>
  </si>
  <si>
    <t>SERVICIOS BÁSICOS</t>
  </si>
  <si>
    <t>GASTOS DE MOVILIDAD</t>
  </si>
  <si>
    <t>UTILES, PAPELERÍA E IMPRESOS</t>
  </si>
  <si>
    <t>IMPUESTOS, PATENTES TASAS</t>
  </si>
  <si>
    <t>GASOS DE ESCRIBANÍA</t>
  </si>
  <si>
    <t>GASTOS VARIOS</t>
  </si>
  <si>
    <t>GASTOS DE SEMINARIOS Y CAPACITACIÓN</t>
  </si>
  <si>
    <t>Gastos Financieros</t>
  </si>
  <si>
    <t>INTERESES PAGADOS A BANCOS</t>
  </si>
  <si>
    <t>COMISIONES PAGADAS A BANCIOS</t>
  </si>
  <si>
    <t>OTROS GASTOS BANCARIOS</t>
  </si>
  <si>
    <t>ARANCELES PAGADOS BVPASA</t>
  </si>
  <si>
    <t>CANON ANUAL SEPRELAD</t>
  </si>
  <si>
    <t>ARANCELES PAGADOS CNV</t>
  </si>
  <si>
    <t>DEPRECIACIÓN BIENES DE USO</t>
  </si>
  <si>
    <t xml:space="preserve">AMORTIZACIÓN CARGOS DIFERIDOS E INTANGIBLES </t>
  </si>
  <si>
    <t>NO APLICABLE, LA ADMINISTRADORA REGISTRA COMPROMISOS DIRECTOS.</t>
  </si>
  <si>
    <t>NO APLICABLE, NO SE TIENEN RIESGOS CONTINGENTES.</t>
  </si>
  <si>
    <t>Valor de Costo</t>
  </si>
  <si>
    <t>Valor Cotizacion</t>
  </si>
  <si>
    <t>Saldo a 31/12/2019</t>
  </si>
  <si>
    <t>Ver cuadro de Inversiones</t>
  </si>
  <si>
    <t>PROVISIONES (Nota 5.9)</t>
  </si>
  <si>
    <t>FLUJO DE EFECTIVO</t>
  </si>
  <si>
    <t>SALDO AL 31/12/2018</t>
  </si>
  <si>
    <t xml:space="preserve">Durante las primeras semanas de 2020 se inició la propagación de un nuevo virus causante de la enfermedad conocida como COVID-19, que a la fecha de emisión de los presentes estados financieros se había extendido a muchos países en diversos continentes con un impacto social y económico importante. Con fecha 11 de marzo de 2020 la Organización Mundial de la Salud lo declaró una pandemia.
Es probable que la propagación del Coronavirus (COVID-19) tenga un impacto en cualquiera (o la totalidad) de nuestras operaciones, la de nuestros inversionistas o su cadena de suministro, que podría extenderse a todos los servicios y bienes. Actualmente, se desconoce el alcance de su impacto, ya que los hechos y el entorno están cambiando constantemente, incluidas las decisiones externas tales como declaraciones de estados de emergencia, cierres nacionales o regionales. Dichas decisiones pueden afectar los niveles de liquidez de la entidad Administradora o del Valor Razonable de las entidades donde se encuentra el mayor porcentaje de las inversiones realizadas, ya sea directamente a la Compañía o a cualquiera de nuestros inversionistas o actividades relacionadas, lo que podría reducir la demanda y probablemente afectar nuestra actividad y rendimiento. La gerencia está siguiendo y apoyando todas las decisiones estatales y brinda apoyo a nuestros empleados, proveedores y clientes en esta situación excepcional.
</t>
  </si>
  <si>
    <t>Pablo Orlando Roa Rey</t>
  </si>
  <si>
    <t>Escritura Nº 1.201 Fecha 20 de Diciembre de 2016</t>
  </si>
  <si>
    <t>Capital Emitido Gs.: 2.880.000.000 (Dos mil ochocientos ochenta millones)</t>
  </si>
  <si>
    <t>Capital Suscripto Gs.: 2.880.000.000 (Dos mil ochocientos ochenta millones)</t>
  </si>
  <si>
    <t>Capital Integrado Gs.: 2.880.000.000 (Dos mil ochocientos ochenta millones)</t>
  </si>
  <si>
    <t>% de Participación del Capital Integrado</t>
  </si>
  <si>
    <t>1 al 2346 más 2761 al 2862</t>
  </si>
  <si>
    <t>2347 al 2553 más 2863 al  2871</t>
  </si>
  <si>
    <t>2554 al 2760 más 2872 al 2880</t>
  </si>
  <si>
    <t>Numero de Inscripcion en el Registro de la CNV:  Resolución CNV N° 15 E/17</t>
  </si>
  <si>
    <t>Informacion al 31-12-2019</t>
  </si>
  <si>
    <t>INFORME DEL SINDICO</t>
  </si>
  <si>
    <t>Señores accionistas de</t>
  </si>
  <si>
    <t>Investor Administradora de Fondos Patrimoniales de Inversión S.A.</t>
  </si>
  <si>
    <t>De conformidad a lo establecido en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31 de Diciembre 2019, encontrándolos todos conforme a la Leyes, Estatutos Sociales, los Principios de Contabilidad generalmente aceptados y las Normas Contables indicadas por la Comisión Nacional de Valores como así también por las Normas de Contabilidad vigentes en el Paraguay, por lo que recomiendo su aprobación.</t>
  </si>
  <si>
    <t>Es mi Informe</t>
  </si>
  <si>
    <t>Juan José Talavera Saguier</t>
  </si>
  <si>
    <t xml:space="preserve">         Síndico Titular</t>
  </si>
  <si>
    <t>OBLIGACIONES FINANCIERAS</t>
  </si>
  <si>
    <t>INVERSIONES PERMANENTES (Nota 5.2)</t>
  </si>
  <si>
    <t>Las 7 (Siete) notas que se acompañan forman parte integrante de los Estados Financieros.</t>
  </si>
  <si>
    <t>CALCULO DEL FLUJO DE EFECTIVO</t>
  </si>
  <si>
    <t>Ingresos por servic ios (Nota 5.16)</t>
  </si>
  <si>
    <t>Ingresos Financieros (Nota 5.16)</t>
  </si>
  <si>
    <t>Ingresospor operaciones y servicios a personas relacionadas (Nota 5.16)</t>
  </si>
  <si>
    <t>Otros Ingresos   (Nota 5.16)</t>
  </si>
  <si>
    <t>- Gastos de Administración  (Nota 5.17)</t>
  </si>
  <si>
    <t>- Gastos de ventas (Nota 5.17)</t>
  </si>
  <si>
    <t>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Número 7612 serie 1 folio 1 y siguientes, de la sección contratos de fecha 18 de enero de 2017. Aprobada mediante Resolución CNV N° 34E/17 de fecha 24 de agosto de 2017.</t>
  </si>
  <si>
    <t>Estados Financieros INVESTOR A.F.P.I. S.A.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</si>
</sst>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 #,##0_ ;_ * \-#,##0_ ;_ * &quot;-&quot;_ ;_ @_ "/>
    <numFmt numFmtId="177" formatCode="_(* #,##0_);_(* \(#,##0\);_(* &quot;-&quot;_);_(@_)"/>
    <numFmt numFmtId="179" formatCode="_(* #,##0.00_);_(* \(#,##0.00\);_(* &quot;-&quot;??_);_(@_)"/>
    <numFmt numFmtId="184" formatCode="dd/mm/yyyy;@"/>
    <numFmt numFmtId="185" formatCode="0.0000%"/>
  </numFmts>
  <fonts count="57">
    <font>
      <sz val="10"/>
      <name val="Arial"/>
    </font>
    <font>
      <sz val="10"/>
      <name val="Arial"/>
    </font>
    <font>
      <b/>
      <sz val="10"/>
      <name val="Arial"/>
      <family val="2"/>
    </font>
    <font>
      <sz val="10"/>
      <name val="Arial"/>
      <family val="2"/>
    </font>
    <font>
      <b/>
      <sz val="11"/>
      <name val="Arial"/>
      <family val="2"/>
    </font>
    <font>
      <b/>
      <sz val="12"/>
      <name val="Arial"/>
      <family val="2"/>
    </font>
    <font>
      <b/>
      <sz val="8"/>
      <name val="Arial"/>
      <family val="2"/>
    </font>
    <font>
      <sz val="8"/>
      <name val="Arial"/>
      <family val="2"/>
    </font>
    <font>
      <u/>
      <sz val="8"/>
      <name val="Arial"/>
      <family val="2"/>
    </font>
    <font>
      <sz val="11"/>
      <name val="Arial"/>
      <family val="2"/>
    </font>
    <font>
      <sz val="9"/>
      <name val="Arial"/>
      <family val="2"/>
    </font>
    <font>
      <b/>
      <u/>
      <sz val="14"/>
      <name val="Arial"/>
      <family val="2"/>
    </font>
    <font>
      <b/>
      <sz val="10"/>
      <color indexed="8"/>
      <name val="Subway"/>
    </font>
    <font>
      <sz val="11"/>
      <color indexed="8"/>
      <name val="Subway"/>
    </font>
    <font>
      <b/>
      <sz val="11"/>
      <color indexed="8"/>
      <name val="Subway"/>
    </font>
    <font>
      <sz val="10"/>
      <color indexed="8"/>
      <name val="Subway"/>
    </font>
    <font>
      <sz val="10"/>
      <color indexed="10"/>
      <name val="Subway"/>
    </font>
    <font>
      <sz val="12"/>
      <name val="Arial"/>
      <family val="2"/>
    </font>
    <font>
      <b/>
      <sz val="9"/>
      <name val="Arial"/>
      <family val="2"/>
    </font>
    <font>
      <b/>
      <sz val="12"/>
      <color indexed="8"/>
      <name val="Arial"/>
      <family val="2"/>
    </font>
    <font>
      <sz val="11"/>
      <name val="Calibri"/>
      <family val="2"/>
    </font>
    <font>
      <b/>
      <sz val="7"/>
      <name val="Times New Roman"/>
      <family val="1"/>
    </font>
    <font>
      <b/>
      <sz val="11"/>
      <color indexed="8"/>
      <name val="Arial"/>
      <family val="2"/>
    </font>
    <font>
      <sz val="7"/>
      <name val="Times New Roman"/>
      <family val="1"/>
    </font>
    <font>
      <sz val="18"/>
      <name val="Arial"/>
      <family val="2"/>
    </font>
    <font>
      <sz val="10"/>
      <color indexed="8"/>
      <name val="Arial"/>
      <family val="2"/>
    </font>
    <font>
      <u/>
      <sz val="10"/>
      <name val="Arial"/>
      <family val="2"/>
    </font>
    <font>
      <b/>
      <sz val="10"/>
      <color indexed="8"/>
      <name val="Arial"/>
      <family val="2"/>
    </font>
    <font>
      <b/>
      <i/>
      <sz val="8"/>
      <name val="Arial"/>
      <family val="2"/>
    </font>
    <font>
      <b/>
      <u/>
      <sz val="12"/>
      <name val="Arial"/>
      <family val="2"/>
    </font>
    <font>
      <sz val="11"/>
      <color theme="1"/>
      <name val="Calibri"/>
      <family val="2"/>
      <scheme val="minor"/>
    </font>
    <font>
      <u/>
      <sz val="10"/>
      <color theme="10"/>
      <name val="Arial"/>
      <family val="2"/>
    </font>
    <font>
      <b/>
      <sz val="11"/>
      <color theme="1"/>
      <name val="Calibri"/>
      <family val="2"/>
      <scheme val="minor"/>
    </font>
    <font>
      <sz val="11"/>
      <color rgb="FF000000"/>
      <name val="Arial"/>
      <family val="2"/>
    </font>
    <font>
      <b/>
      <sz val="11"/>
      <color rgb="FF000000"/>
      <name val="Calibri"/>
      <family val="2"/>
    </font>
    <font>
      <sz val="11"/>
      <color rgb="FF000000"/>
      <name val="Calibri"/>
      <family val="2"/>
    </font>
    <font>
      <sz val="10"/>
      <color rgb="FF000000"/>
      <name val="Calibri"/>
      <family val="2"/>
    </font>
    <font>
      <sz val="8"/>
      <color rgb="FF000000"/>
      <name val="Arial"/>
      <family val="2"/>
    </font>
    <font>
      <b/>
      <sz val="8"/>
      <color rgb="FF000000"/>
      <name val="Arial"/>
      <family val="2"/>
    </font>
    <font>
      <sz val="10"/>
      <color rgb="FF000000"/>
      <name val="Arial"/>
      <family val="2"/>
    </font>
    <font>
      <b/>
      <sz val="10"/>
      <color rgb="FF000000"/>
      <name val="Arial"/>
      <family val="2"/>
    </font>
    <font>
      <sz val="11"/>
      <color theme="1"/>
      <name val="Arial"/>
      <family val="2"/>
    </font>
    <font>
      <sz val="10"/>
      <color theme="1"/>
      <name val="Arial"/>
      <family val="2"/>
    </font>
    <font>
      <u/>
      <sz val="10"/>
      <color theme="1"/>
      <name val="Arial"/>
      <family val="2"/>
    </font>
    <font>
      <sz val="18"/>
      <color theme="0"/>
      <name val="Arial"/>
      <family val="2"/>
    </font>
    <font>
      <b/>
      <sz val="14"/>
      <color theme="1"/>
      <name val="Arial"/>
      <family val="2"/>
    </font>
    <font>
      <b/>
      <sz val="16"/>
      <color theme="0"/>
      <name val="Arial"/>
      <family val="2"/>
    </font>
    <font>
      <b/>
      <sz val="11"/>
      <color rgb="FF000000"/>
      <name val="Arial"/>
      <family val="2"/>
    </font>
    <font>
      <sz val="9"/>
      <color rgb="FF000000"/>
      <name val="Arial"/>
      <family val="2"/>
    </font>
    <font>
      <sz val="11"/>
      <color rgb="FF000000"/>
      <name val="Calibri"/>
      <family val="2"/>
      <scheme val="minor"/>
    </font>
    <font>
      <b/>
      <sz val="11"/>
      <color rgb="FF000000"/>
      <name val="Calibri"/>
      <family val="2"/>
      <scheme val="minor"/>
    </font>
    <font>
      <b/>
      <sz val="10"/>
      <color rgb="FFFF0000"/>
      <name val="Arial"/>
      <family val="2"/>
    </font>
    <font>
      <sz val="11"/>
      <name val="Calibri"/>
      <family val="2"/>
      <scheme val="minor"/>
    </font>
    <font>
      <b/>
      <sz val="9"/>
      <color rgb="FF000000"/>
      <name val="Arial"/>
      <family val="2"/>
    </font>
    <font>
      <sz val="28"/>
      <color theme="0"/>
      <name val="Arial"/>
      <family val="2"/>
    </font>
    <font>
      <b/>
      <sz val="8"/>
      <color theme="1"/>
      <name val="Calibri"/>
      <family val="2"/>
      <scheme val="minor"/>
    </font>
    <font>
      <b/>
      <u/>
      <sz val="11"/>
      <color theme="1"/>
      <name val="Arial"/>
      <family val="2"/>
    </font>
  </fonts>
  <fills count="5">
    <fill>
      <patternFill patternType="none"/>
    </fill>
    <fill>
      <patternFill patternType="gray125"/>
    </fill>
    <fill>
      <patternFill patternType="solid">
        <fgColor theme="0"/>
        <bgColor indexed="64"/>
      </patternFill>
    </fill>
    <fill>
      <patternFill patternType="solid">
        <fgColor theme="3" tint="-0.249977111117893"/>
        <bgColor indexed="64"/>
      </patternFill>
    </fill>
    <fill>
      <patternFill patternType="solid">
        <fgColor theme="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diagonal/>
    </border>
    <border>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medium">
        <color indexed="64"/>
      </top>
      <bottom/>
      <diagonal/>
    </border>
    <border>
      <left/>
      <right/>
      <top style="medium">
        <color indexed="64"/>
      </top>
      <bottom/>
      <diagonal/>
    </border>
  </borders>
  <cellStyleXfs count="8">
    <xf numFmtId="0" fontId="0" fillId="0" borderId="0"/>
    <xf numFmtId="0" fontId="3" fillId="0" borderId="0"/>
    <xf numFmtId="0" fontId="31" fillId="0" borderId="0" applyNumberFormat="0" applyFill="0" applyBorder="0" applyAlignment="0" applyProtection="0"/>
    <xf numFmtId="41" fontId="1" fillId="0" borderId="0" applyFont="0" applyFill="0" applyBorder="0" applyAlignment="0" applyProtection="0"/>
    <xf numFmtId="41" fontId="30" fillId="0" borderId="0" applyFont="0" applyFill="0" applyBorder="0" applyAlignment="0" applyProtection="0"/>
    <xf numFmtId="177" fontId="30" fillId="0" borderId="0" applyFont="0" applyFill="0" applyBorder="0" applyAlignment="0" applyProtection="0"/>
    <xf numFmtId="179" fontId="30" fillId="0" borderId="0" applyFont="0" applyFill="0" applyBorder="0" applyAlignment="0" applyProtection="0"/>
    <xf numFmtId="9" fontId="1" fillId="0" borderId="0" applyFont="0" applyFill="0" applyBorder="0" applyAlignment="0" applyProtection="0"/>
  </cellStyleXfs>
  <cellXfs count="572">
    <xf numFmtId="0" fontId="0" fillId="0" borderId="0" xfId="0"/>
    <xf numFmtId="0" fontId="3" fillId="0" borderId="0" xfId="0" applyFont="1"/>
    <xf numFmtId="0" fontId="2" fillId="0" borderId="1" xfId="0" applyFont="1" applyBorder="1"/>
    <xf numFmtId="0" fontId="4" fillId="0" borderId="0" xfId="0" applyFont="1"/>
    <xf numFmtId="0" fontId="7" fillId="0" borderId="2" xfId="0" applyFont="1" applyBorder="1"/>
    <xf numFmtId="0" fontId="8" fillId="0" borderId="2" xfId="0" applyFont="1" applyBorder="1"/>
    <xf numFmtId="3" fontId="0" fillId="0" borderId="0" xfId="0" applyNumberFormat="1"/>
    <xf numFmtId="3" fontId="2" fillId="0" borderId="0" xfId="0" applyNumberFormat="1" applyFont="1" applyBorder="1"/>
    <xf numFmtId="3" fontId="3" fillId="0" borderId="0" xfId="0" applyNumberFormat="1" applyFont="1"/>
    <xf numFmtId="0" fontId="4" fillId="0" borderId="0" xfId="0" applyFont="1" applyAlignment="1">
      <alignment horizontal="center"/>
    </xf>
    <xf numFmtId="0" fontId="9" fillId="0" borderId="0" xfId="0" applyFont="1"/>
    <xf numFmtId="0" fontId="10" fillId="0" borderId="0" xfId="0" applyFont="1"/>
    <xf numFmtId="0" fontId="2" fillId="0" borderId="0" xfId="0" applyFont="1" applyFill="1" applyBorder="1"/>
    <xf numFmtId="0" fontId="3" fillId="0" borderId="0" xfId="0" applyFont="1" applyFill="1" applyBorder="1"/>
    <xf numFmtId="0" fontId="6" fillId="0" borderId="3" xfId="0" applyFont="1" applyBorder="1"/>
    <xf numFmtId="0" fontId="6" fillId="0" borderId="4" xfId="0" applyFont="1" applyBorder="1"/>
    <xf numFmtId="0" fontId="13" fillId="0" borderId="0" xfId="0" applyFont="1" applyFill="1" applyAlignment="1" applyProtection="1"/>
    <xf numFmtId="14" fontId="14" fillId="0" borderId="0" xfId="0" applyNumberFormat="1" applyFont="1" applyFill="1" applyBorder="1" applyAlignment="1">
      <alignment horizontal="center"/>
    </xf>
    <xf numFmtId="14" fontId="14" fillId="0" borderId="0" xfId="0" applyNumberFormat="1" applyFont="1" applyFill="1" applyBorder="1" applyAlignment="1" applyProtection="1">
      <alignment horizontal="center"/>
    </xf>
    <xf numFmtId="0" fontId="4" fillId="0" borderId="0" xfId="0" applyFont="1" applyBorder="1"/>
    <xf numFmtId="3" fontId="0" fillId="0" borderId="0" xfId="0" applyNumberFormat="1" applyFill="1"/>
    <xf numFmtId="0" fontId="0" fillId="0" borderId="0" xfId="0" applyFill="1"/>
    <xf numFmtId="0" fontId="12" fillId="2" borderId="0" xfId="0" applyFont="1" applyFill="1" applyBorder="1" applyAlignment="1" applyProtection="1">
      <alignment horizontal="center"/>
    </xf>
    <xf numFmtId="0" fontId="0" fillId="0" borderId="0" xfId="0" applyBorder="1"/>
    <xf numFmtId="3" fontId="3" fillId="0" borderId="0" xfId="0" applyNumberFormat="1" applyFont="1" applyFill="1" applyBorder="1"/>
    <xf numFmtId="0" fontId="5" fillId="0" borderId="0" xfId="0" applyFont="1"/>
    <xf numFmtId="0" fontId="6" fillId="0" borderId="3"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14" fontId="6" fillId="0" borderId="1" xfId="0" applyNumberFormat="1" applyFont="1" applyBorder="1" applyAlignment="1">
      <alignment horizontal="center" vertical="center"/>
    </xf>
    <xf numFmtId="14" fontId="6" fillId="0" borderId="5" xfId="0" applyNumberFormat="1" applyFont="1" applyBorder="1" applyAlignment="1">
      <alignment horizontal="center" vertical="center"/>
    </xf>
    <xf numFmtId="0" fontId="18" fillId="0" borderId="6" xfId="0" applyFont="1" applyBorder="1" applyAlignment="1">
      <alignment horizontal="left" vertical="center"/>
    </xf>
    <xf numFmtId="0" fontId="0" fillId="0" borderId="0" xfId="0" applyAlignment="1">
      <alignment horizontal="left" vertical="center"/>
    </xf>
    <xf numFmtId="0" fontId="3" fillId="0" borderId="0" xfId="0" applyFont="1" applyBorder="1" applyAlignment="1">
      <alignment vertical="center"/>
    </xf>
    <xf numFmtId="0" fontId="2" fillId="0" borderId="0" xfId="0" applyFont="1" applyBorder="1"/>
    <xf numFmtId="3" fontId="10" fillId="2" borderId="0" xfId="0" applyNumberFormat="1" applyFont="1" applyFill="1" applyBorder="1" applyAlignment="1">
      <alignment horizontal="right" vertical="center"/>
    </xf>
    <xf numFmtId="0" fontId="18" fillId="0" borderId="0" xfId="0" applyFont="1" applyBorder="1" applyAlignment="1">
      <alignment horizontal="left" vertical="center"/>
    </xf>
    <xf numFmtId="0" fontId="10" fillId="0" borderId="0" xfId="0" applyFont="1" applyBorder="1" applyAlignment="1">
      <alignment horizontal="left" vertical="center"/>
    </xf>
    <xf numFmtId="3" fontId="18" fillId="2" borderId="0" xfId="0" applyNumberFormat="1" applyFont="1" applyFill="1" applyBorder="1" applyAlignment="1">
      <alignment horizontal="right" vertical="center"/>
    </xf>
    <xf numFmtId="3" fontId="10" fillId="2" borderId="0" xfId="0" applyNumberFormat="1" applyFont="1" applyFill="1" applyBorder="1" applyAlignment="1">
      <alignment vertical="center"/>
    </xf>
    <xf numFmtId="3" fontId="18" fillId="2" borderId="0" xfId="0" applyNumberFormat="1" applyFont="1" applyFill="1" applyBorder="1" applyAlignment="1">
      <alignment vertical="center"/>
    </xf>
    <xf numFmtId="4" fontId="0" fillId="0" borderId="0" xfId="0" applyNumberFormat="1"/>
    <xf numFmtId="0" fontId="3" fillId="2" borderId="0" xfId="0" applyFont="1" applyFill="1" applyBorder="1" applyAlignment="1">
      <alignment horizontal="right" vertical="center"/>
    </xf>
    <xf numFmtId="3" fontId="18" fillId="2" borderId="6" xfId="0" applyNumberFormat="1" applyFont="1" applyFill="1" applyBorder="1" applyAlignment="1">
      <alignment horizontal="right" vertical="center"/>
    </xf>
    <xf numFmtId="0" fontId="0" fillId="2" borderId="0" xfId="0" applyFill="1" applyAlignment="1">
      <alignment horizontal="right" vertical="center"/>
    </xf>
    <xf numFmtId="3" fontId="0" fillId="2" borderId="0" xfId="0" applyNumberFormat="1" applyFill="1" applyAlignment="1">
      <alignment horizontal="right" vertical="center"/>
    </xf>
    <xf numFmtId="0" fontId="0" fillId="2" borderId="0" xfId="0" applyFill="1" applyAlignment="1">
      <alignment horizontal="right"/>
    </xf>
    <xf numFmtId="0" fontId="16" fillId="2" borderId="0" xfId="0" applyFont="1" applyFill="1" applyBorder="1" applyAlignment="1">
      <alignment horizontal="right" vertical="center"/>
    </xf>
    <xf numFmtId="3" fontId="18" fillId="2" borderId="0" xfId="0" applyNumberFormat="1" applyFont="1" applyFill="1" applyBorder="1" applyAlignment="1">
      <alignment horizontal="right"/>
    </xf>
    <xf numFmtId="0" fontId="5" fillId="0" borderId="0" xfId="0" applyFont="1" applyAlignment="1">
      <alignment vertical="center"/>
    </xf>
    <xf numFmtId="0" fontId="20" fillId="0" borderId="0" xfId="0" applyFont="1"/>
    <xf numFmtId="0" fontId="0" fillId="0" borderId="0" xfId="0" applyAlignment="1">
      <alignment horizontal="left" vertical="top"/>
    </xf>
    <xf numFmtId="0" fontId="17" fillId="0" borderId="0" xfId="0" applyFont="1" applyAlignment="1">
      <alignment horizontal="left" vertical="center"/>
    </xf>
    <xf numFmtId="0" fontId="5" fillId="0" borderId="0" xfId="0" applyFont="1" applyAlignment="1">
      <alignment horizontal="left" vertical="center"/>
    </xf>
    <xf numFmtId="0" fontId="17" fillId="0" borderId="0" xfId="0" applyFont="1" applyAlignment="1">
      <alignment horizontal="left" vertical="center" wrapText="1"/>
    </xf>
    <xf numFmtId="0" fontId="17" fillId="0" borderId="0" xfId="0" applyFont="1" applyAlignment="1">
      <alignment vertical="center" wrapText="1"/>
    </xf>
    <xf numFmtId="0" fontId="17" fillId="0" borderId="0" xfId="0" applyFont="1" applyAlignment="1">
      <alignment vertical="top" wrapText="1"/>
    </xf>
    <xf numFmtId="0" fontId="5" fillId="0" borderId="0" xfId="0" applyFont="1" applyAlignment="1">
      <alignment horizontal="left" vertical="top"/>
    </xf>
    <xf numFmtId="0" fontId="5" fillId="0" borderId="0" xfId="0" applyFont="1" applyAlignment="1">
      <alignment horizontal="left" vertical="center" indent="4"/>
    </xf>
    <xf numFmtId="3" fontId="33" fillId="0" borderId="7" xfId="0" applyNumberFormat="1" applyFont="1" applyBorder="1" applyAlignment="1">
      <alignment vertical="center"/>
    </xf>
    <xf numFmtId="0" fontId="33" fillId="0" borderId="8" xfId="0" applyFont="1" applyBorder="1" applyAlignment="1">
      <alignment vertical="center"/>
    </xf>
    <xf numFmtId="0" fontId="33" fillId="0" borderId="0" xfId="0" applyFont="1" applyBorder="1" applyAlignment="1">
      <alignment vertical="center"/>
    </xf>
    <xf numFmtId="0" fontId="34" fillId="0" borderId="1" xfId="0" applyFont="1" applyBorder="1" applyAlignment="1">
      <alignment horizontal="center" vertical="center" wrapText="1"/>
    </xf>
    <xf numFmtId="3" fontId="35" fillId="0" borderId="9" xfId="0" applyNumberFormat="1" applyFont="1" applyBorder="1" applyAlignment="1">
      <alignment horizontal="center" vertical="center"/>
    </xf>
    <xf numFmtId="0" fontId="34" fillId="0" borderId="1" xfId="0" applyFont="1" applyBorder="1" applyAlignment="1">
      <alignment vertical="center"/>
    </xf>
    <xf numFmtId="0" fontId="0" fillId="0" borderId="6" xfId="0" applyBorder="1"/>
    <xf numFmtId="0" fontId="34" fillId="0" borderId="10" xfId="0" applyFont="1" applyBorder="1" applyAlignment="1">
      <alignment horizontal="center" vertical="center" wrapText="1"/>
    </xf>
    <xf numFmtId="0" fontId="34" fillId="0" borderId="11" xfId="0" applyFont="1" applyBorder="1" applyAlignment="1">
      <alignment horizontal="center" vertical="center" wrapText="1"/>
    </xf>
    <xf numFmtId="0" fontId="3" fillId="0" borderId="0" xfId="0" applyFont="1" applyBorder="1"/>
    <xf numFmtId="0" fontId="34" fillId="0" borderId="12" xfId="0" applyFont="1" applyBorder="1" applyAlignment="1">
      <alignment horizontal="center" vertical="center" wrapText="1"/>
    </xf>
    <xf numFmtId="3" fontId="36" fillId="0" borderId="13" xfId="0" applyNumberFormat="1" applyFont="1" applyBorder="1" applyAlignment="1">
      <alignment horizontal="center" vertical="center"/>
    </xf>
    <xf numFmtId="3" fontId="36" fillId="0" borderId="14" xfId="0" applyNumberFormat="1" applyFont="1" applyBorder="1" applyAlignment="1">
      <alignment horizontal="center" vertical="center"/>
    </xf>
    <xf numFmtId="3" fontId="36" fillId="0" borderId="15" xfId="0" applyNumberFormat="1" applyFont="1" applyBorder="1" applyAlignment="1">
      <alignment horizontal="center" vertical="center"/>
    </xf>
    <xf numFmtId="3" fontId="34" fillId="0" borderId="1" xfId="0" applyNumberFormat="1" applyFont="1" applyBorder="1" applyAlignment="1">
      <alignment horizontal="center" vertical="center"/>
    </xf>
    <xf numFmtId="3" fontId="0" fillId="0" borderId="0" xfId="0" applyNumberFormat="1" applyBorder="1"/>
    <xf numFmtId="3" fontId="0" fillId="0" borderId="9" xfId="0" applyNumberFormat="1" applyBorder="1"/>
    <xf numFmtId="0" fontId="0" fillId="0" borderId="9" xfId="0" applyBorder="1"/>
    <xf numFmtId="3" fontId="0" fillId="0" borderId="13" xfId="0" applyNumberFormat="1" applyBorder="1"/>
    <xf numFmtId="3" fontId="0" fillId="0" borderId="14" xfId="0" applyNumberFormat="1" applyBorder="1"/>
    <xf numFmtId="41" fontId="0" fillId="0" borderId="14" xfId="3" applyFont="1" applyBorder="1"/>
    <xf numFmtId="3" fontId="35" fillId="0" borderId="9" xfId="0" applyNumberFormat="1" applyFont="1" applyBorder="1" applyAlignment="1">
      <alignment horizontal="center" vertical="center" wrapText="1"/>
    </xf>
    <xf numFmtId="0" fontId="34" fillId="0" borderId="13" xfId="0" applyFont="1" applyBorder="1" applyAlignment="1">
      <alignment horizontal="center" vertical="center" wrapText="1"/>
    </xf>
    <xf numFmtId="3" fontId="35" fillId="0" borderId="14" xfId="0" applyNumberFormat="1" applyFont="1" applyBorder="1" applyAlignment="1">
      <alignment horizontal="center" vertical="center" wrapText="1"/>
    </xf>
    <xf numFmtId="3" fontId="34" fillId="0" borderId="1" xfId="0" applyNumberFormat="1" applyFont="1" applyBorder="1" applyAlignment="1">
      <alignment horizontal="center" vertical="center" wrapText="1"/>
    </xf>
    <xf numFmtId="3" fontId="2" fillId="0" borderId="1" xfId="0" applyNumberFormat="1" applyFont="1" applyBorder="1"/>
    <xf numFmtId="41" fontId="35" fillId="0" borderId="9" xfId="3" applyFont="1" applyBorder="1" applyAlignment="1">
      <alignment horizontal="center" vertical="center"/>
    </xf>
    <xf numFmtId="0" fontId="37" fillId="0" borderId="13" xfId="0" applyFont="1" applyBorder="1" applyAlignment="1">
      <alignment horizontal="left" vertical="top"/>
    </xf>
    <xf numFmtId="0" fontId="37" fillId="0" borderId="14" xfId="0" applyFont="1" applyBorder="1" applyAlignment="1">
      <alignment horizontal="left" vertical="top"/>
    </xf>
    <xf numFmtId="0" fontId="37" fillId="0" borderId="15" xfId="0" applyFont="1" applyBorder="1" applyAlignment="1">
      <alignment horizontal="left" vertical="top"/>
    </xf>
    <xf numFmtId="41" fontId="37" fillId="0" borderId="13" xfId="3" applyFont="1" applyBorder="1" applyAlignment="1">
      <alignment horizontal="center" vertical="top"/>
    </xf>
    <xf numFmtId="41" fontId="37" fillId="0" borderId="14" xfId="3" applyFont="1" applyBorder="1" applyAlignment="1">
      <alignment horizontal="center" vertical="top"/>
    </xf>
    <xf numFmtId="41" fontId="37" fillId="0" borderId="15" xfId="3" applyFont="1" applyBorder="1" applyAlignment="1">
      <alignment horizontal="center" vertical="top"/>
    </xf>
    <xf numFmtId="0" fontId="38" fillId="0" borderId="1" xfId="0" applyFont="1" applyBorder="1" applyAlignment="1">
      <alignment horizontal="center" vertical="center" wrapText="1"/>
    </xf>
    <xf numFmtId="0" fontId="38" fillId="0" borderId="1" xfId="0" applyFont="1" applyBorder="1" applyAlignment="1">
      <alignment horizontal="center" vertical="top"/>
    </xf>
    <xf numFmtId="41" fontId="38" fillId="0" borderId="1" xfId="3" applyFont="1" applyBorder="1" applyAlignment="1">
      <alignment horizontal="center" vertical="top"/>
    </xf>
    <xf numFmtId="0" fontId="39" fillId="0" borderId="0" xfId="0" applyFont="1"/>
    <xf numFmtId="0" fontId="39" fillId="0" borderId="14" xfId="0" applyFont="1" applyBorder="1" applyAlignment="1">
      <alignment horizontal="left" vertical="center" wrapText="1"/>
    </xf>
    <xf numFmtId="41" fontId="39" fillId="0" borderId="14" xfId="3" applyFont="1" applyBorder="1" applyAlignment="1">
      <alignment horizontal="left" vertical="center" wrapText="1"/>
    </xf>
    <xf numFmtId="0" fontId="39" fillId="0" borderId="14" xfId="0" applyFont="1" applyBorder="1" applyAlignment="1">
      <alignment horizontal="center" vertical="center" wrapText="1"/>
    </xf>
    <xf numFmtId="0" fontId="35" fillId="0" borderId="13" xfId="0" applyFont="1" applyBorder="1" applyAlignment="1">
      <alignment vertical="center"/>
    </xf>
    <xf numFmtId="0" fontId="35" fillId="0" borderId="14" xfId="0" applyFont="1" applyBorder="1" applyAlignment="1">
      <alignment vertical="center"/>
    </xf>
    <xf numFmtId="0" fontId="35" fillId="0" borderId="14" xfId="0" applyFont="1" applyBorder="1" applyAlignment="1">
      <alignment vertical="center" wrapText="1"/>
    </xf>
    <xf numFmtId="41" fontId="35" fillId="0" borderId="14" xfId="3" applyFont="1" applyBorder="1" applyAlignment="1">
      <alignment horizontal="right" vertical="center"/>
    </xf>
    <xf numFmtId="41" fontId="35" fillId="0" borderId="14" xfId="3" applyFont="1" applyBorder="1" applyAlignment="1">
      <alignment horizontal="center" vertical="center"/>
    </xf>
    <xf numFmtId="41" fontId="34" fillId="0" borderId="1" xfId="3" applyFont="1" applyBorder="1" applyAlignment="1">
      <alignment horizontal="right" vertical="center"/>
    </xf>
    <xf numFmtId="0" fontId="40" fillId="0" borderId="1" xfId="0" applyFont="1" applyBorder="1" applyAlignment="1">
      <alignment horizontal="center" vertical="center" wrapText="1"/>
    </xf>
    <xf numFmtId="0" fontId="40" fillId="0" borderId="1" xfId="0" applyFont="1" applyBorder="1" applyAlignment="1">
      <alignment horizontal="center" vertical="center"/>
    </xf>
    <xf numFmtId="41" fontId="40" fillId="0" borderId="1" xfId="3" applyFont="1" applyBorder="1" applyAlignment="1">
      <alignment horizontal="center" vertical="center"/>
    </xf>
    <xf numFmtId="41" fontId="18" fillId="0" borderId="10" xfId="3" applyFont="1" applyFill="1" applyBorder="1" applyAlignment="1">
      <alignment horizontal="right" vertical="center"/>
    </xf>
    <xf numFmtId="41" fontId="18" fillId="2" borderId="0" xfId="3" applyFont="1" applyFill="1" applyBorder="1" applyAlignment="1">
      <alignment horizontal="right" vertical="center"/>
    </xf>
    <xf numFmtId="41" fontId="10" fillId="2" borderId="0" xfId="3" applyFont="1" applyFill="1" applyBorder="1" applyAlignment="1">
      <alignment horizontal="right" vertical="center"/>
    </xf>
    <xf numFmtId="41" fontId="18" fillId="2" borderId="10" xfId="3" applyFont="1" applyFill="1" applyBorder="1" applyAlignment="1">
      <alignment horizontal="right" vertical="center"/>
    </xf>
    <xf numFmtId="41" fontId="10" fillId="2" borderId="6" xfId="3" applyFont="1" applyFill="1" applyBorder="1" applyAlignment="1">
      <alignment horizontal="right" vertical="center"/>
    </xf>
    <xf numFmtId="41" fontId="18" fillId="2" borderId="6" xfId="3" applyFont="1" applyFill="1" applyBorder="1" applyAlignment="1">
      <alignment horizontal="right" vertical="center"/>
    </xf>
    <xf numFmtId="14" fontId="2" fillId="2" borderId="6" xfId="3" applyNumberFormat="1" applyFont="1" applyFill="1" applyBorder="1" applyAlignment="1">
      <alignment horizontal="center"/>
    </xf>
    <xf numFmtId="0" fontId="3" fillId="0" borderId="9" xfId="0" applyFont="1" applyBorder="1"/>
    <xf numFmtId="0" fontId="15" fillId="0" borderId="8" xfId="0" applyFont="1" applyFill="1" applyBorder="1" applyAlignment="1" applyProtection="1">
      <alignment vertical="center"/>
    </xf>
    <xf numFmtId="14" fontId="14" fillId="0" borderId="9" xfId="0" applyNumberFormat="1" applyFont="1" applyFill="1" applyBorder="1" applyAlignment="1">
      <alignment horizontal="center"/>
    </xf>
    <xf numFmtId="0" fontId="2" fillId="0" borderId="16" xfId="0" applyFont="1" applyBorder="1"/>
    <xf numFmtId="0" fontId="18" fillId="0" borderId="8" xfId="0" applyFont="1" applyBorder="1"/>
    <xf numFmtId="41" fontId="10" fillId="2" borderId="0" xfId="3" applyFont="1" applyFill="1" applyBorder="1" applyAlignment="1">
      <alignment horizontal="right"/>
    </xf>
    <xf numFmtId="0" fontId="18" fillId="0" borderId="0" xfId="0" applyFont="1" applyBorder="1"/>
    <xf numFmtId="0" fontId="18" fillId="0" borderId="9" xfId="0" applyFont="1" applyBorder="1"/>
    <xf numFmtId="0" fontId="18" fillId="0" borderId="8" xfId="0" applyFont="1" applyBorder="1" applyAlignment="1">
      <alignment horizontal="left" vertical="center"/>
    </xf>
    <xf numFmtId="3" fontId="10" fillId="2" borderId="9" xfId="0" applyNumberFormat="1" applyFont="1" applyFill="1" applyBorder="1" applyAlignment="1">
      <alignment horizontal="right" vertical="center"/>
    </xf>
    <xf numFmtId="0" fontId="10" fillId="0" borderId="8" xfId="0" applyFont="1" applyBorder="1" applyAlignment="1">
      <alignment horizontal="left" vertical="center"/>
    </xf>
    <xf numFmtId="0" fontId="10" fillId="0" borderId="8" xfId="0" applyFont="1" applyFill="1" applyBorder="1" applyAlignment="1">
      <alignment horizontal="left" vertical="center"/>
    </xf>
    <xf numFmtId="0" fontId="10" fillId="0" borderId="0" xfId="0" applyFont="1" applyFill="1" applyBorder="1" applyAlignment="1">
      <alignment horizontal="left" vertical="center"/>
    </xf>
    <xf numFmtId="0" fontId="0" fillId="0" borderId="0" xfId="0" applyBorder="1" applyAlignment="1">
      <alignment horizontal="right" vertical="center"/>
    </xf>
    <xf numFmtId="0" fontId="0" fillId="0" borderId="9" xfId="0" applyBorder="1" applyAlignment="1">
      <alignment horizontal="right" vertical="center"/>
    </xf>
    <xf numFmtId="3" fontId="18" fillId="2" borderId="9" xfId="0" applyNumberFormat="1" applyFont="1" applyFill="1" applyBorder="1" applyAlignment="1">
      <alignment horizontal="right" vertical="center"/>
    </xf>
    <xf numFmtId="3" fontId="10" fillId="2" borderId="9" xfId="0" applyNumberFormat="1" applyFont="1" applyFill="1" applyBorder="1" applyAlignment="1">
      <alignment vertical="center"/>
    </xf>
    <xf numFmtId="0" fontId="0" fillId="0" borderId="0" xfId="0" applyBorder="1" applyAlignment="1">
      <alignment vertical="center"/>
    </xf>
    <xf numFmtId="0" fontId="0" fillId="0" borderId="9" xfId="0" applyBorder="1" applyAlignment="1">
      <alignment vertical="center"/>
    </xf>
    <xf numFmtId="3" fontId="18" fillId="2" borderId="9" xfId="0" applyNumberFormat="1" applyFont="1" applyFill="1" applyBorder="1" applyAlignment="1">
      <alignment vertical="center"/>
    </xf>
    <xf numFmtId="3" fontId="0" fillId="0" borderId="9" xfId="0" applyNumberFormat="1" applyBorder="1" applyAlignment="1">
      <alignment vertical="center"/>
    </xf>
    <xf numFmtId="3" fontId="0" fillId="0" borderId="0" xfId="0" applyNumberFormat="1" applyBorder="1" applyAlignment="1">
      <alignment vertical="center"/>
    </xf>
    <xf numFmtId="0" fontId="18" fillId="0" borderId="16" xfId="0" applyFont="1" applyBorder="1" applyAlignment="1">
      <alignment horizontal="left" vertical="center"/>
    </xf>
    <xf numFmtId="3" fontId="18" fillId="2" borderId="6" xfId="0" applyNumberFormat="1" applyFont="1" applyFill="1" applyBorder="1" applyAlignment="1">
      <alignment horizontal="right"/>
    </xf>
    <xf numFmtId="3" fontId="0" fillId="0" borderId="6" xfId="0" applyNumberFormat="1" applyBorder="1"/>
    <xf numFmtId="0" fontId="0" fillId="0" borderId="17" xfId="0" applyBorder="1"/>
    <xf numFmtId="41" fontId="10" fillId="2" borderId="9" xfId="3" applyFont="1" applyFill="1" applyBorder="1" applyAlignment="1">
      <alignment horizontal="right" vertical="center"/>
    </xf>
    <xf numFmtId="41" fontId="18" fillId="0" borderId="11" xfId="3" applyFont="1" applyFill="1" applyBorder="1" applyAlignment="1">
      <alignment horizontal="right" vertical="center"/>
    </xf>
    <xf numFmtId="41" fontId="10" fillId="2" borderId="0" xfId="3" applyFont="1" applyFill="1" applyBorder="1" applyAlignment="1">
      <alignment vertical="center"/>
    </xf>
    <xf numFmtId="41" fontId="10" fillId="2" borderId="9" xfId="3" applyFont="1" applyFill="1" applyBorder="1" applyAlignment="1">
      <alignment vertical="center"/>
    </xf>
    <xf numFmtId="41" fontId="18" fillId="2" borderId="10" xfId="3" applyFont="1" applyFill="1" applyBorder="1" applyAlignment="1">
      <alignment vertical="center"/>
    </xf>
    <xf numFmtId="41" fontId="18" fillId="2" borderId="11" xfId="3" applyFont="1" applyFill="1" applyBorder="1" applyAlignment="1">
      <alignment vertical="center"/>
    </xf>
    <xf numFmtId="41" fontId="18" fillId="2" borderId="6" xfId="3" applyFont="1" applyFill="1" applyBorder="1" applyAlignment="1">
      <alignment vertical="center"/>
    </xf>
    <xf numFmtId="41" fontId="18" fillId="2" borderId="17" xfId="3" applyFont="1" applyFill="1" applyBorder="1" applyAlignment="1">
      <alignment vertical="center"/>
    </xf>
    <xf numFmtId="41" fontId="18" fillId="2" borderId="18" xfId="3" applyFont="1" applyFill="1" applyBorder="1" applyAlignment="1">
      <alignment horizontal="right" vertical="center"/>
    </xf>
    <xf numFmtId="41" fontId="10" fillId="2" borderId="6" xfId="3" applyFont="1" applyFill="1" applyBorder="1" applyAlignment="1">
      <alignment vertical="center"/>
    </xf>
    <xf numFmtId="41" fontId="10" fillId="2" borderId="17" xfId="3" applyFont="1" applyFill="1" applyBorder="1" applyAlignment="1">
      <alignment vertical="center"/>
    </xf>
    <xf numFmtId="41" fontId="18" fillId="2" borderId="0" xfId="3" applyFont="1" applyFill="1" applyBorder="1" applyAlignment="1">
      <alignment vertical="center"/>
    </xf>
    <xf numFmtId="41" fontId="18" fillId="2" borderId="9" xfId="3" applyFont="1" applyFill="1" applyBorder="1" applyAlignment="1">
      <alignment vertical="center"/>
    </xf>
    <xf numFmtId="41" fontId="18" fillId="2" borderId="10" xfId="3" applyFont="1" applyFill="1" applyBorder="1" applyAlignment="1">
      <alignment horizontal="center" vertical="center"/>
    </xf>
    <xf numFmtId="41" fontId="18" fillId="2" borderId="11" xfId="3" applyFont="1" applyFill="1" applyBorder="1" applyAlignment="1">
      <alignment horizontal="center" vertical="center"/>
    </xf>
    <xf numFmtId="41" fontId="18" fillId="2" borderId="18" xfId="3" applyFont="1" applyFill="1" applyBorder="1" applyAlignment="1">
      <alignment vertical="center"/>
    </xf>
    <xf numFmtId="41" fontId="18" fillId="2" borderId="19" xfId="3" applyFont="1" applyFill="1" applyBorder="1" applyAlignment="1">
      <alignment vertical="center"/>
    </xf>
    <xf numFmtId="41" fontId="18" fillId="2" borderId="20" xfId="3" applyFont="1" applyFill="1" applyBorder="1" applyAlignment="1">
      <alignment vertical="center"/>
    </xf>
    <xf numFmtId="41" fontId="18" fillId="2" borderId="12" xfId="3" applyFont="1" applyFill="1" applyBorder="1" applyAlignment="1">
      <alignment vertical="center"/>
    </xf>
    <xf numFmtId="0" fontId="3" fillId="0" borderId="8" xfId="0" applyFont="1" applyBorder="1"/>
    <xf numFmtId="0" fontId="3" fillId="0" borderId="16" xfId="0" applyFont="1" applyBorder="1"/>
    <xf numFmtId="0" fontId="2" fillId="0" borderId="8" xfId="0" applyFont="1" applyBorder="1"/>
    <xf numFmtId="3" fontId="3" fillId="0" borderId="9" xfId="0" applyNumberFormat="1" applyFont="1" applyBorder="1"/>
    <xf numFmtId="0" fontId="0" fillId="0" borderId="8" xfId="0" applyBorder="1"/>
    <xf numFmtId="3" fontId="0" fillId="0" borderId="0" xfId="0" applyNumberFormat="1" applyFill="1" applyBorder="1"/>
    <xf numFmtId="0" fontId="0" fillId="0" borderId="16" xfId="0" applyBorder="1"/>
    <xf numFmtId="0" fontId="0" fillId="0" borderId="6" xfId="0" applyFill="1" applyBorder="1"/>
    <xf numFmtId="41" fontId="3" fillId="0" borderId="0" xfId="3" applyFont="1" applyFill="1" applyBorder="1"/>
    <xf numFmtId="41" fontId="3" fillId="0" borderId="6" xfId="3" applyFont="1" applyFill="1" applyBorder="1"/>
    <xf numFmtId="41" fontId="2" fillId="0" borderId="6" xfId="3" applyFont="1" applyFill="1" applyBorder="1"/>
    <xf numFmtId="41" fontId="3" fillId="0" borderId="0" xfId="3" applyFont="1" applyBorder="1"/>
    <xf numFmtId="41" fontId="2" fillId="0" borderId="10" xfId="3" applyFont="1" applyFill="1" applyBorder="1"/>
    <xf numFmtId="41" fontId="2" fillId="0" borderId="18" xfId="3" applyFont="1" applyFill="1" applyBorder="1"/>
    <xf numFmtId="0" fontId="2" fillId="0" borderId="21" xfId="0" applyFont="1" applyBorder="1"/>
    <xf numFmtId="0" fontId="2" fillId="0" borderId="22" xfId="0" applyFont="1" applyBorder="1" applyAlignment="1"/>
    <xf numFmtId="0" fontId="2" fillId="0" borderId="2" xfId="0" applyFont="1" applyBorder="1" applyAlignment="1"/>
    <xf numFmtId="41" fontId="7" fillId="0" borderId="14" xfId="3" applyFont="1" applyBorder="1" applyAlignment="1">
      <alignment horizontal="center" vertical="center"/>
    </xf>
    <xf numFmtId="41" fontId="7" fillId="0" borderId="13" xfId="3" applyFont="1" applyBorder="1" applyAlignment="1">
      <alignment horizontal="center" vertical="center"/>
    </xf>
    <xf numFmtId="41" fontId="7" fillId="0" borderId="23" xfId="3" applyFont="1" applyBorder="1" applyAlignment="1">
      <alignment horizontal="center" vertical="center"/>
    </xf>
    <xf numFmtId="41" fontId="7" fillId="0" borderId="15" xfId="3" applyFont="1" applyBorder="1" applyAlignment="1">
      <alignment horizontal="center" vertical="center"/>
    </xf>
    <xf numFmtId="41" fontId="6" fillId="0" borderId="1" xfId="3" applyFont="1" applyBorder="1" applyAlignment="1">
      <alignment horizontal="center" vertical="center"/>
    </xf>
    <xf numFmtId="41" fontId="6" fillId="0" borderId="5" xfId="3" applyFont="1" applyBorder="1" applyAlignment="1">
      <alignment horizontal="center" vertical="center"/>
    </xf>
    <xf numFmtId="41" fontId="6" fillId="0" borderId="24" xfId="3" applyFont="1" applyBorder="1" applyAlignment="1">
      <alignment horizontal="center" vertical="center"/>
    </xf>
    <xf numFmtId="41" fontId="6" fillId="0" borderId="25" xfId="3" applyFont="1" applyBorder="1" applyAlignment="1">
      <alignment horizontal="center" vertical="center"/>
    </xf>
    <xf numFmtId="0" fontId="41" fillId="0" borderId="0" xfId="0" applyFont="1"/>
    <xf numFmtId="0" fontId="42" fillId="0" borderId="0" xfId="0" applyFont="1"/>
    <xf numFmtId="0" fontId="43" fillId="0" borderId="0" xfId="2" quotePrefix="1" applyFont="1"/>
    <xf numFmtId="0" fontId="43" fillId="0" borderId="0" xfId="2" applyFont="1"/>
    <xf numFmtId="0" fontId="0" fillId="3" borderId="0" xfId="0" applyFill="1"/>
    <xf numFmtId="0" fontId="42" fillId="3" borderId="0" xfId="0" applyFont="1" applyFill="1"/>
    <xf numFmtId="0" fontId="41" fillId="3" borderId="0" xfId="0" applyFont="1" applyFill="1" applyAlignment="1">
      <alignment horizontal="center"/>
    </xf>
    <xf numFmtId="0" fontId="24" fillId="3" borderId="0" xfId="0" applyFont="1" applyFill="1"/>
    <xf numFmtId="0" fontId="44" fillId="3" borderId="0" xfId="0" applyFont="1" applyFill="1" applyAlignment="1">
      <alignment horizontal="center" vertical="center"/>
    </xf>
    <xf numFmtId="14" fontId="44" fillId="3" borderId="0" xfId="0" applyNumberFormat="1" applyFont="1" applyFill="1" applyAlignment="1">
      <alignment horizontal="center" vertical="center"/>
    </xf>
    <xf numFmtId="0" fontId="44" fillId="3" borderId="0" xfId="0" applyFont="1" applyFill="1" applyAlignment="1">
      <alignment horizontal="center" vertical="center"/>
    </xf>
    <xf numFmtId="0" fontId="45" fillId="0" borderId="0" xfId="0" applyFont="1"/>
    <xf numFmtId="0" fontId="3" fillId="0" borderId="1" xfId="0" applyFont="1" applyBorder="1"/>
    <xf numFmtId="0" fontId="44" fillId="3" borderId="0" xfId="0" applyFont="1" applyFill="1" applyAlignment="1">
      <alignment vertical="center" wrapText="1"/>
    </xf>
    <xf numFmtId="0" fontId="46" fillId="3" borderId="0" xfId="0" applyFont="1" applyFill="1" applyAlignment="1"/>
    <xf numFmtId="0" fontId="44" fillId="3" borderId="0" xfId="0" applyFont="1" applyFill="1" applyAlignment="1">
      <alignment vertical="center"/>
    </xf>
    <xf numFmtId="0" fontId="44" fillId="3" borderId="0" xfId="0" applyFont="1" applyFill="1" applyAlignment="1"/>
    <xf numFmtId="0" fontId="0" fillId="2" borderId="0" xfId="0" applyFill="1"/>
    <xf numFmtId="0" fontId="41" fillId="2" borderId="0" xfId="0" applyFont="1" applyFill="1" applyAlignment="1">
      <alignment horizontal="center"/>
    </xf>
    <xf numFmtId="0" fontId="42" fillId="2" borderId="0" xfId="0" applyFont="1" applyFill="1"/>
    <xf numFmtId="0" fontId="24" fillId="0" borderId="0" xfId="0" applyFont="1" applyAlignment="1">
      <alignment horizontal="center"/>
    </xf>
    <xf numFmtId="14" fontId="32" fillId="4" borderId="0" xfId="0" applyNumberFormat="1" applyFont="1" applyFill="1" applyAlignment="1">
      <alignment horizontal="center"/>
    </xf>
    <xf numFmtId="0" fontId="32" fillId="0" borderId="0" xfId="0" applyFont="1"/>
    <xf numFmtId="17" fontId="32" fillId="4" borderId="0" xfId="0" applyNumberFormat="1" applyFont="1" applyFill="1" applyAlignment="1">
      <alignment horizontal="center"/>
    </xf>
    <xf numFmtId="0" fontId="17" fillId="0" borderId="0" xfId="0" applyFont="1" applyAlignment="1">
      <alignment horizontal="left" vertical="top" wrapText="1"/>
    </xf>
    <xf numFmtId="0" fontId="47" fillId="0" borderId="1" xfId="0" applyFont="1" applyBorder="1" applyAlignment="1">
      <alignment horizontal="center" vertical="center"/>
    </xf>
    <xf numFmtId="3" fontId="47" fillId="0" borderId="1" xfId="0" applyNumberFormat="1" applyFont="1" applyBorder="1" applyAlignment="1">
      <alignment horizontal="center" vertical="center"/>
    </xf>
    <xf numFmtId="0" fontId="9" fillId="0" borderId="0" xfId="0" applyFont="1" applyAlignment="1">
      <alignment horizontal="left" vertical="top" wrapText="1"/>
    </xf>
    <xf numFmtId="0" fontId="10" fillId="0" borderId="0" xfId="0" applyFont="1" applyAlignment="1">
      <alignment horizontal="left" vertical="center"/>
    </xf>
    <xf numFmtId="0" fontId="18" fillId="0" borderId="0" xfId="0" applyFont="1"/>
    <xf numFmtId="0" fontId="2" fillId="0" borderId="0" xfId="0" applyFont="1" applyAlignment="1">
      <alignment vertical="center"/>
    </xf>
    <xf numFmtId="0" fontId="10" fillId="0" borderId="1" xfId="0" applyFont="1" applyBorder="1"/>
    <xf numFmtId="0" fontId="10" fillId="0" borderId="1" xfId="0" applyFont="1" applyBorder="1" applyAlignment="1">
      <alignment horizontal="left" vertical="center"/>
    </xf>
    <xf numFmtId="0" fontId="48" fillId="0" borderId="1" xfId="0" applyFont="1" applyBorder="1" applyAlignment="1">
      <alignment vertical="center"/>
    </xf>
    <xf numFmtId="9" fontId="48" fillId="0" borderId="1" xfId="0" applyNumberFormat="1" applyFont="1" applyBorder="1" applyAlignment="1">
      <alignment horizontal="center" vertical="center"/>
    </xf>
    <xf numFmtId="10" fontId="48" fillId="0" borderId="1" xfId="0" applyNumberFormat="1" applyFont="1" applyBorder="1" applyAlignment="1">
      <alignment horizontal="center" vertical="center"/>
    </xf>
    <xf numFmtId="3" fontId="48" fillId="0" borderId="1" xfId="0" applyNumberFormat="1" applyFont="1" applyBorder="1" applyAlignment="1">
      <alignment horizontal="center" vertical="center"/>
    </xf>
    <xf numFmtId="0" fontId="9" fillId="0" borderId="0" xfId="0" applyFont="1" applyAlignment="1">
      <alignment vertical="center" wrapText="1"/>
    </xf>
    <xf numFmtId="0" fontId="26" fillId="0" borderId="0" xfId="2" quotePrefix="1" applyFont="1"/>
    <xf numFmtId="0" fontId="26" fillId="0" borderId="0" xfId="2" applyFont="1"/>
    <xf numFmtId="0" fontId="3" fillId="0" borderId="0" xfId="0" quotePrefix="1" applyFont="1" applyFill="1"/>
    <xf numFmtId="0" fontId="12" fillId="2" borderId="0" xfId="0" applyFont="1" applyFill="1" applyBorder="1" applyAlignment="1" applyProtection="1">
      <alignment horizontal="center" vertical="center"/>
    </xf>
    <xf numFmtId="0" fontId="15" fillId="2" borderId="0" xfId="0" applyFont="1" applyFill="1" applyBorder="1" applyAlignment="1" applyProtection="1">
      <alignment horizontal="center" vertical="center"/>
    </xf>
    <xf numFmtId="3" fontId="3" fillId="0" borderId="0" xfId="0" applyNumberFormat="1" applyFont="1" applyBorder="1"/>
    <xf numFmtId="0" fontId="12" fillId="0" borderId="8" xfId="0" applyFont="1" applyFill="1" applyBorder="1" applyAlignment="1" applyProtection="1">
      <alignment horizontal="center" vertical="center"/>
    </xf>
    <xf numFmtId="0" fontId="25" fillId="0" borderId="8" xfId="0" applyFont="1" applyFill="1" applyBorder="1" applyAlignment="1" applyProtection="1">
      <alignment horizontal="left" vertical="center"/>
    </xf>
    <xf numFmtId="0" fontId="3" fillId="0" borderId="9" xfId="0" applyFont="1" applyBorder="1" applyAlignment="1">
      <alignment horizontal="right"/>
    </xf>
    <xf numFmtId="0" fontId="4" fillId="0" borderId="1" xfId="0" applyFont="1" applyBorder="1" applyAlignment="1">
      <alignment horizontal="center" vertical="center" wrapText="1"/>
    </xf>
    <xf numFmtId="0" fontId="5" fillId="0" borderId="0" xfId="0" applyFont="1" applyAlignment="1">
      <alignment horizontal="left" vertical="center" wrapText="1"/>
    </xf>
    <xf numFmtId="0" fontId="0" fillId="0" borderId="0" xfId="0" applyAlignment="1">
      <alignment horizontal="left" vertical="top" wrapText="1"/>
    </xf>
    <xf numFmtId="0" fontId="0" fillId="0" borderId="0" xfId="0" applyAlignment="1">
      <alignment wrapText="1"/>
    </xf>
    <xf numFmtId="0" fontId="0" fillId="0" borderId="0" xfId="0" applyAlignment="1"/>
    <xf numFmtId="0" fontId="9" fillId="0" borderId="1" xfId="0" applyFont="1" applyBorder="1" applyAlignment="1">
      <alignment horizontal="center" vertical="center"/>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0" xfId="0" applyFont="1" applyBorder="1" applyAlignment="1">
      <alignment horizontal="center" vertical="center"/>
    </xf>
    <xf numFmtId="0" fontId="17" fillId="0" borderId="0" xfId="0" applyFont="1" applyBorder="1" applyAlignment="1">
      <alignment horizontal="left" vertical="center"/>
    </xf>
    <xf numFmtId="0" fontId="3" fillId="0" borderId="1" xfId="0" applyFont="1" applyBorder="1" applyAlignment="1">
      <alignment horizontal="left" vertical="center" wrapText="1"/>
    </xf>
    <xf numFmtId="0" fontId="47" fillId="0" borderId="0" xfId="0" applyFont="1" applyBorder="1" applyAlignment="1">
      <alignment horizontal="center" vertical="center"/>
    </xf>
    <xf numFmtId="3" fontId="47" fillId="0" borderId="0" xfId="0" applyNumberFormat="1" applyFont="1" applyBorder="1" applyAlignment="1">
      <alignment horizontal="center" vertical="center"/>
    </xf>
    <xf numFmtId="0" fontId="34" fillId="0" borderId="0" xfId="0" applyFont="1" applyBorder="1" applyAlignment="1">
      <alignment horizontal="center" vertical="center"/>
    </xf>
    <xf numFmtId="3" fontId="34" fillId="0" borderId="0" xfId="0" applyNumberFormat="1" applyFont="1" applyBorder="1" applyAlignment="1">
      <alignment horizontal="center" vertical="center"/>
    </xf>
    <xf numFmtId="0" fontId="35" fillId="0" borderId="0" xfId="0" applyFont="1" applyFill="1" applyBorder="1" applyAlignment="1">
      <alignment horizontal="center" vertical="center" wrapText="1"/>
    </xf>
    <xf numFmtId="0" fontId="0" fillId="0" borderId="1" xfId="0" applyBorder="1"/>
    <xf numFmtId="0" fontId="0" fillId="0" borderId="0" xfId="0" applyAlignment="1">
      <alignment horizontal="center" vertical="center"/>
    </xf>
    <xf numFmtId="0" fontId="0" fillId="0" borderId="0" xfId="0" applyFill="1" applyBorder="1"/>
    <xf numFmtId="0" fontId="9" fillId="0" borderId="0" xfId="0" applyFont="1" applyFill="1" applyBorder="1" applyAlignment="1">
      <alignment vertical="top"/>
    </xf>
    <xf numFmtId="0" fontId="3" fillId="0" borderId="0" xfId="0" applyFont="1" applyFill="1" applyBorder="1" applyAlignment="1">
      <alignment horizontal="center" vertical="center" wrapText="1"/>
    </xf>
    <xf numFmtId="0" fontId="49" fillId="0" borderId="0" xfId="0" applyFont="1" applyBorder="1" applyAlignment="1">
      <alignment horizontal="center" vertical="center"/>
    </xf>
    <xf numFmtId="0" fontId="50" fillId="0" borderId="1" xfId="0" applyFont="1" applyBorder="1" applyAlignment="1">
      <alignment horizontal="center" vertical="center"/>
    </xf>
    <xf numFmtId="3" fontId="50" fillId="0" borderId="1" xfId="0" applyNumberFormat="1" applyFont="1" applyBorder="1" applyAlignment="1">
      <alignment horizontal="left" vertical="center"/>
    </xf>
    <xf numFmtId="0" fontId="49" fillId="0" borderId="1" xfId="0" applyFont="1" applyBorder="1" applyAlignment="1">
      <alignment horizontal="center" vertical="center"/>
    </xf>
    <xf numFmtId="0" fontId="50" fillId="0" borderId="1" xfId="0" applyFont="1" applyBorder="1" applyAlignment="1">
      <alignment horizontal="center" vertical="center" wrapText="1"/>
    </xf>
    <xf numFmtId="0" fontId="9" fillId="0" borderId="0" xfId="0" applyFont="1" applyAlignment="1">
      <alignment horizontal="center" vertical="center"/>
    </xf>
    <xf numFmtId="49" fontId="3" fillId="0" borderId="1" xfId="0" applyNumberFormat="1" applyFont="1" applyBorder="1"/>
    <xf numFmtId="0" fontId="2" fillId="0" borderId="1" xfId="0" applyFont="1" applyBorder="1" applyAlignment="1">
      <alignment horizontal="center" vertical="center"/>
    </xf>
    <xf numFmtId="0" fontId="2" fillId="0" borderId="13" xfId="0" applyFont="1" applyBorder="1" applyAlignment="1">
      <alignment horizontal="center" vertical="center"/>
    </xf>
    <xf numFmtId="0" fontId="2" fillId="0" borderId="13" xfId="0" applyFont="1" applyBorder="1" applyAlignment="1">
      <alignment horizontal="center" vertical="center" wrapText="1"/>
    </xf>
    <xf numFmtId="0" fontId="0" fillId="0" borderId="12" xfId="0" applyBorder="1"/>
    <xf numFmtId="49" fontId="3" fillId="0" borderId="13" xfId="0" applyNumberFormat="1" applyFont="1" applyBorder="1"/>
    <xf numFmtId="0" fontId="0" fillId="0" borderId="13" xfId="0" applyBorder="1"/>
    <xf numFmtId="0" fontId="18" fillId="0" borderId="1" xfId="0" applyFont="1" applyBorder="1" applyAlignment="1">
      <alignment horizontal="center" vertical="center"/>
    </xf>
    <xf numFmtId="0" fontId="27" fillId="0" borderId="8" xfId="0" applyFont="1" applyFill="1" applyBorder="1" applyAlignment="1" applyProtection="1">
      <alignment horizontal="left" vertical="center"/>
    </xf>
    <xf numFmtId="0" fontId="3" fillId="0" borderId="17" xfId="0" applyFont="1" applyBorder="1"/>
    <xf numFmtId="0" fontId="15" fillId="0" borderId="7" xfId="0" applyFont="1" applyFill="1" applyBorder="1" applyAlignment="1" applyProtection="1">
      <alignment vertical="center"/>
    </xf>
    <xf numFmtId="0" fontId="3" fillId="2" borderId="20" xfId="0" applyFont="1" applyFill="1" applyBorder="1" applyAlignment="1">
      <alignment horizontal="right" vertical="center"/>
    </xf>
    <xf numFmtId="0" fontId="16" fillId="2" borderId="20" xfId="0" applyFont="1" applyFill="1" applyBorder="1" applyAlignment="1">
      <alignment horizontal="right" vertical="center"/>
    </xf>
    <xf numFmtId="0" fontId="3" fillId="0" borderId="20" xfId="0" applyFont="1" applyBorder="1"/>
    <xf numFmtId="0" fontId="0" fillId="0" borderId="20" xfId="0" applyBorder="1"/>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18" fillId="0" borderId="0" xfId="0" applyFont="1" applyFill="1" applyBorder="1" applyAlignment="1">
      <alignment horizontal="left" vertical="center"/>
    </xf>
    <xf numFmtId="0" fontId="18" fillId="0" borderId="8" xfId="0" applyFont="1" applyFill="1" applyBorder="1" applyAlignment="1">
      <alignment horizontal="left" vertical="center"/>
    </xf>
    <xf numFmtId="3" fontId="2" fillId="0" borderId="0" xfId="0" applyNumberFormat="1" applyFont="1"/>
    <xf numFmtId="0" fontId="3" fillId="0" borderId="0" xfId="0" applyFont="1" applyFill="1" applyAlignment="1">
      <alignment horizontal="left" vertical="center"/>
    </xf>
    <xf numFmtId="41" fontId="0" fillId="0" borderId="0" xfId="0" applyNumberFormat="1"/>
    <xf numFmtId="14" fontId="2" fillId="2" borderId="17" xfId="3" applyNumberFormat="1" applyFont="1" applyFill="1" applyBorder="1" applyAlignment="1">
      <alignment horizontal="center"/>
    </xf>
    <xf numFmtId="3" fontId="51" fillId="0" borderId="0" xfId="0" applyNumberFormat="1" applyFont="1"/>
    <xf numFmtId="49" fontId="3" fillId="0" borderId="8" xfId="0" applyNumberFormat="1" applyFont="1" applyFill="1" applyBorder="1"/>
    <xf numFmtId="49" fontId="2" fillId="0" borderId="8" xfId="0" applyNumberFormat="1" applyFont="1" applyFill="1" applyBorder="1"/>
    <xf numFmtId="41" fontId="2" fillId="0" borderId="0" xfId="3" applyFont="1" applyFill="1" applyBorder="1"/>
    <xf numFmtId="0" fontId="3" fillId="0" borderId="8" xfId="0" applyFont="1" applyFill="1" applyBorder="1"/>
    <xf numFmtId="0" fontId="2" fillId="0" borderId="0" xfId="0" applyFont="1"/>
    <xf numFmtId="0" fontId="2" fillId="0" borderId="0" xfId="0" applyFont="1" applyFill="1" applyBorder="1" applyAlignment="1">
      <alignment wrapText="1"/>
    </xf>
    <xf numFmtId="0" fontId="35" fillId="0" borderId="8" xfId="0" applyFont="1" applyBorder="1" applyAlignment="1">
      <alignment horizontal="left" vertical="center"/>
    </xf>
    <xf numFmtId="0" fontId="35" fillId="0" borderId="9" xfId="0" applyFont="1" applyBorder="1" applyAlignment="1">
      <alignment horizontal="left" vertical="center"/>
    </xf>
    <xf numFmtId="0" fontId="33" fillId="0" borderId="8" xfId="0" applyFont="1" applyBorder="1" applyAlignment="1">
      <alignment horizontal="left" vertical="center"/>
    </xf>
    <xf numFmtId="0" fontId="33" fillId="0" borderId="9" xfId="0" applyFont="1" applyBorder="1" applyAlignment="1">
      <alignment horizontal="left" vertical="center"/>
    </xf>
    <xf numFmtId="0" fontId="47" fillId="0" borderId="29" xfId="0" applyFont="1" applyBorder="1" applyAlignment="1">
      <alignment horizontal="center" vertical="center"/>
    </xf>
    <xf numFmtId="0" fontId="47" fillId="0" borderId="29" xfId="0" applyFont="1" applyBorder="1" applyAlignment="1">
      <alignment horizontal="center" vertical="center" wrapText="1"/>
    </xf>
    <xf numFmtId="0" fontId="47" fillId="0" borderId="1" xfId="0" applyFont="1" applyBorder="1" applyAlignment="1">
      <alignment horizontal="center" vertical="center"/>
    </xf>
    <xf numFmtId="3" fontId="47" fillId="0" borderId="1" xfId="0" applyNumberFormat="1" applyFont="1" applyBorder="1" applyAlignment="1">
      <alignment horizontal="center" vertical="center"/>
    </xf>
    <xf numFmtId="3" fontId="2" fillId="0" borderId="6" xfId="0" applyNumberFormat="1" applyFont="1" applyBorder="1"/>
    <xf numFmtId="41" fontId="0" fillId="0" borderId="0" xfId="0" applyNumberFormat="1" applyFill="1"/>
    <xf numFmtId="3" fontId="0" fillId="0" borderId="1" xfId="0" applyNumberFormat="1" applyBorder="1"/>
    <xf numFmtId="3" fontId="16" fillId="2" borderId="0" xfId="0" applyNumberFormat="1" applyFont="1" applyFill="1" applyBorder="1" applyAlignment="1">
      <alignment horizontal="right" vertical="center"/>
    </xf>
    <xf numFmtId="3" fontId="3" fillId="2" borderId="0" xfId="0" applyNumberFormat="1" applyFont="1" applyFill="1" applyBorder="1" applyAlignment="1">
      <alignment horizontal="right" vertical="center"/>
    </xf>
    <xf numFmtId="49" fontId="3" fillId="0" borderId="14" xfId="0" applyNumberFormat="1" applyFont="1" applyBorder="1" applyAlignment="1">
      <alignment horizontal="left" vertical="center" wrapText="1"/>
    </xf>
    <xf numFmtId="3" fontId="2" fillId="0" borderId="10" xfId="0" applyNumberFormat="1" applyFont="1" applyBorder="1"/>
    <xf numFmtId="3" fontId="2" fillId="0" borderId="18" xfId="0" applyNumberFormat="1" applyFont="1" applyBorder="1"/>
    <xf numFmtId="3" fontId="2" fillId="0" borderId="20" xfId="0" applyNumberFormat="1" applyFont="1" applyBorder="1"/>
    <xf numFmtId="0" fontId="9" fillId="0" borderId="0" xfId="0" applyFont="1" applyFill="1" applyAlignment="1">
      <alignment vertical="top"/>
    </xf>
    <xf numFmtId="4" fontId="4" fillId="0" borderId="1" xfId="0" applyNumberFormat="1" applyFont="1" applyBorder="1" applyAlignment="1">
      <alignment vertical="center"/>
    </xf>
    <xf numFmtId="4" fontId="9" fillId="0" borderId="11" xfId="0" applyNumberFormat="1" applyFont="1" applyBorder="1" applyAlignment="1">
      <alignment horizontal="left" vertical="center"/>
    </xf>
    <xf numFmtId="4" fontId="9" fillId="0" borderId="1" xfId="0" applyNumberFormat="1" applyFont="1" applyBorder="1" applyAlignment="1">
      <alignment horizontal="left" vertical="center"/>
    </xf>
    <xf numFmtId="4" fontId="17" fillId="0" borderId="1" xfId="0" applyNumberFormat="1" applyFont="1" applyBorder="1" applyAlignment="1">
      <alignment horizontal="left" vertical="center"/>
    </xf>
    <xf numFmtId="4" fontId="9" fillId="0" borderId="11" xfId="0" applyNumberFormat="1" applyFont="1" applyBorder="1" applyAlignment="1">
      <alignment horizontal="right" vertical="center"/>
    </xf>
    <xf numFmtId="4" fontId="9" fillId="0" borderId="1" xfId="0" applyNumberFormat="1" applyFont="1" applyBorder="1" applyAlignment="1">
      <alignment horizontal="right" vertical="center"/>
    </xf>
    <xf numFmtId="3" fontId="9" fillId="0" borderId="1" xfId="0" applyNumberFormat="1" applyFont="1" applyBorder="1" applyAlignment="1">
      <alignment horizontal="right" vertical="center"/>
    </xf>
    <xf numFmtId="3" fontId="3" fillId="0" borderId="1" xfId="0" applyNumberFormat="1" applyFont="1" applyBorder="1" applyAlignment="1">
      <alignment horizontal="right" vertical="center"/>
    </xf>
    <xf numFmtId="4" fontId="9" fillId="0" borderId="11" xfId="0" applyNumberFormat="1" applyFont="1" applyBorder="1" applyAlignment="1">
      <alignment vertical="center"/>
    </xf>
    <xf numFmtId="3" fontId="9" fillId="0" borderId="1" xfId="0" applyNumberFormat="1" applyFont="1" applyBorder="1" applyAlignment="1">
      <alignment vertical="center"/>
    </xf>
    <xf numFmtId="4" fontId="9" fillId="0" borderId="1" xfId="0" applyNumberFormat="1" applyFont="1" applyBorder="1" applyAlignment="1">
      <alignment vertical="center"/>
    </xf>
    <xf numFmtId="4" fontId="3" fillId="0" borderId="1" xfId="0" applyNumberFormat="1" applyFont="1" applyBorder="1" applyAlignment="1">
      <alignment vertical="center"/>
    </xf>
    <xf numFmtId="3" fontId="3" fillId="0" borderId="1" xfId="0" applyNumberFormat="1" applyFont="1" applyBorder="1" applyAlignment="1">
      <alignment vertical="center"/>
    </xf>
    <xf numFmtId="4" fontId="17" fillId="0" borderId="1" xfId="0" applyNumberFormat="1" applyFont="1" applyBorder="1" applyAlignment="1">
      <alignment vertical="center"/>
    </xf>
    <xf numFmtId="3" fontId="17" fillId="0" borderId="1" xfId="0" applyNumberFormat="1" applyFont="1" applyBorder="1" applyAlignment="1">
      <alignment vertical="center"/>
    </xf>
    <xf numFmtId="4" fontId="9" fillId="0" borderId="11" xfId="0" applyNumberFormat="1" applyFont="1" applyBorder="1" applyAlignment="1">
      <alignment horizontal="center" vertical="center"/>
    </xf>
    <xf numFmtId="3" fontId="33" fillId="0" borderId="12" xfId="0" applyNumberFormat="1" applyFont="1" applyBorder="1" applyAlignment="1">
      <alignment vertical="center"/>
    </xf>
    <xf numFmtId="3" fontId="33" fillId="0" borderId="8" xfId="0" applyNumberFormat="1" applyFont="1" applyBorder="1" applyAlignment="1">
      <alignment vertical="center"/>
    </xf>
    <xf numFmtId="3" fontId="33" fillId="0" borderId="9" xfId="0" applyNumberFormat="1" applyFont="1" applyBorder="1" applyAlignment="1">
      <alignment vertical="center"/>
    </xf>
    <xf numFmtId="3" fontId="33" fillId="0" borderId="16" xfId="0" applyNumberFormat="1" applyFont="1" applyBorder="1" applyAlignment="1">
      <alignment vertical="center"/>
    </xf>
    <xf numFmtId="3" fontId="33" fillId="0" borderId="17" xfId="0" applyNumberFormat="1" applyFont="1" applyBorder="1" applyAlignment="1">
      <alignment vertical="center"/>
    </xf>
    <xf numFmtId="0" fontId="47" fillId="0" borderId="29" xfId="0" applyFont="1" applyBorder="1" applyAlignment="1">
      <alignment vertical="center" wrapText="1"/>
    </xf>
    <xf numFmtId="0" fontId="47" fillId="0" borderId="10" xfId="0" applyFont="1" applyBorder="1" applyAlignment="1">
      <alignment vertical="center" wrapText="1"/>
    </xf>
    <xf numFmtId="0" fontId="47" fillId="0" borderId="10" xfId="0" applyFont="1" applyBorder="1" applyAlignment="1">
      <alignment vertical="center"/>
    </xf>
    <xf numFmtId="0" fontId="47" fillId="0" borderId="1" xfId="0" applyFont="1" applyBorder="1" applyAlignment="1">
      <alignment vertical="center" wrapText="1"/>
    </xf>
    <xf numFmtId="3" fontId="33" fillId="0" borderId="13" xfId="0" applyNumberFormat="1" applyFont="1" applyBorder="1" applyAlignment="1">
      <alignment vertical="center"/>
    </xf>
    <xf numFmtId="3" fontId="33" fillId="0" borderId="14" xfId="0" applyNumberFormat="1" applyFont="1" applyBorder="1" applyAlignment="1">
      <alignment vertical="center"/>
    </xf>
    <xf numFmtId="3" fontId="33" fillId="0" borderId="15" xfId="0" applyNumberFormat="1" applyFont="1" applyBorder="1" applyAlignment="1">
      <alignment vertical="center"/>
    </xf>
    <xf numFmtId="3" fontId="47" fillId="0" borderId="1" xfId="0" applyNumberFormat="1" applyFont="1" applyBorder="1" applyAlignment="1">
      <alignment vertical="center"/>
    </xf>
    <xf numFmtId="3" fontId="33" fillId="0" borderId="1" xfId="0" applyNumberFormat="1" applyFont="1" applyBorder="1" applyAlignment="1">
      <alignment vertical="center"/>
    </xf>
    <xf numFmtId="0" fontId="37" fillId="0" borderId="14" xfId="0" applyFont="1" applyFill="1" applyBorder="1" applyAlignment="1">
      <alignment horizontal="left" vertical="top"/>
    </xf>
    <xf numFmtId="3" fontId="35" fillId="0" borderId="13" xfId="0" applyNumberFormat="1" applyFont="1" applyBorder="1" applyAlignment="1">
      <alignment horizontal="center" vertical="center"/>
    </xf>
    <xf numFmtId="3" fontId="35" fillId="0" borderId="14" xfId="0" applyNumberFormat="1" applyFont="1" applyBorder="1" applyAlignment="1">
      <alignment horizontal="center" vertical="center"/>
    </xf>
    <xf numFmtId="3" fontId="35" fillId="0" borderId="15" xfId="0" applyNumberFormat="1" applyFont="1" applyBorder="1" applyAlignment="1">
      <alignment horizontal="center" vertical="center"/>
    </xf>
    <xf numFmtId="41" fontId="0" fillId="0" borderId="1" xfId="0" applyNumberFormat="1" applyBorder="1"/>
    <xf numFmtId="41" fontId="2" fillId="0" borderId="1" xfId="0" applyNumberFormat="1" applyFont="1" applyBorder="1"/>
    <xf numFmtId="0" fontId="3" fillId="0" borderId="0" xfId="0" applyFont="1" applyFill="1" applyAlignment="1">
      <alignment wrapText="1"/>
    </xf>
    <xf numFmtId="0" fontId="7" fillId="0" borderId="1" xfId="0" applyFont="1" applyBorder="1" applyAlignment="1">
      <alignment horizontal="center" vertical="center" wrapText="1"/>
    </xf>
    <xf numFmtId="0" fontId="0" fillId="0" borderId="0" xfId="0" applyAlignment="1">
      <alignment horizontal="right"/>
    </xf>
    <xf numFmtId="3" fontId="3" fillId="0" borderId="1" xfId="0" applyNumberFormat="1" applyFont="1" applyBorder="1" applyAlignment="1">
      <alignment horizontal="right" wrapText="1"/>
    </xf>
    <xf numFmtId="3" fontId="0" fillId="0" borderId="1" xfId="0" applyNumberFormat="1" applyBorder="1" applyAlignment="1">
      <alignment horizontal="right"/>
    </xf>
    <xf numFmtId="0" fontId="10" fillId="0" borderId="1" xfId="0" applyFont="1" applyBorder="1" applyAlignment="1">
      <alignment horizontal="center" vertical="center" wrapText="1"/>
    </xf>
    <xf numFmtId="0" fontId="2" fillId="0" borderId="1" xfId="0" applyFont="1" applyBorder="1" applyAlignment="1">
      <alignment horizontal="left" vertical="center"/>
    </xf>
    <xf numFmtId="3" fontId="2" fillId="0" borderId="1" xfId="0" applyNumberFormat="1" applyFont="1" applyBorder="1" applyAlignment="1">
      <alignment horizontal="right"/>
    </xf>
    <xf numFmtId="0" fontId="5" fillId="0" borderId="0" xfId="0" applyFont="1" applyFill="1" applyAlignment="1">
      <alignment horizontal="left" vertical="top"/>
    </xf>
    <xf numFmtId="3" fontId="35" fillId="0" borderId="8" xfId="0" applyNumberFormat="1" applyFont="1" applyBorder="1" applyAlignment="1">
      <alignment horizontal="right" vertical="center"/>
    </xf>
    <xf numFmtId="3" fontId="35" fillId="0" borderId="9" xfId="0" applyNumberFormat="1" applyFont="1" applyBorder="1" applyAlignment="1">
      <alignment horizontal="right" vertical="center"/>
    </xf>
    <xf numFmtId="3" fontId="34" fillId="0" borderId="29" xfId="0" applyNumberFormat="1" applyFont="1" applyBorder="1" applyAlignment="1">
      <alignment vertical="center"/>
    </xf>
    <xf numFmtId="3" fontId="34" fillId="0" borderId="11" xfId="0" applyNumberFormat="1" applyFont="1" applyBorder="1" applyAlignment="1">
      <alignment vertical="center"/>
    </xf>
    <xf numFmtId="3" fontId="0" fillId="0" borderId="1" xfId="0" applyNumberFormat="1" applyBorder="1" applyAlignment="1">
      <alignment wrapText="1"/>
    </xf>
    <xf numFmtId="41" fontId="3" fillId="0" borderId="1" xfId="3" applyFont="1" applyFill="1" applyBorder="1"/>
    <xf numFmtId="49" fontId="3" fillId="0" borderId="1" xfId="0" applyNumberFormat="1" applyFont="1" applyBorder="1" applyAlignment="1">
      <alignment wrapText="1"/>
    </xf>
    <xf numFmtId="3" fontId="2" fillId="0" borderId="1" xfId="0" applyNumberFormat="1" applyFont="1" applyBorder="1" applyAlignment="1">
      <alignment horizontal="right" vertical="center" wrapText="1"/>
    </xf>
    <xf numFmtId="49" fontId="3" fillId="0" borderId="14" xfId="0" applyNumberFormat="1" applyFont="1" applyBorder="1"/>
    <xf numFmtId="3" fontId="0" fillId="0" borderId="15" xfId="0" applyNumberFormat="1" applyBorder="1"/>
    <xf numFmtId="3" fontId="0" fillId="0" borderId="17" xfId="0" applyNumberFormat="1" applyBorder="1"/>
    <xf numFmtId="3" fontId="0" fillId="0" borderId="12" xfId="0" applyNumberFormat="1" applyBorder="1"/>
    <xf numFmtId="49" fontId="3" fillId="0" borderId="14" xfId="0" applyNumberFormat="1" applyFont="1" applyBorder="1" applyAlignment="1">
      <alignment wrapText="1"/>
    </xf>
    <xf numFmtId="0" fontId="2" fillId="0" borderId="15" xfId="0" applyFont="1" applyFill="1" applyBorder="1"/>
    <xf numFmtId="3" fontId="2" fillId="0" borderId="15" xfId="0" applyNumberFormat="1" applyFont="1" applyBorder="1"/>
    <xf numFmtId="3" fontId="0" fillId="0" borderId="13" xfId="0" applyNumberFormat="1" applyBorder="1" applyAlignment="1">
      <alignment horizontal="right"/>
    </xf>
    <xf numFmtId="3" fontId="0" fillId="0" borderId="14" xfId="0" applyNumberFormat="1" applyBorder="1" applyAlignment="1">
      <alignment horizontal="right"/>
    </xf>
    <xf numFmtId="3" fontId="0" fillId="0" borderId="9" xfId="0" applyNumberFormat="1" applyBorder="1" applyAlignment="1">
      <alignment horizontal="right"/>
    </xf>
    <xf numFmtId="3" fontId="0" fillId="0" borderId="15" xfId="0" applyNumberFormat="1" applyBorder="1" applyAlignment="1">
      <alignment horizontal="right"/>
    </xf>
    <xf numFmtId="3" fontId="0" fillId="0" borderId="17" xfId="0" applyNumberFormat="1" applyBorder="1" applyAlignment="1">
      <alignment horizontal="right"/>
    </xf>
    <xf numFmtId="3" fontId="0" fillId="0" borderId="12" xfId="0" applyNumberFormat="1" applyBorder="1" applyAlignment="1">
      <alignment horizontal="right"/>
    </xf>
    <xf numFmtId="3" fontId="2" fillId="0" borderId="15" xfId="0" applyNumberFormat="1" applyFont="1" applyBorder="1" applyAlignment="1">
      <alignment horizontal="right"/>
    </xf>
    <xf numFmtId="3" fontId="2" fillId="0" borderId="17" xfId="0" applyNumberFormat="1" applyFont="1" applyBorder="1" applyAlignment="1">
      <alignment horizontal="right"/>
    </xf>
    <xf numFmtId="0" fontId="10" fillId="0" borderId="0" xfId="0" applyFont="1" applyAlignment="1">
      <alignment horizontal="left"/>
    </xf>
    <xf numFmtId="0" fontId="48" fillId="0" borderId="1" xfId="0" applyFont="1" applyBorder="1" applyAlignment="1">
      <alignment horizontal="center" vertical="center"/>
    </xf>
    <xf numFmtId="0" fontId="5" fillId="0" borderId="0" xfId="0" applyFont="1" applyAlignment="1">
      <alignment horizontal="center" vertical="center"/>
    </xf>
    <xf numFmtId="14" fontId="30" fillId="0" borderId="1" xfId="0" applyNumberFormat="1" applyFont="1" applyBorder="1"/>
    <xf numFmtId="177" fontId="30" fillId="0" borderId="1" xfId="5" applyFont="1" applyFill="1" applyBorder="1" applyAlignment="1"/>
    <xf numFmtId="41" fontId="52" fillId="0" borderId="1" xfId="0" applyNumberFormat="1" applyFont="1" applyBorder="1"/>
    <xf numFmtId="41" fontId="30" fillId="0" borderId="1" xfId="0" applyNumberFormat="1" applyFont="1" applyBorder="1"/>
    <xf numFmtId="185" fontId="30" fillId="0" borderId="1" xfId="0" applyNumberFormat="1" applyFont="1" applyBorder="1"/>
    <xf numFmtId="0" fontId="32" fillId="0" borderId="1" xfId="0" applyFont="1" applyBorder="1" applyAlignment="1">
      <alignment vertical="center" wrapText="1"/>
    </xf>
    <xf numFmtId="41" fontId="32" fillId="0" borderId="1" xfId="0" applyNumberFormat="1" applyFont="1" applyBorder="1" applyAlignment="1">
      <alignment vertical="center" wrapText="1"/>
    </xf>
    <xf numFmtId="0" fontId="30" fillId="0" borderId="1" xfId="0" applyFont="1" applyBorder="1"/>
    <xf numFmtId="0" fontId="3" fillId="0" borderId="10" xfId="0" applyFont="1" applyBorder="1"/>
    <xf numFmtId="3" fontId="9" fillId="0" borderId="0" xfId="0" applyNumberFormat="1" applyFont="1" applyAlignment="1">
      <alignment horizontal="center"/>
    </xf>
    <xf numFmtId="3" fontId="0" fillId="0" borderId="0" xfId="0" applyNumberFormat="1" applyAlignment="1">
      <alignment horizontal="center"/>
    </xf>
    <xf numFmtId="0" fontId="39" fillId="0" borderId="0" xfId="0" applyFont="1" applyAlignment="1">
      <alignment vertical="top" wrapText="1"/>
    </xf>
    <xf numFmtId="0" fontId="18" fillId="0" borderId="1" xfId="0" applyFont="1" applyBorder="1" applyAlignment="1">
      <alignment horizontal="left" vertical="center"/>
    </xf>
    <xf numFmtId="0" fontId="10" fillId="2" borderId="1" xfId="0" applyFont="1" applyFill="1" applyBorder="1" applyAlignment="1">
      <alignment horizontal="left" vertical="center"/>
    </xf>
    <xf numFmtId="0" fontId="10" fillId="2" borderId="0" xfId="0" applyFont="1" applyFill="1"/>
    <xf numFmtId="0" fontId="53" fillId="0" borderId="0" xfId="0" applyFont="1" applyAlignment="1">
      <alignment horizontal="center" vertical="center"/>
    </xf>
    <xf numFmtId="3" fontId="53" fillId="0" borderId="1" xfId="0" applyNumberFormat="1" applyFont="1" applyBorder="1" applyAlignment="1">
      <alignment horizontal="center" vertical="center"/>
    </xf>
    <xf numFmtId="9" fontId="53" fillId="0" borderId="1" xfId="7" applyFont="1" applyBorder="1" applyAlignment="1">
      <alignment horizontal="center" vertical="center"/>
    </xf>
    <xf numFmtId="0" fontId="9" fillId="0" borderId="0" xfId="0" applyFont="1" applyAlignment="1">
      <alignment vertical="center"/>
    </xf>
    <xf numFmtId="0" fontId="4" fillId="0" borderId="0" xfId="0" applyFont="1" applyAlignment="1">
      <alignment vertical="center"/>
    </xf>
    <xf numFmtId="0" fontId="3" fillId="0" borderId="0" xfId="0" applyFont="1" applyAlignment="1">
      <alignment vertical="center"/>
    </xf>
    <xf numFmtId="0" fontId="3" fillId="0" borderId="0" xfId="0" applyFont="1" applyAlignment="1">
      <alignment vertical="top" wrapText="1"/>
    </xf>
    <xf numFmtId="0" fontId="3" fillId="2" borderId="0" xfId="0" applyFont="1" applyFill="1"/>
    <xf numFmtId="0" fontId="12" fillId="2" borderId="1" xfId="0" applyFont="1" applyFill="1" applyBorder="1" applyAlignment="1" applyProtection="1">
      <alignment horizontal="center" vertical="center"/>
    </xf>
    <xf numFmtId="0" fontId="15" fillId="2" borderId="1" xfId="0" applyFont="1" applyFill="1" applyBorder="1" applyAlignment="1" applyProtection="1">
      <alignment horizontal="center" vertical="center"/>
    </xf>
    <xf numFmtId="184" fontId="15" fillId="2" borderId="1" xfId="0" applyNumberFormat="1" applyFont="1" applyFill="1" applyBorder="1" applyAlignment="1" applyProtection="1">
      <alignment horizontal="center" vertical="center"/>
    </xf>
    <xf numFmtId="14" fontId="15" fillId="2" borderId="1" xfId="0" applyNumberFormat="1" applyFont="1" applyFill="1" applyBorder="1" applyAlignment="1" applyProtection="1">
      <alignment horizontal="center" vertical="center"/>
    </xf>
    <xf numFmtId="0" fontId="15" fillId="2" borderId="8" xfId="0" applyFont="1" applyFill="1" applyBorder="1" applyAlignment="1" applyProtection="1"/>
    <xf numFmtId="0" fontId="3" fillId="2" borderId="0" xfId="0" applyFont="1" applyFill="1" applyBorder="1"/>
    <xf numFmtId="0" fontId="16" fillId="2" borderId="0" xfId="0" applyFont="1" applyFill="1" applyBorder="1"/>
    <xf numFmtId="0" fontId="3" fillId="2" borderId="9" xfId="0" applyFont="1" applyFill="1" applyBorder="1"/>
    <xf numFmtId="0" fontId="12" fillId="2" borderId="0" xfId="0" applyFont="1" applyFill="1" applyBorder="1" applyAlignment="1" applyProtection="1">
      <alignment horizontal="right" vertical="center"/>
    </xf>
    <xf numFmtId="0" fontId="12" fillId="2" borderId="11" xfId="0" applyFont="1" applyFill="1" applyBorder="1" applyAlignment="1" applyProtection="1">
      <alignment horizontal="center" vertical="center"/>
    </xf>
    <xf numFmtId="0" fontId="15" fillId="2" borderId="11" xfId="0" applyFont="1" applyFill="1" applyBorder="1" applyAlignment="1" applyProtection="1">
      <alignment horizontal="center" vertical="center"/>
    </xf>
    <xf numFmtId="14" fontId="12" fillId="2" borderId="9" xfId="0" applyNumberFormat="1" applyFont="1" applyFill="1" applyBorder="1" applyAlignment="1" applyProtection="1">
      <alignment horizontal="center"/>
    </xf>
    <xf numFmtId="0" fontId="12" fillId="2" borderId="8" xfId="0" applyFont="1" applyFill="1" applyBorder="1" applyAlignment="1" applyProtection="1"/>
    <xf numFmtId="0" fontId="54" fillId="3" borderId="0" xfId="0" applyFont="1" applyFill="1" applyAlignment="1">
      <alignment horizontal="center" vertical="center"/>
    </xf>
    <xf numFmtId="0" fontId="53" fillId="0" borderId="1" xfId="0" applyFont="1" applyBorder="1" applyAlignment="1">
      <alignment horizontal="center" vertical="center"/>
    </xf>
    <xf numFmtId="0" fontId="10" fillId="0" borderId="0" xfId="0" applyFont="1" applyAlignment="1">
      <alignment horizontal="left" vertical="center"/>
    </xf>
    <xf numFmtId="0" fontId="53" fillId="0" borderId="0" xfId="0" applyFont="1" applyAlignment="1">
      <alignment vertical="center"/>
    </xf>
    <xf numFmtId="0" fontId="53" fillId="0" borderId="1" xfId="0" applyFont="1" applyBorder="1" applyAlignment="1">
      <alignment horizontal="center" vertical="center" wrapText="1"/>
    </xf>
    <xf numFmtId="0" fontId="2" fillId="0" borderId="0" xfId="0" applyFont="1" applyAlignment="1">
      <alignment horizontal="center" vertical="center"/>
    </xf>
    <xf numFmtId="0" fontId="10" fillId="0" borderId="0" xfId="0" applyFont="1" applyAlignment="1">
      <alignment horizontal="left"/>
    </xf>
    <xf numFmtId="0" fontId="10" fillId="2" borderId="0" xfId="0" applyFont="1" applyFill="1" applyAlignment="1">
      <alignment horizontal="right" vertical="center"/>
    </xf>
    <xf numFmtId="0" fontId="11" fillId="0" borderId="8" xfId="0" applyFont="1" applyBorder="1" applyAlignment="1">
      <alignment horizontal="center" vertical="center"/>
    </xf>
    <xf numFmtId="0" fontId="11" fillId="0" borderId="0" xfId="0" applyFont="1" applyBorder="1" applyAlignment="1">
      <alignment horizontal="center" vertical="center"/>
    </xf>
    <xf numFmtId="0" fontId="11" fillId="0" borderId="9" xfId="0" applyFont="1" applyBorder="1" applyAlignment="1">
      <alignment horizontal="center" vertical="center"/>
    </xf>
    <xf numFmtId="0" fontId="27" fillId="0" borderId="8" xfId="0" applyFont="1" applyFill="1" applyBorder="1" applyAlignment="1" applyProtection="1">
      <alignment horizontal="center" vertical="center"/>
    </xf>
    <xf numFmtId="0" fontId="27" fillId="0" borderId="0" xfId="0" applyFont="1" applyFill="1" applyBorder="1" applyAlignment="1" applyProtection="1">
      <alignment horizontal="center" vertical="center"/>
    </xf>
    <xf numFmtId="0" fontId="27" fillId="0" borderId="9" xfId="0" applyFont="1" applyFill="1" applyBorder="1" applyAlignment="1" applyProtection="1">
      <alignment horizontal="center" vertical="center"/>
    </xf>
    <xf numFmtId="0" fontId="25" fillId="0" borderId="8" xfId="0" applyFont="1" applyFill="1" applyBorder="1" applyAlignment="1" applyProtection="1">
      <alignment horizontal="center" vertical="center"/>
    </xf>
    <xf numFmtId="0" fontId="25" fillId="0" borderId="0" xfId="0" applyFont="1" applyFill="1" applyBorder="1" applyAlignment="1" applyProtection="1">
      <alignment horizontal="center" vertical="center"/>
    </xf>
    <xf numFmtId="0" fontId="25" fillId="0" borderId="9" xfId="0" applyFont="1" applyFill="1" applyBorder="1" applyAlignment="1" applyProtection="1">
      <alignment horizontal="center" vertical="center"/>
    </xf>
    <xf numFmtId="0" fontId="25" fillId="2" borderId="8" xfId="0" applyFont="1" applyFill="1" applyBorder="1" applyAlignment="1" applyProtection="1">
      <alignment horizontal="center" vertical="center"/>
    </xf>
    <xf numFmtId="0" fontId="25" fillId="2" borderId="0" xfId="0" applyFont="1" applyFill="1" applyBorder="1" applyAlignment="1" applyProtection="1">
      <alignment horizontal="center" vertical="center"/>
    </xf>
    <xf numFmtId="0" fontId="25" fillId="2" borderId="9" xfId="0" applyFont="1" applyFill="1" applyBorder="1" applyAlignment="1" applyProtection="1">
      <alignment horizontal="center" vertical="center"/>
    </xf>
    <xf numFmtId="0" fontId="29" fillId="0" borderId="8" xfId="0" applyFont="1" applyBorder="1" applyAlignment="1">
      <alignment horizontal="center" vertical="center"/>
    </xf>
    <xf numFmtId="0" fontId="29" fillId="0" borderId="0" xfId="0" applyFont="1" applyBorder="1" applyAlignment="1">
      <alignment horizontal="center" vertical="center"/>
    </xf>
    <xf numFmtId="0" fontId="29" fillId="0" borderId="9" xfId="0" applyFont="1" applyBorder="1" applyAlignment="1">
      <alignment horizontal="center" vertical="center"/>
    </xf>
    <xf numFmtId="0" fontId="27" fillId="2" borderId="8" xfId="0" applyFont="1" applyFill="1" applyBorder="1" applyAlignment="1" applyProtection="1">
      <alignment horizontal="center" vertical="center"/>
    </xf>
    <xf numFmtId="0" fontId="27" fillId="2" borderId="0" xfId="0" applyFont="1" applyFill="1" applyBorder="1" applyAlignment="1" applyProtection="1">
      <alignment horizontal="center" vertical="center"/>
    </xf>
    <xf numFmtId="0" fontId="19" fillId="0" borderId="8" xfId="0" applyFont="1" applyFill="1" applyBorder="1" applyAlignment="1" applyProtection="1">
      <alignment horizontal="center" vertical="center"/>
    </xf>
    <xf numFmtId="0" fontId="19" fillId="0" borderId="0" xfId="0" applyFont="1" applyFill="1" applyBorder="1" applyAlignment="1" applyProtection="1">
      <alignment horizontal="center" vertical="center"/>
    </xf>
    <xf numFmtId="0" fontId="19" fillId="0" borderId="9" xfId="0" applyFont="1" applyFill="1" applyBorder="1" applyAlignment="1" applyProtection="1">
      <alignment horizontal="center" vertical="center"/>
    </xf>
    <xf numFmtId="41" fontId="9" fillId="0" borderId="29" xfId="3" applyFont="1" applyBorder="1" applyAlignment="1">
      <alignment horizontal="right" vertical="center"/>
    </xf>
    <xf numFmtId="41" fontId="9" fillId="0" borderId="11" xfId="3" applyFont="1" applyBorder="1" applyAlignment="1">
      <alignment horizontal="right" vertical="center"/>
    </xf>
    <xf numFmtId="0" fontId="11" fillId="0" borderId="8" xfId="0" applyFont="1" applyBorder="1" applyAlignment="1">
      <alignment horizontal="center"/>
    </xf>
    <xf numFmtId="0" fontId="11" fillId="0" borderId="0" xfId="0" applyFont="1" applyBorder="1" applyAlignment="1">
      <alignment horizontal="center"/>
    </xf>
    <xf numFmtId="0" fontId="11" fillId="0" borderId="9" xfId="0" applyFont="1" applyBorder="1" applyAlignment="1">
      <alignment horizontal="center"/>
    </xf>
    <xf numFmtId="9" fontId="9" fillId="0" borderId="29" xfId="7" applyFont="1" applyBorder="1" applyAlignment="1">
      <alignment horizontal="right" vertical="center"/>
    </xf>
    <xf numFmtId="9" fontId="9" fillId="0" borderId="11" xfId="7" applyFont="1" applyBorder="1" applyAlignment="1">
      <alignment horizontal="right" vertical="center"/>
    </xf>
    <xf numFmtId="41" fontId="2" fillId="0" borderId="6" xfId="3" applyFont="1" applyBorder="1" applyAlignment="1">
      <alignment horizontal="center"/>
    </xf>
    <xf numFmtId="0" fontId="12" fillId="2" borderId="29" xfId="0" applyFont="1" applyFill="1" applyBorder="1" applyAlignment="1" applyProtection="1">
      <alignment horizontal="center" vertical="center"/>
    </xf>
    <xf numFmtId="0" fontId="12" fillId="2" borderId="11" xfId="0" applyFont="1" applyFill="1" applyBorder="1" applyAlignment="1" applyProtection="1">
      <alignment horizontal="center" vertical="center"/>
    </xf>
    <xf numFmtId="0" fontId="12" fillId="2" borderId="29" xfId="0" applyFont="1" applyFill="1" applyBorder="1" applyAlignment="1" applyProtection="1">
      <alignment horizontal="center"/>
    </xf>
    <xf numFmtId="0" fontId="12" fillId="2" borderId="11" xfId="0" applyFont="1" applyFill="1" applyBorder="1" applyAlignment="1" applyProtection="1">
      <alignment horizontal="center"/>
    </xf>
    <xf numFmtId="0" fontId="5" fillId="0" borderId="8" xfId="0" applyFont="1" applyBorder="1" applyAlignment="1">
      <alignment horizontal="center"/>
    </xf>
    <xf numFmtId="0" fontId="5" fillId="0" borderId="0" xfId="0" applyFont="1" applyBorder="1" applyAlignment="1">
      <alignment horizontal="center"/>
    </xf>
    <xf numFmtId="0" fontId="5" fillId="0" borderId="9" xfId="0" applyFont="1" applyBorder="1" applyAlignment="1">
      <alignment horizontal="center"/>
    </xf>
    <xf numFmtId="41" fontId="4" fillId="0" borderId="29" xfId="3" applyFont="1" applyBorder="1" applyAlignment="1">
      <alignment horizontal="right" vertical="center"/>
    </xf>
    <xf numFmtId="41" fontId="4" fillId="0" borderId="11" xfId="3" applyFont="1" applyBorder="1" applyAlignment="1">
      <alignment horizontal="right" vertical="center"/>
    </xf>
    <xf numFmtId="41" fontId="4" fillId="0" borderId="30" xfId="3" applyFont="1" applyBorder="1" applyAlignment="1">
      <alignment horizontal="right" vertical="center"/>
    </xf>
    <xf numFmtId="41" fontId="4" fillId="0" borderId="19" xfId="3" applyFont="1" applyBorder="1" applyAlignment="1">
      <alignment horizontal="right" vertical="center"/>
    </xf>
    <xf numFmtId="41" fontId="3" fillId="0" borderId="29" xfId="3" applyFont="1" applyBorder="1" applyAlignment="1">
      <alignment horizontal="right" vertical="center"/>
    </xf>
    <xf numFmtId="41" fontId="3" fillId="0" borderId="11" xfId="3" applyFont="1" applyBorder="1" applyAlignment="1">
      <alignment horizontal="right" vertical="center"/>
    </xf>
    <xf numFmtId="0" fontId="4" fillId="0" borderId="0" xfId="0" applyFont="1" applyAlignment="1">
      <alignment horizont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16"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17" xfId="0" applyFont="1" applyBorder="1" applyAlignment="1">
      <alignment horizontal="center" vertical="center"/>
    </xf>
    <xf numFmtId="0" fontId="2" fillId="0" borderId="35" xfId="0" applyFont="1" applyBorder="1" applyAlignment="1">
      <alignment horizontal="center" vertical="center"/>
    </xf>
    <xf numFmtId="0" fontId="2" fillId="0" borderId="6" xfId="0" applyFont="1" applyBorder="1" applyAlignment="1">
      <alignment horizontal="center" vertical="center"/>
    </xf>
    <xf numFmtId="0" fontId="33" fillId="0" borderId="8" xfId="0" applyFont="1" applyBorder="1" applyAlignment="1">
      <alignment horizontal="left" vertical="center"/>
    </xf>
    <xf numFmtId="0" fontId="33" fillId="0" borderId="9" xfId="0" applyFont="1" applyBorder="1" applyAlignment="1">
      <alignment horizontal="left" vertical="center"/>
    </xf>
    <xf numFmtId="0" fontId="47" fillId="0" borderId="29" xfId="0" applyFont="1" applyBorder="1" applyAlignment="1">
      <alignment horizontal="center" vertical="center"/>
    </xf>
    <xf numFmtId="0" fontId="47" fillId="0" borderId="11" xfId="0" applyFont="1" applyBorder="1" applyAlignment="1">
      <alignment horizontal="center" vertical="center"/>
    </xf>
    <xf numFmtId="3" fontId="47" fillId="0" borderId="29" xfId="0" applyNumberFormat="1" applyFont="1" applyBorder="1" applyAlignment="1">
      <alignment horizontal="right" vertical="center"/>
    </xf>
    <xf numFmtId="3" fontId="47" fillId="0" borderId="11" xfId="0" applyNumberFormat="1" applyFont="1" applyBorder="1" applyAlignment="1">
      <alignment horizontal="right" vertical="center"/>
    </xf>
    <xf numFmtId="0" fontId="34" fillId="0" borderId="29" xfId="0" applyFont="1" applyBorder="1" applyAlignment="1">
      <alignment horizontal="center" vertical="center" wrapText="1"/>
    </xf>
    <xf numFmtId="0" fontId="34" fillId="0" borderId="11" xfId="0" applyFont="1" applyBorder="1" applyAlignment="1">
      <alignment horizontal="center" vertical="center" wrapText="1"/>
    </xf>
    <xf numFmtId="3" fontId="35" fillId="0" borderId="7" xfId="0" applyNumberFormat="1" applyFont="1" applyBorder="1" applyAlignment="1">
      <alignment horizontal="center" vertical="center"/>
    </xf>
    <xf numFmtId="3" fontId="35" fillId="0" borderId="12" xfId="0" applyNumberFormat="1" applyFont="1" applyBorder="1" applyAlignment="1">
      <alignment horizontal="center" vertical="center"/>
    </xf>
    <xf numFmtId="3" fontId="35" fillId="0" borderId="8" xfId="0" applyNumberFormat="1" applyFont="1" applyBorder="1" applyAlignment="1">
      <alignment horizontal="center" vertical="center"/>
    </xf>
    <xf numFmtId="3" fontId="35" fillId="0" borderId="9" xfId="0" applyNumberFormat="1" applyFont="1" applyBorder="1" applyAlignment="1">
      <alignment horizontal="center" vertical="center"/>
    </xf>
    <xf numFmtId="3" fontId="34" fillId="0" borderId="29" xfId="0" applyNumberFormat="1" applyFont="1" applyBorder="1" applyAlignment="1">
      <alignment horizontal="center" vertical="center"/>
    </xf>
    <xf numFmtId="3" fontId="34" fillId="0" borderId="11" xfId="0" applyNumberFormat="1" applyFont="1" applyBorder="1" applyAlignment="1">
      <alignment horizontal="center" vertical="center"/>
    </xf>
    <xf numFmtId="49" fontId="3" fillId="0" borderId="13" xfId="0" applyNumberFormat="1" applyFont="1" applyBorder="1" applyAlignment="1">
      <alignment horizontal="left" vertical="center" wrapText="1"/>
    </xf>
    <xf numFmtId="49" fontId="3" fillId="0" borderId="14" xfId="0" applyNumberFormat="1" applyFont="1" applyBorder="1" applyAlignment="1">
      <alignment horizontal="left" vertical="center" wrapText="1"/>
    </xf>
    <xf numFmtId="0" fontId="2" fillId="0" borderId="7" xfId="0" applyFont="1" applyBorder="1" applyAlignment="1">
      <alignment horizontal="center"/>
    </xf>
    <xf numFmtId="0" fontId="2" fillId="0" borderId="20" xfId="0" applyFont="1" applyBorder="1" applyAlignment="1">
      <alignment horizontal="center"/>
    </xf>
    <xf numFmtId="0" fontId="2" fillId="0" borderId="12" xfId="0" applyFont="1" applyBorder="1" applyAlignment="1">
      <alignment horizontal="center"/>
    </xf>
    <xf numFmtId="0" fontId="2" fillId="0" borderId="8" xfId="0" applyFont="1" applyBorder="1" applyAlignment="1">
      <alignment horizontal="center"/>
    </xf>
    <xf numFmtId="0" fontId="2" fillId="0" borderId="0" xfId="0" applyFont="1" applyBorder="1" applyAlignment="1">
      <alignment horizontal="center"/>
    </xf>
    <xf numFmtId="0" fontId="2" fillId="0" borderId="9" xfId="0" applyFont="1" applyBorder="1" applyAlignment="1">
      <alignment horizontal="center"/>
    </xf>
    <xf numFmtId="0" fontId="2" fillId="0" borderId="16" xfId="0" applyFont="1" applyBorder="1" applyAlignment="1">
      <alignment horizontal="center"/>
    </xf>
    <xf numFmtId="0" fontId="2" fillId="0" borderId="6" xfId="0" applyFont="1" applyBorder="1" applyAlignment="1">
      <alignment horizontal="center"/>
    </xf>
    <xf numFmtId="0" fontId="2" fillId="0" borderId="17" xfId="0" applyFont="1" applyBorder="1" applyAlignment="1">
      <alignment horizontal="center"/>
    </xf>
    <xf numFmtId="0" fontId="34" fillId="0" borderId="1" xfId="0" applyFont="1" applyBorder="1" applyAlignment="1">
      <alignment horizontal="center" vertical="center"/>
    </xf>
    <xf numFmtId="0" fontId="35" fillId="0" borderId="8" xfId="0" applyFont="1" applyBorder="1" applyAlignment="1">
      <alignment horizontal="left" vertical="center"/>
    </xf>
    <xf numFmtId="0" fontId="35" fillId="0" borderId="9" xfId="0" applyFont="1" applyBorder="1" applyAlignment="1">
      <alignment horizontal="left" vertical="center"/>
    </xf>
    <xf numFmtId="0" fontId="35" fillId="0" borderId="0" xfId="0" applyFont="1" applyBorder="1" applyAlignment="1">
      <alignment horizontal="left" vertical="center"/>
    </xf>
    <xf numFmtId="3" fontId="35" fillId="0" borderId="0" xfId="0" applyNumberFormat="1" applyFont="1" applyBorder="1" applyAlignment="1">
      <alignment horizontal="right" vertical="center"/>
    </xf>
    <xf numFmtId="0" fontId="34" fillId="0" borderId="29" xfId="0" applyFont="1" applyBorder="1" applyAlignment="1">
      <alignment horizontal="center" vertical="center"/>
    </xf>
    <xf numFmtId="0" fontId="34" fillId="0" borderId="11" xfId="0" applyFont="1" applyBorder="1" applyAlignment="1">
      <alignment horizontal="center" vertical="center"/>
    </xf>
    <xf numFmtId="3" fontId="35" fillId="0" borderId="7" xfId="0" applyNumberFormat="1" applyFont="1" applyBorder="1" applyAlignment="1">
      <alignment horizontal="right" vertical="center"/>
    </xf>
    <xf numFmtId="3" fontId="35" fillId="0" borderId="12" xfId="0" applyNumberFormat="1" applyFont="1" applyBorder="1" applyAlignment="1">
      <alignment horizontal="right" vertical="center"/>
    </xf>
    <xf numFmtId="3" fontId="35" fillId="0" borderId="8" xfId="0" applyNumberFormat="1" applyFont="1" applyBorder="1" applyAlignment="1">
      <alignment horizontal="right" vertical="center"/>
    </xf>
    <xf numFmtId="3" fontId="35" fillId="0" borderId="9" xfId="0" applyNumberFormat="1" applyFont="1" applyBorder="1" applyAlignment="1">
      <alignment horizontal="right" vertical="center"/>
    </xf>
    <xf numFmtId="0" fontId="38" fillId="0" borderId="1" xfId="0" applyFont="1" applyBorder="1" applyAlignment="1">
      <alignment horizontal="center" vertical="center" wrapText="1"/>
    </xf>
    <xf numFmtId="3" fontId="33" fillId="0" borderId="8" xfId="0" applyNumberFormat="1" applyFont="1" applyBorder="1" applyAlignment="1">
      <alignment horizontal="right" vertical="center"/>
    </xf>
    <xf numFmtId="3" fontId="33" fillId="0" borderId="9" xfId="0" applyNumberFormat="1" applyFont="1" applyBorder="1" applyAlignment="1">
      <alignment horizontal="right" vertical="center"/>
    </xf>
    <xf numFmtId="0" fontId="17" fillId="0" borderId="0" xfId="0" applyFont="1" applyAlignment="1">
      <alignment horizontal="left" vertical="top" wrapText="1"/>
    </xf>
    <xf numFmtId="0" fontId="47" fillId="0" borderId="7" xfId="0" applyFont="1" applyBorder="1" applyAlignment="1">
      <alignment horizontal="center" vertical="center"/>
    </xf>
    <xf numFmtId="0" fontId="47" fillId="0" borderId="20" xfId="0" applyFont="1" applyBorder="1" applyAlignment="1">
      <alignment horizontal="center" vertical="center"/>
    </xf>
    <xf numFmtId="0" fontId="47" fillId="0" borderId="12" xfId="0" applyFont="1" applyBorder="1" applyAlignment="1">
      <alignment horizontal="center" vertical="center"/>
    </xf>
    <xf numFmtId="0" fontId="47" fillId="0" borderId="16" xfId="0" applyFont="1" applyBorder="1" applyAlignment="1">
      <alignment horizontal="center" vertical="center"/>
    </xf>
    <xf numFmtId="0" fontId="47" fillId="0" borderId="6" xfId="0" applyFont="1" applyBorder="1" applyAlignment="1">
      <alignment horizontal="center" vertical="center"/>
    </xf>
    <xf numFmtId="0" fontId="47" fillId="0" borderId="17" xfId="0" applyFont="1" applyBorder="1" applyAlignment="1">
      <alignment horizontal="center" vertical="center"/>
    </xf>
    <xf numFmtId="0" fontId="38" fillId="0" borderId="1" xfId="0" applyFont="1" applyBorder="1" applyAlignment="1">
      <alignment horizontal="center" vertical="center"/>
    </xf>
    <xf numFmtId="3" fontId="33" fillId="0" borderId="7" xfId="0" applyNumberFormat="1" applyFont="1" applyBorder="1" applyAlignment="1">
      <alignment horizontal="right" vertical="center"/>
    </xf>
    <xf numFmtId="3" fontId="33" fillId="0" borderId="12" xfId="0" applyNumberFormat="1" applyFont="1" applyBorder="1" applyAlignment="1">
      <alignment horizontal="right" vertical="center"/>
    </xf>
    <xf numFmtId="3" fontId="33" fillId="0" borderId="16" xfId="0" applyNumberFormat="1" applyFont="1" applyBorder="1" applyAlignment="1">
      <alignment horizontal="right" vertical="center"/>
    </xf>
    <xf numFmtId="3" fontId="33" fillId="0" borderId="17" xfId="0" applyNumberFormat="1" applyFont="1" applyBorder="1" applyAlignment="1">
      <alignment horizontal="right" vertical="center"/>
    </xf>
    <xf numFmtId="0" fontId="9" fillId="0" borderId="0" xfId="0" applyFont="1" applyAlignment="1">
      <alignment horizontal="left" vertical="top" wrapText="1"/>
    </xf>
    <xf numFmtId="0" fontId="35" fillId="0" borderId="16" xfId="0" applyFont="1" applyBorder="1" applyAlignment="1">
      <alignment horizontal="left" vertical="center"/>
    </xf>
    <xf numFmtId="0" fontId="35" fillId="0" borderId="6" xfId="0" applyFont="1" applyBorder="1" applyAlignment="1">
      <alignment horizontal="left" vertical="center"/>
    </xf>
    <xf numFmtId="0" fontId="35" fillId="0" borderId="17" xfId="0" applyFont="1" applyBorder="1" applyAlignment="1">
      <alignment horizontal="left" vertical="center"/>
    </xf>
    <xf numFmtId="0" fontId="35" fillId="0" borderId="7" xfId="0" applyFont="1" applyBorder="1" applyAlignment="1">
      <alignment horizontal="left" vertical="center"/>
    </xf>
    <xf numFmtId="0" fontId="35" fillId="0" borderId="20" xfId="0" applyFont="1" applyBorder="1" applyAlignment="1">
      <alignment horizontal="left" vertical="center"/>
    </xf>
    <xf numFmtId="0" fontId="35" fillId="0" borderId="12" xfId="0" applyFont="1" applyBorder="1" applyAlignment="1">
      <alignment horizontal="left" vertical="center"/>
    </xf>
    <xf numFmtId="0" fontId="47" fillId="0" borderId="10" xfId="0" applyFont="1" applyBorder="1" applyAlignment="1">
      <alignment horizontal="center" vertical="center"/>
    </xf>
    <xf numFmtId="0" fontId="33" fillId="0" borderId="7" xfId="0" applyFont="1" applyBorder="1" applyAlignment="1">
      <alignment horizontal="left" vertical="center"/>
    </xf>
    <xf numFmtId="0" fontId="33" fillId="0" borderId="20" xfId="0" applyFont="1" applyBorder="1" applyAlignment="1">
      <alignment horizontal="left" vertical="center"/>
    </xf>
    <xf numFmtId="0" fontId="33" fillId="0" borderId="12" xfId="0" applyFont="1" applyBorder="1" applyAlignment="1">
      <alignment horizontal="left" vertical="center"/>
    </xf>
    <xf numFmtId="0" fontId="33" fillId="0" borderId="0" xfId="0" applyFont="1" applyBorder="1" applyAlignment="1">
      <alignment horizontal="left" vertical="center"/>
    </xf>
    <xf numFmtId="0" fontId="34" fillId="0" borderId="10" xfId="0" applyFont="1" applyBorder="1" applyAlignment="1">
      <alignment horizontal="center" vertical="center"/>
    </xf>
    <xf numFmtId="0" fontId="34" fillId="0" borderId="10"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0" xfId="0" applyFont="1" applyBorder="1" applyAlignment="1">
      <alignment horizontal="center" vertical="center" wrapText="1"/>
    </xf>
    <xf numFmtId="0" fontId="35" fillId="0" borderId="9" xfId="0" applyFont="1" applyBorder="1" applyAlignment="1">
      <alignment horizontal="center" vertical="center" wrapText="1"/>
    </xf>
    <xf numFmtId="0" fontId="17" fillId="0" borderId="0" xfId="0" applyFont="1" applyAlignment="1">
      <alignment horizontal="left" vertical="center" wrapText="1"/>
    </xf>
    <xf numFmtId="0" fontId="9" fillId="0" borderId="29" xfId="0" applyFont="1" applyFill="1" applyBorder="1" applyAlignment="1">
      <alignment horizontal="center" vertical="center"/>
    </xf>
    <xf numFmtId="0" fontId="9" fillId="0" borderId="11" xfId="0" applyFont="1" applyFill="1" applyBorder="1" applyAlignment="1">
      <alignment horizontal="center" vertical="center"/>
    </xf>
    <xf numFmtId="0" fontId="47" fillId="0" borderId="29" xfId="0" applyFont="1" applyBorder="1" applyAlignment="1">
      <alignment horizontal="center" vertical="center" wrapText="1"/>
    </xf>
    <xf numFmtId="0" fontId="47" fillId="0" borderId="10" xfId="0" applyFont="1" applyBorder="1" applyAlignment="1">
      <alignment horizontal="center" vertical="center" wrapText="1"/>
    </xf>
    <xf numFmtId="0" fontId="47" fillId="0" borderId="1" xfId="0" applyFont="1" applyBorder="1" applyAlignment="1">
      <alignment horizontal="center" vertical="center"/>
    </xf>
    <xf numFmtId="0" fontId="28" fillId="0" borderId="20" xfId="0" applyFont="1" applyBorder="1" applyAlignment="1">
      <alignment horizontal="left" vertical="center" wrapText="1"/>
    </xf>
    <xf numFmtId="0" fontId="20" fillId="0" borderId="0" xfId="0" applyFont="1" applyAlignment="1">
      <alignment horizontal="left" vertical="top" wrapText="1"/>
    </xf>
    <xf numFmtId="0" fontId="17" fillId="0" borderId="0" xfId="0" applyFont="1" applyAlignment="1">
      <alignment horizontal="left" wrapText="1"/>
    </xf>
    <xf numFmtId="0" fontId="34" fillId="0" borderId="7" xfId="0" applyFont="1" applyBorder="1" applyAlignment="1">
      <alignment horizontal="center" vertical="center"/>
    </xf>
    <xf numFmtId="0" fontId="34" fillId="0" borderId="20" xfId="0" applyFont="1" applyBorder="1" applyAlignment="1">
      <alignment horizontal="center" vertical="center"/>
    </xf>
    <xf numFmtId="0" fontId="34" fillId="0" borderId="12" xfId="0" applyFont="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39" fillId="0" borderId="0" xfId="0" applyFont="1" applyAlignment="1">
      <alignment horizontal="left" vertical="top" wrapText="1"/>
    </xf>
    <xf numFmtId="0" fontId="3" fillId="0" borderId="0" xfId="0" applyFont="1" applyFill="1" applyBorder="1" applyAlignment="1">
      <alignment horizontal="center"/>
    </xf>
    <xf numFmtId="0" fontId="4" fillId="0" borderId="0" xfId="0" applyFont="1" applyAlignment="1">
      <alignment horizontal="center" vertical="center"/>
    </xf>
    <xf numFmtId="3" fontId="0" fillId="0" borderId="13" xfId="0" applyNumberFormat="1" applyBorder="1" applyAlignment="1">
      <alignment horizontal="right"/>
    </xf>
    <xf numFmtId="3" fontId="0" fillId="0" borderId="14" xfId="0" applyNumberFormat="1" applyBorder="1" applyAlignment="1">
      <alignment horizontal="right"/>
    </xf>
    <xf numFmtId="0" fontId="33" fillId="0" borderId="16" xfId="0" applyFont="1" applyBorder="1" applyAlignment="1">
      <alignment horizontal="left" vertical="center"/>
    </xf>
    <xf numFmtId="0" fontId="33" fillId="0" borderId="6" xfId="0" applyFont="1" applyBorder="1" applyAlignment="1">
      <alignment horizontal="left" vertical="center"/>
    </xf>
    <xf numFmtId="0" fontId="33" fillId="0" borderId="17" xfId="0" applyFont="1" applyBorder="1" applyAlignment="1">
      <alignment horizontal="left" vertical="center"/>
    </xf>
    <xf numFmtId="0" fontId="55" fillId="0" borderId="13" xfId="0" applyFont="1" applyBorder="1" applyAlignment="1">
      <alignment horizontal="center" vertical="center" wrapText="1"/>
    </xf>
    <xf numFmtId="0" fontId="55" fillId="0" borderId="14" xfId="0" applyFont="1" applyBorder="1" applyAlignment="1">
      <alignment horizontal="center" vertical="center" wrapText="1"/>
    </xf>
    <xf numFmtId="0" fontId="55" fillId="0" borderId="15" xfId="0" applyFont="1" applyBorder="1" applyAlignment="1">
      <alignment horizontal="center" vertical="center" wrapText="1"/>
    </xf>
    <xf numFmtId="0" fontId="32" fillId="0" borderId="29" xfId="0" applyFont="1" applyBorder="1" applyAlignment="1">
      <alignment horizontal="center" vertical="center" wrapText="1"/>
    </xf>
    <xf numFmtId="0" fontId="32" fillId="0" borderId="11" xfId="0" applyFont="1" applyBorder="1" applyAlignment="1">
      <alignment horizontal="center" vertical="center" wrapText="1"/>
    </xf>
    <xf numFmtId="0" fontId="56" fillId="0" borderId="29" xfId="0" applyFont="1" applyBorder="1" applyAlignment="1">
      <alignment horizontal="center"/>
    </xf>
    <xf numFmtId="0" fontId="56" fillId="0" borderId="10" xfId="0" applyFont="1" applyBorder="1" applyAlignment="1">
      <alignment horizontal="center"/>
    </xf>
    <xf numFmtId="0" fontId="3" fillId="0" borderId="0" xfId="0" applyFont="1" applyAlignment="1">
      <alignment horizontal="left" vertical="top" wrapText="1"/>
    </xf>
  </cellXfs>
  <cellStyles count="8">
    <cellStyle name="Excel Built-in Normal" xfId="1"/>
    <cellStyle name="Hipervínculo" xfId="2" builtinId="8"/>
    <cellStyle name="Millares [0]" xfId="3" builtinId="6"/>
    <cellStyle name="Millares [0] 2" xfId="4"/>
    <cellStyle name="Millares [0] 2 2" xfId="5"/>
    <cellStyle name="Millares 2" xfId="6"/>
    <cellStyle name="Normal" xfId="0" builtinId="0"/>
    <cellStyle name="Porcentaje" xfId="7"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257175</xdr:colOff>
      <xdr:row>5</xdr:row>
      <xdr:rowOff>0</xdr:rowOff>
    </xdr:to>
    <xdr:pic>
      <xdr:nvPicPr>
        <xdr:cNvPr id="1294"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447925" cy="1000125"/>
        </a:xfrm>
        <a:prstGeom prst="rect">
          <a:avLst/>
        </a:prstGeom>
        <a:noFill/>
        <a:ln w="9525">
          <a:solidFill>
            <a:srgbClr val="17375E"/>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franco/AppData/Local/Microsoft/Windows/INetCache/Content.Outlook/ZTFUSX0A/PORTAFOLIO%20ADM%203112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rsiones "/>
      <sheetName val="Portafolio Detalle"/>
    </sheetNames>
    <sheetDataSet>
      <sheetData sheetId="0"/>
      <sheetData sheetId="1">
        <row r="9">
          <cell r="I9" t="str">
            <v>Bonos corporativos</v>
          </cell>
          <cell r="J9" t="str">
            <v>INNOVARE S.A.E.C.A.</v>
          </cell>
          <cell r="M9">
            <v>42796</v>
          </cell>
          <cell r="N9">
            <v>43899</v>
          </cell>
        </row>
        <row r="10">
          <cell r="I10" t="str">
            <v>CDA</v>
          </cell>
          <cell r="J10" t="str">
            <v>FINANCIERA RIO S.A.E.C.A.</v>
          </cell>
          <cell r="M10">
            <v>42797</v>
          </cell>
          <cell r="N10">
            <v>43847</v>
          </cell>
        </row>
        <row r="14">
          <cell r="I14" t="str">
            <v>Bonos Subordinados</v>
          </cell>
        </row>
        <row r="17">
          <cell r="J17" t="str">
            <v>BANCO CONTINENTAL S.A.E.C.A.</v>
          </cell>
          <cell r="M17">
            <v>42836</v>
          </cell>
          <cell r="N17">
            <v>44398</v>
          </cell>
        </row>
        <row r="21">
          <cell r="I21" t="str">
            <v>CDA</v>
          </cell>
          <cell r="J21" t="str">
            <v>El Comercio Financiera S.A.E.C.A.</v>
          </cell>
          <cell r="M21">
            <v>43004</v>
          </cell>
          <cell r="N21">
            <v>44099</v>
          </cell>
        </row>
        <row r="57">
          <cell r="I57" t="str">
            <v>Bonos Corporativos</v>
          </cell>
          <cell r="J57" t="str">
            <v>AUTOMAQ S.A.E.C.A.</v>
          </cell>
          <cell r="M57">
            <v>43593</v>
          </cell>
          <cell r="N57">
            <v>47079</v>
          </cell>
        </row>
        <row r="170">
          <cell r="I170" t="str">
            <v>Bonos Corporativos</v>
          </cell>
          <cell r="J170" t="str">
            <v>Telefonica Celular Del Paraguay S.A.E (Telecel S.A.E)</v>
          </cell>
          <cell r="M170">
            <v>43644</v>
          </cell>
          <cell r="N170">
            <v>47269</v>
          </cell>
        </row>
        <row r="184">
          <cell r="I184" t="str">
            <v>Bonos Financieros</v>
          </cell>
          <cell r="J184" t="str">
            <v>BANCO FAMILIAR S.A.E.C.A.</v>
          </cell>
          <cell r="M184">
            <v>43679</v>
          </cell>
          <cell r="N184">
            <v>45069</v>
          </cell>
        </row>
        <row r="201">
          <cell r="I201" t="str">
            <v>Bonos Corporativos</v>
          </cell>
          <cell r="J201" t="str">
            <v>NUCLEO S.A.E.</v>
          </cell>
          <cell r="M201">
            <v>43686</v>
          </cell>
          <cell r="N201">
            <v>45377</v>
          </cell>
        </row>
        <row r="218">
          <cell r="I218" t="str">
            <v>Bonos Corporativos</v>
          </cell>
          <cell r="J218" t="str">
            <v>NUCLEO S.A.E.</v>
          </cell>
          <cell r="M218">
            <v>43753</v>
          </cell>
          <cell r="N218">
            <v>45377</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2"/>
  <sheetViews>
    <sheetView showGridLines="0" tabSelected="1" topLeftCell="A7" zoomScaleNormal="100" workbookViewId="0">
      <selection activeCell="U30" sqref="U30"/>
    </sheetView>
  </sheetViews>
  <sheetFormatPr baseColWidth="10" defaultRowHeight="12.75"/>
  <cols>
    <col min="2" max="2" width="8.5703125" customWidth="1"/>
    <col min="3" max="3" width="12.85546875" customWidth="1"/>
    <col min="5" max="5" width="18.85546875" customWidth="1"/>
    <col min="7" max="7" width="13.42578125" customWidth="1"/>
    <col min="9" max="9" width="13.140625" customWidth="1"/>
    <col min="10" max="10" width="14.5703125" customWidth="1"/>
    <col min="11" max="11" width="13.28515625" customWidth="1"/>
    <col min="13" max="13" width="17.85546875" hidden="1" customWidth="1"/>
    <col min="14" max="14" width="18" hidden="1" customWidth="1"/>
    <col min="15" max="15" width="0" hidden="1" customWidth="1"/>
  </cols>
  <sheetData>
    <row r="1" spans="1:14" ht="15">
      <c r="A1" s="189"/>
      <c r="B1" s="189"/>
      <c r="C1" s="189"/>
      <c r="D1" s="189"/>
      <c r="E1" s="189"/>
      <c r="F1" s="189"/>
      <c r="G1" s="189"/>
      <c r="H1" s="189"/>
      <c r="I1" s="189"/>
      <c r="J1" s="189"/>
      <c r="K1" s="189"/>
      <c r="N1" s="206">
        <v>43830</v>
      </c>
    </row>
    <row r="2" spans="1:14" ht="15" customHeight="1">
      <c r="A2" s="198"/>
      <c r="B2" s="198"/>
      <c r="C2" s="198"/>
      <c r="D2" s="189"/>
      <c r="E2" s="189"/>
      <c r="F2" s="189"/>
      <c r="G2" s="189"/>
      <c r="H2" s="189"/>
      <c r="I2" s="192"/>
      <c r="J2" s="193"/>
      <c r="K2" s="192"/>
      <c r="M2" s="207" t="s">
        <v>212</v>
      </c>
      <c r="N2" s="208">
        <f>+N1</f>
        <v>43830</v>
      </c>
    </row>
    <row r="3" spans="1:14" ht="12.75" customHeight="1">
      <c r="A3" s="198"/>
      <c r="B3" s="198"/>
      <c r="C3" s="198"/>
      <c r="D3" s="189"/>
      <c r="E3" s="189"/>
      <c r="F3" s="189"/>
      <c r="G3" s="189"/>
      <c r="H3" s="189"/>
      <c r="I3" s="192"/>
      <c r="J3" s="200"/>
      <c r="K3" s="192"/>
    </row>
    <row r="4" spans="1:14" ht="12.75" customHeight="1">
      <c r="A4" s="198"/>
      <c r="B4" s="198"/>
      <c r="C4" s="198"/>
      <c r="D4" s="189"/>
      <c r="E4" s="189"/>
      <c r="F4" s="189"/>
      <c r="G4" s="189"/>
      <c r="H4" s="189"/>
      <c r="I4" s="192"/>
      <c r="J4" s="200"/>
      <c r="K4" s="192"/>
    </row>
    <row r="5" spans="1:14" ht="23.25">
      <c r="A5" s="198"/>
      <c r="B5" s="198"/>
      <c r="C5" s="198"/>
      <c r="D5" s="189"/>
      <c r="E5" s="189"/>
      <c r="F5" s="189"/>
      <c r="G5" s="189"/>
      <c r="H5" s="189"/>
      <c r="I5" s="192"/>
      <c r="J5" s="194"/>
      <c r="K5" s="192"/>
    </row>
    <row r="6" spans="1:14">
      <c r="A6" s="189"/>
      <c r="B6" s="189"/>
      <c r="C6" s="189"/>
      <c r="D6" s="189"/>
      <c r="E6" s="189"/>
      <c r="F6" s="189"/>
      <c r="G6" s="189"/>
      <c r="H6" s="189"/>
      <c r="I6" s="189"/>
      <c r="J6" s="189"/>
      <c r="K6" s="189"/>
    </row>
    <row r="7" spans="1:14" ht="34.5">
      <c r="A7" s="416" t="s">
        <v>513</v>
      </c>
      <c r="B7" s="416"/>
      <c r="C7" s="416"/>
      <c r="D7" s="416"/>
      <c r="E7" s="416"/>
      <c r="F7" s="416"/>
      <c r="G7" s="416"/>
      <c r="H7" s="416"/>
      <c r="I7" s="416"/>
      <c r="J7" s="416"/>
      <c r="K7" s="416"/>
    </row>
    <row r="8" spans="1:14" ht="23.25">
      <c r="A8" s="189"/>
      <c r="B8" s="189"/>
      <c r="C8" s="199"/>
      <c r="D8" s="199"/>
      <c r="E8" s="195" t="s">
        <v>203</v>
      </c>
      <c r="F8" s="199"/>
      <c r="G8" s="199"/>
      <c r="H8" s="199"/>
      <c r="I8" s="190"/>
      <c r="J8" s="190"/>
      <c r="K8" s="189"/>
    </row>
    <row r="9" spans="1:14" ht="23.25">
      <c r="A9" s="189"/>
      <c r="B9" s="189"/>
      <c r="C9" s="201"/>
      <c r="D9" s="201"/>
      <c r="E9" s="194">
        <v>43830</v>
      </c>
      <c r="F9" s="201"/>
      <c r="G9" s="201"/>
      <c r="H9" s="201"/>
      <c r="I9" s="190"/>
      <c r="J9" s="190"/>
      <c r="K9" s="189"/>
    </row>
    <row r="10" spans="1:14" ht="14.25">
      <c r="A10" s="189"/>
      <c r="B10" s="189"/>
      <c r="C10" s="191"/>
      <c r="D10" s="191"/>
      <c r="E10" s="191"/>
      <c r="F10" s="191"/>
      <c r="G10" s="191"/>
      <c r="H10" s="191"/>
      <c r="I10" s="190"/>
      <c r="J10" s="190"/>
      <c r="K10" s="189"/>
    </row>
    <row r="11" spans="1:14" ht="14.25">
      <c r="A11" s="202"/>
      <c r="B11" s="202"/>
      <c r="C11" s="203"/>
      <c r="D11" s="203"/>
      <c r="E11" s="203"/>
      <c r="F11" s="203"/>
      <c r="G11" s="203"/>
      <c r="H11" s="203"/>
      <c r="I11" s="204"/>
      <c r="J11" s="204"/>
      <c r="K11" s="202"/>
    </row>
    <row r="12" spans="1:14" ht="23.25">
      <c r="E12" s="205" t="s">
        <v>202</v>
      </c>
    </row>
    <row r="13" spans="1:14" ht="14.25">
      <c r="C13" s="187" t="s">
        <v>213</v>
      </c>
      <c r="D13" s="185"/>
      <c r="E13" s="186"/>
      <c r="F13" s="186"/>
      <c r="G13" s="186"/>
      <c r="H13" s="188">
        <v>1</v>
      </c>
      <c r="I13" s="186"/>
      <c r="J13" s="186"/>
    </row>
    <row r="14" spans="1:14" ht="14.25">
      <c r="B14" s="1"/>
      <c r="C14" s="223" t="s">
        <v>200</v>
      </c>
      <c r="D14" s="10"/>
      <c r="E14" s="1"/>
      <c r="F14" s="1"/>
      <c r="G14" s="1"/>
      <c r="H14" s="224">
        <v>2</v>
      </c>
      <c r="I14" s="1"/>
      <c r="J14" s="186"/>
    </row>
    <row r="15" spans="1:14" ht="14.25">
      <c r="B15" s="1"/>
      <c r="C15" s="224" t="s">
        <v>201</v>
      </c>
      <c r="D15" s="10"/>
      <c r="E15" s="1"/>
      <c r="F15" s="1"/>
      <c r="G15" s="1"/>
      <c r="H15" s="224">
        <v>3</v>
      </c>
      <c r="I15" s="1"/>
      <c r="J15" s="186"/>
    </row>
    <row r="16" spans="1:14" ht="14.25">
      <c r="B16" s="1"/>
      <c r="C16" s="224" t="s">
        <v>505</v>
      </c>
      <c r="D16" s="10"/>
      <c r="E16" s="1"/>
      <c r="F16" s="1"/>
      <c r="G16" s="1"/>
      <c r="H16" s="224">
        <v>4</v>
      </c>
      <c r="I16" s="1"/>
      <c r="J16" s="186"/>
    </row>
    <row r="17" spans="2:10" ht="14.25">
      <c r="B17" s="1"/>
      <c r="C17" s="224" t="s">
        <v>197</v>
      </c>
      <c r="D17" s="10"/>
      <c r="E17" s="1"/>
      <c r="F17" s="1"/>
      <c r="G17" s="1"/>
      <c r="H17" s="224">
        <v>5</v>
      </c>
      <c r="I17" s="1"/>
      <c r="J17" s="186"/>
    </row>
    <row r="18" spans="2:10" ht="14.25">
      <c r="B18" s="1"/>
      <c r="C18" s="224" t="s">
        <v>198</v>
      </c>
      <c r="D18" s="10"/>
      <c r="E18" s="1"/>
      <c r="F18" s="1"/>
      <c r="G18" s="1"/>
      <c r="H18" s="224">
        <v>6</v>
      </c>
      <c r="I18" s="1"/>
      <c r="J18" s="186"/>
    </row>
    <row r="19" spans="2:10" ht="14.25">
      <c r="B19" s="1"/>
      <c r="C19" s="224" t="s">
        <v>109</v>
      </c>
      <c r="D19" s="10"/>
      <c r="E19" s="1"/>
      <c r="F19" s="1"/>
      <c r="G19" s="1"/>
      <c r="H19" s="224">
        <v>7</v>
      </c>
      <c r="I19" s="1"/>
      <c r="J19" s="186"/>
    </row>
    <row r="20" spans="2:10" ht="14.25">
      <c r="B20" s="1"/>
      <c r="C20" s="224" t="s">
        <v>199</v>
      </c>
      <c r="D20" s="10"/>
      <c r="E20" s="1"/>
      <c r="F20" s="1"/>
      <c r="G20" s="1"/>
      <c r="H20" s="224">
        <v>8</v>
      </c>
      <c r="I20" s="1"/>
      <c r="J20" s="186"/>
    </row>
    <row r="21" spans="2:10" ht="14.25">
      <c r="B21" s="1"/>
      <c r="C21" s="224" t="s">
        <v>495</v>
      </c>
      <c r="D21" s="10"/>
      <c r="E21" s="1"/>
      <c r="F21" s="1"/>
      <c r="G21" s="1"/>
      <c r="H21" s="224">
        <v>9</v>
      </c>
      <c r="I21" s="1"/>
      <c r="J21" s="186"/>
    </row>
    <row r="22" spans="2:10">
      <c r="B22" s="1"/>
      <c r="C22" s="224"/>
      <c r="D22" s="1"/>
      <c r="E22" s="1"/>
      <c r="F22" s="1"/>
      <c r="G22" s="1"/>
      <c r="H22" s="224"/>
      <c r="I22" s="1"/>
      <c r="J22" s="186"/>
    </row>
    <row r="23" spans="2:10">
      <c r="B23" s="1"/>
      <c r="C23" s="224"/>
      <c r="D23" s="1"/>
      <c r="E23" s="1"/>
      <c r="F23" s="1"/>
      <c r="G23" s="1"/>
      <c r="H23" s="224"/>
      <c r="I23" s="1"/>
      <c r="J23" s="186"/>
    </row>
    <row r="24" spans="2:10">
      <c r="B24" s="1"/>
      <c r="C24" s="224"/>
      <c r="D24" s="1"/>
      <c r="E24" s="1"/>
      <c r="F24" s="1"/>
      <c r="G24" s="1"/>
      <c r="H24" s="224"/>
      <c r="I24" s="1"/>
      <c r="J24" s="186"/>
    </row>
    <row r="25" spans="2:10">
      <c r="B25" s="1"/>
      <c r="C25" s="224"/>
      <c r="D25" s="1"/>
      <c r="E25" s="1"/>
      <c r="F25" s="1"/>
      <c r="G25" s="1"/>
      <c r="H25" s="224"/>
      <c r="I25" s="1"/>
      <c r="J25" s="186"/>
    </row>
    <row r="26" spans="2:10">
      <c r="B26" s="1"/>
      <c r="C26" s="224"/>
      <c r="D26" s="1"/>
      <c r="E26" s="1"/>
      <c r="F26" s="1"/>
      <c r="G26" s="1"/>
      <c r="H26" s="224"/>
      <c r="I26" s="1"/>
      <c r="J26" s="186"/>
    </row>
    <row r="27" spans="2:10">
      <c r="B27" s="1"/>
      <c r="C27" s="224"/>
      <c r="D27" s="1"/>
      <c r="E27" s="1"/>
      <c r="F27" s="1"/>
      <c r="G27" s="1"/>
      <c r="H27" s="224"/>
      <c r="I27" s="1"/>
      <c r="J27" s="186"/>
    </row>
    <row r="28" spans="2:10">
      <c r="B28" s="1"/>
      <c r="C28" s="224"/>
      <c r="D28" s="1"/>
      <c r="E28" s="1"/>
      <c r="F28" s="1"/>
      <c r="G28" s="1"/>
      <c r="H28" s="224"/>
      <c r="I28" s="1"/>
      <c r="J28" s="186"/>
    </row>
    <row r="29" spans="2:10">
      <c r="B29" s="1"/>
      <c r="C29" s="224"/>
      <c r="D29" s="1"/>
      <c r="E29" s="1"/>
      <c r="F29" s="1"/>
      <c r="G29" s="1"/>
      <c r="H29" s="224"/>
      <c r="I29" s="1"/>
      <c r="J29" s="186"/>
    </row>
    <row r="30" spans="2:10">
      <c r="B30" s="1"/>
      <c r="C30" s="224"/>
      <c r="D30" s="1"/>
      <c r="E30" s="1"/>
      <c r="F30" s="1"/>
      <c r="G30" s="1"/>
      <c r="H30" s="224"/>
      <c r="I30" s="1"/>
      <c r="J30" s="186"/>
    </row>
    <row r="31" spans="2:10">
      <c r="B31" s="1"/>
      <c r="C31" s="225"/>
      <c r="D31" s="1"/>
      <c r="E31" s="1"/>
      <c r="F31" s="1"/>
      <c r="G31" s="1"/>
      <c r="H31" s="1"/>
      <c r="I31" s="1"/>
      <c r="J31" s="186"/>
    </row>
    <row r="32" spans="2:10">
      <c r="B32" s="1"/>
      <c r="C32" s="1"/>
      <c r="D32" s="1"/>
      <c r="E32" s="1"/>
      <c r="F32" s="1"/>
      <c r="G32" s="1"/>
      <c r="H32" s="1"/>
      <c r="I32" s="1"/>
    </row>
  </sheetData>
  <mergeCells count="1">
    <mergeCell ref="A7:K7"/>
  </mergeCells>
  <hyperlinks>
    <hyperlink ref="C13" location="'1'!A1" display="BALANCE GENERAL"/>
    <hyperlink ref="C15" location="'3'!A1" display="ESTADO DE RESULTADOS"/>
    <hyperlink ref="C16" location="'4'!A1" display="CALCULO FLUJO"/>
    <hyperlink ref="C17" location="'5'!A1" display="ANEXOS"/>
    <hyperlink ref="C18" location="'6'!A1" display="FLUJOS DE CAJA"/>
    <hyperlink ref="C19" location="'7'!A1" display="ESTADO DE VARIACION DEL PATRIMONIO NETO"/>
    <hyperlink ref="C20" location="'8'!A1" display="NOTAS A LOS ESTADOS FINANCIEROS"/>
    <hyperlink ref="C21" location="'9'!A1" display="CUADRO DE INVERSIONES"/>
    <hyperlink ref="H13" location="'1'!A1" display="'1'!A1"/>
    <hyperlink ref="H16" location="'4'!A1" display="'4'!A1"/>
    <hyperlink ref="H17" location="'5'!A1" display="'5'!A1"/>
    <hyperlink ref="H18" location="'6'!A1" display="'6'!A1"/>
    <hyperlink ref="H19" location="'7'!A1" display="'7'!A1"/>
    <hyperlink ref="H20" location="'8'!A1" display="'8'!A1"/>
    <hyperlink ref="H21" location="'9'!A1" display="'9'!A1"/>
    <hyperlink ref="C14" location="'2'!A1" display="BALANCE GENERAL"/>
    <hyperlink ref="H15" location="'3'!A1" display="'3'!A1"/>
    <hyperlink ref="H14" location="'2'!A1" display="'2'!A1"/>
  </hyperlinks>
  <pageMargins left="0.7" right="0.7" top="0.75" bottom="0.75" header="0.3" footer="0.3"/>
  <pageSetup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3"/>
  <sheetViews>
    <sheetView showGridLines="0" zoomScale="85" zoomScaleNormal="85" workbookViewId="0"/>
  </sheetViews>
  <sheetFormatPr baseColWidth="10" defaultRowHeight="12.75"/>
  <cols>
    <col min="7" max="7" width="20.5703125" customWidth="1"/>
  </cols>
  <sheetData>
    <row r="2" spans="1:7" ht="12.75" customHeight="1">
      <c r="A2" s="554" t="s">
        <v>495</v>
      </c>
      <c r="B2" s="554"/>
      <c r="C2" s="554"/>
      <c r="D2" s="554"/>
      <c r="E2" s="554"/>
      <c r="F2" s="554"/>
      <c r="G2" s="554"/>
    </row>
    <row r="3" spans="1:7" ht="15.75">
      <c r="B3" s="379"/>
    </row>
    <row r="4" spans="1:7" ht="14.25">
      <c r="B4" s="398" t="s">
        <v>496</v>
      </c>
    </row>
    <row r="5" spans="1:7" ht="15">
      <c r="B5" s="399" t="s">
        <v>497</v>
      </c>
    </row>
    <row r="6" spans="1:7">
      <c r="B6" s="400"/>
    </row>
    <row r="7" spans="1:7" ht="126.75" customHeight="1">
      <c r="B7" s="571" t="s">
        <v>498</v>
      </c>
      <c r="C7" s="571"/>
      <c r="D7" s="571"/>
      <c r="E7" s="571"/>
      <c r="F7" s="571"/>
      <c r="G7" s="571"/>
    </row>
    <row r="8" spans="1:7">
      <c r="B8" s="401"/>
      <c r="C8" s="401"/>
      <c r="D8" s="401"/>
      <c r="E8" s="401"/>
      <c r="F8" s="401"/>
      <c r="G8" s="401"/>
    </row>
    <row r="10" spans="1:7">
      <c r="B10" s="400" t="s">
        <v>499</v>
      </c>
    </row>
    <row r="11" spans="1:7">
      <c r="B11" s="400"/>
    </row>
    <row r="12" spans="1:7">
      <c r="B12" s="400" t="s">
        <v>500</v>
      </c>
    </row>
    <row r="13" spans="1:7">
      <c r="B13" s="215" t="s">
        <v>501</v>
      </c>
    </row>
  </sheetData>
  <mergeCells count="2">
    <mergeCell ref="B7:G7"/>
    <mergeCell ref="A2:G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475"/>
  <sheetViews>
    <sheetView showGridLines="0" zoomScale="85" zoomScaleNormal="85" workbookViewId="0"/>
  </sheetViews>
  <sheetFormatPr baseColWidth="10" defaultRowHeight="12.75"/>
  <cols>
    <col min="1" max="1" width="10.140625" customWidth="1"/>
    <col min="2" max="2" width="25.140625" customWidth="1"/>
    <col min="3" max="3" width="38" customWidth="1"/>
    <col min="4" max="4" width="18.5703125" customWidth="1"/>
    <col min="5" max="5" width="26.85546875" bestFit="1" customWidth="1"/>
    <col min="6" max="6" width="11.5703125" bestFit="1" customWidth="1"/>
    <col min="8" max="8" width="11.5703125" bestFit="1" customWidth="1"/>
    <col min="9" max="9" width="15.28515625" bestFit="1" customWidth="1"/>
    <col min="10" max="10" width="17.140625" customWidth="1"/>
  </cols>
  <sheetData>
    <row r="2" spans="1:9">
      <c r="B2" s="421" t="s">
        <v>213</v>
      </c>
      <c r="C2" s="421"/>
      <c r="D2" s="215"/>
      <c r="E2" s="215"/>
    </row>
    <row r="4" spans="1:9">
      <c r="B4" s="423" t="s">
        <v>494</v>
      </c>
      <c r="C4" s="423"/>
    </row>
    <row r="6" spans="1:9">
      <c r="A6" s="214" t="s">
        <v>214</v>
      </c>
      <c r="B6" s="214" t="s">
        <v>216</v>
      </c>
      <c r="C6" s="11"/>
      <c r="D6" s="11"/>
      <c r="E6" s="11"/>
      <c r="F6" s="11"/>
      <c r="G6" s="11"/>
      <c r="H6" s="11"/>
      <c r="I6" s="11"/>
    </row>
    <row r="7" spans="1:9">
      <c r="A7" s="11" t="s">
        <v>215</v>
      </c>
      <c r="B7" s="422" t="s">
        <v>224</v>
      </c>
      <c r="C7" s="422"/>
      <c r="D7" s="11"/>
      <c r="E7" s="11"/>
      <c r="F7" s="11"/>
      <c r="G7" s="11"/>
      <c r="H7" s="11"/>
      <c r="I7" s="11"/>
    </row>
    <row r="8" spans="1:9">
      <c r="A8" s="11" t="s">
        <v>217</v>
      </c>
      <c r="B8" s="422" t="s">
        <v>223</v>
      </c>
      <c r="C8" s="422"/>
      <c r="D8" s="11"/>
      <c r="E8" s="11"/>
      <c r="F8" s="11"/>
      <c r="G8" s="11"/>
      <c r="H8" s="11"/>
      <c r="I8" s="11"/>
    </row>
    <row r="9" spans="1:9">
      <c r="A9" s="11" t="s">
        <v>218</v>
      </c>
      <c r="B9" s="377" t="s">
        <v>225</v>
      </c>
      <c r="C9" s="377"/>
      <c r="D9" s="11"/>
      <c r="E9" s="11"/>
      <c r="F9" s="11"/>
      <c r="G9" s="11"/>
      <c r="H9" s="11"/>
      <c r="I9" s="11"/>
    </row>
    <row r="10" spans="1:9">
      <c r="A10" s="11" t="s">
        <v>219</v>
      </c>
      <c r="B10" s="422" t="s">
        <v>226</v>
      </c>
      <c r="C10" s="422"/>
      <c r="D10" s="11"/>
      <c r="E10" s="11"/>
      <c r="F10" s="11"/>
      <c r="G10" s="11"/>
      <c r="H10" s="11"/>
      <c r="I10" s="11"/>
    </row>
    <row r="11" spans="1:9">
      <c r="A11" s="11" t="s">
        <v>220</v>
      </c>
      <c r="B11" s="422" t="s">
        <v>227</v>
      </c>
      <c r="C11" s="422"/>
      <c r="D11" s="11"/>
      <c r="E11" s="11"/>
      <c r="F11" s="11"/>
      <c r="G11" s="11"/>
      <c r="H11" s="11"/>
      <c r="I11" s="11"/>
    </row>
    <row r="12" spans="1:9">
      <c r="A12" s="11" t="s">
        <v>221</v>
      </c>
      <c r="B12" s="422" t="s">
        <v>228</v>
      </c>
      <c r="C12" s="422"/>
      <c r="D12" s="11"/>
      <c r="E12" s="11"/>
      <c r="F12" s="11"/>
      <c r="G12" s="11"/>
      <c r="H12" s="11"/>
      <c r="I12" s="11"/>
    </row>
    <row r="13" spans="1:9">
      <c r="A13" s="11" t="s">
        <v>222</v>
      </c>
      <c r="B13" s="377" t="s">
        <v>229</v>
      </c>
      <c r="C13" s="377"/>
      <c r="D13" s="11"/>
      <c r="E13" s="11"/>
      <c r="F13" s="11"/>
      <c r="G13" s="11"/>
      <c r="H13" s="11"/>
      <c r="I13" s="11"/>
    </row>
    <row r="14" spans="1:9">
      <c r="A14" s="11"/>
      <c r="B14" s="11"/>
      <c r="C14" s="11"/>
      <c r="D14" s="11"/>
      <c r="E14" s="11"/>
      <c r="F14" s="11"/>
      <c r="G14" s="11"/>
      <c r="H14" s="11"/>
      <c r="I14" s="11"/>
    </row>
    <row r="15" spans="1:9">
      <c r="A15" s="214" t="s">
        <v>230</v>
      </c>
      <c r="B15" s="214" t="s">
        <v>231</v>
      </c>
      <c r="C15" s="11"/>
      <c r="D15" s="11"/>
      <c r="E15" s="11"/>
      <c r="F15" s="11"/>
      <c r="G15" s="11"/>
      <c r="H15" s="11"/>
      <c r="I15" s="11"/>
    </row>
    <row r="16" spans="1:9">
      <c r="A16" s="11" t="s">
        <v>232</v>
      </c>
      <c r="B16" s="422" t="s">
        <v>235</v>
      </c>
      <c r="C16" s="422"/>
      <c r="D16" s="422"/>
      <c r="E16" s="422"/>
      <c r="F16" s="11"/>
      <c r="G16" s="11"/>
      <c r="H16" s="11"/>
      <c r="I16" s="11"/>
    </row>
    <row r="17" spans="1:9">
      <c r="A17" s="11" t="s">
        <v>233</v>
      </c>
      <c r="B17" s="422" t="s">
        <v>236</v>
      </c>
      <c r="C17" s="422"/>
      <c r="D17" s="422"/>
      <c r="E17" s="11"/>
      <c r="F17" s="11"/>
      <c r="G17" s="11"/>
      <c r="H17" s="11"/>
      <c r="I17" s="11"/>
    </row>
    <row r="18" spans="1:9">
      <c r="A18" s="11" t="s">
        <v>234</v>
      </c>
      <c r="B18" s="394" t="s">
        <v>485</v>
      </c>
      <c r="C18" s="11"/>
      <c r="D18" s="11"/>
      <c r="E18" s="11"/>
      <c r="F18" s="11"/>
      <c r="G18" s="11"/>
      <c r="H18" s="11"/>
      <c r="I18" s="11"/>
    </row>
    <row r="19" spans="1:9">
      <c r="A19" s="11"/>
      <c r="B19" s="11"/>
      <c r="C19" s="11"/>
      <c r="D19" s="11"/>
      <c r="E19" s="11"/>
      <c r="F19" s="11"/>
      <c r="G19" s="11"/>
      <c r="H19" s="11"/>
      <c r="I19" s="11"/>
    </row>
    <row r="20" spans="1:9">
      <c r="A20" s="214" t="s">
        <v>237</v>
      </c>
      <c r="B20" s="214" t="s">
        <v>238</v>
      </c>
      <c r="C20" s="11"/>
      <c r="D20" s="11"/>
      <c r="E20" s="11"/>
      <c r="F20" s="11"/>
      <c r="G20" s="11"/>
      <c r="H20" s="11"/>
      <c r="I20" s="11"/>
    </row>
    <row r="21" spans="1:9">
      <c r="A21" s="11"/>
      <c r="B21" s="11"/>
      <c r="C21" s="11"/>
      <c r="D21" s="11"/>
      <c r="E21" s="11"/>
      <c r="F21" s="11"/>
      <c r="G21" s="11"/>
      <c r="H21" s="11"/>
      <c r="I21" s="11"/>
    </row>
    <row r="22" spans="1:9">
      <c r="B22" s="267" t="s">
        <v>239</v>
      </c>
      <c r="C22" s="267" t="s">
        <v>240</v>
      </c>
      <c r="D22" s="11"/>
      <c r="E22" s="11"/>
      <c r="F22" s="11"/>
      <c r="G22" s="11"/>
      <c r="H22" s="11"/>
      <c r="I22" s="11"/>
    </row>
    <row r="23" spans="1:9">
      <c r="B23" s="217" t="s">
        <v>241</v>
      </c>
      <c r="C23" s="217" t="s">
        <v>242</v>
      </c>
      <c r="D23" s="11"/>
      <c r="E23" s="11"/>
      <c r="F23" s="11"/>
      <c r="G23" s="11"/>
      <c r="H23" s="11"/>
      <c r="I23" s="11"/>
    </row>
    <row r="24" spans="1:9">
      <c r="B24" s="217" t="s">
        <v>243</v>
      </c>
      <c r="C24" s="217" t="s">
        <v>244</v>
      </c>
      <c r="D24" s="11"/>
      <c r="E24" s="11"/>
      <c r="F24" s="11"/>
      <c r="G24" s="11"/>
      <c r="H24" s="11"/>
      <c r="I24" s="11"/>
    </row>
    <row r="25" spans="1:9">
      <c r="B25" s="217" t="s">
        <v>245</v>
      </c>
      <c r="C25" s="217" t="s">
        <v>242</v>
      </c>
      <c r="D25" s="11"/>
      <c r="E25" s="11"/>
      <c r="F25" s="11"/>
      <c r="G25" s="11"/>
      <c r="H25" s="11"/>
      <c r="I25" s="11"/>
    </row>
    <row r="26" spans="1:9">
      <c r="B26" s="217" t="s">
        <v>246</v>
      </c>
      <c r="C26" s="217" t="s">
        <v>247</v>
      </c>
      <c r="D26" s="11"/>
      <c r="E26" s="11"/>
      <c r="F26" s="11"/>
      <c r="G26" s="11"/>
      <c r="H26" s="11"/>
      <c r="I26" s="11"/>
    </row>
    <row r="27" spans="1:9">
      <c r="B27" s="217" t="s">
        <v>246</v>
      </c>
      <c r="C27" s="217" t="s">
        <v>248</v>
      </c>
      <c r="D27" s="11"/>
      <c r="E27" s="11"/>
      <c r="F27" s="11"/>
      <c r="G27" s="11"/>
      <c r="H27" s="11"/>
      <c r="I27" s="11"/>
    </row>
    <row r="28" spans="1:9">
      <c r="B28" s="217" t="s">
        <v>246</v>
      </c>
      <c r="C28" s="217" t="s">
        <v>249</v>
      </c>
      <c r="D28" s="11"/>
      <c r="E28" s="11"/>
      <c r="F28" s="11"/>
      <c r="G28" s="11"/>
      <c r="H28" s="11"/>
      <c r="I28" s="11"/>
    </row>
    <row r="29" spans="1:9">
      <c r="B29" s="217" t="s">
        <v>250</v>
      </c>
      <c r="C29" s="217" t="s">
        <v>251</v>
      </c>
      <c r="D29" s="11"/>
      <c r="E29" s="11"/>
      <c r="F29" s="11"/>
      <c r="G29" s="11"/>
      <c r="H29" s="11"/>
      <c r="I29" s="11"/>
    </row>
    <row r="30" spans="1:9">
      <c r="B30" s="392" t="s">
        <v>252</v>
      </c>
      <c r="C30" s="217"/>
      <c r="D30" s="11"/>
      <c r="E30" s="11"/>
      <c r="F30" s="11"/>
      <c r="G30" s="11"/>
      <c r="H30" s="11"/>
      <c r="I30" s="11"/>
    </row>
    <row r="31" spans="1:9">
      <c r="B31" s="393" t="s">
        <v>253</v>
      </c>
      <c r="C31" s="393" t="s">
        <v>242</v>
      </c>
      <c r="D31" s="11"/>
      <c r="E31" s="11"/>
      <c r="F31" s="11"/>
      <c r="G31" s="11"/>
      <c r="H31" s="11"/>
      <c r="I31" s="11"/>
    </row>
    <row r="32" spans="1:9">
      <c r="B32" s="393" t="s">
        <v>254</v>
      </c>
      <c r="C32" s="393" t="s">
        <v>484</v>
      </c>
      <c r="D32" s="11"/>
      <c r="E32" s="11"/>
      <c r="F32" s="11"/>
      <c r="G32" s="11"/>
      <c r="H32" s="11"/>
      <c r="I32" s="11"/>
    </row>
    <row r="33" spans="1:11">
      <c r="A33" s="11"/>
      <c r="B33" s="11"/>
      <c r="C33" s="11"/>
      <c r="D33" s="11"/>
      <c r="E33" s="11"/>
      <c r="F33" s="11"/>
      <c r="G33" s="11"/>
      <c r="H33" s="11"/>
      <c r="I33" s="11"/>
    </row>
    <row r="34" spans="1:11">
      <c r="A34" s="214" t="s">
        <v>255</v>
      </c>
      <c r="B34" s="214" t="s">
        <v>256</v>
      </c>
      <c r="C34" s="11"/>
      <c r="D34" s="11"/>
      <c r="E34" s="11"/>
      <c r="F34" s="11"/>
      <c r="G34" s="11"/>
      <c r="H34" s="11"/>
      <c r="I34" s="11"/>
    </row>
    <row r="35" spans="1:11">
      <c r="B35" s="422" t="s">
        <v>257</v>
      </c>
      <c r="C35" s="422"/>
      <c r="D35" s="422"/>
      <c r="E35" s="422"/>
      <c r="F35" s="422"/>
      <c r="G35" s="422"/>
      <c r="H35" s="422"/>
      <c r="I35" s="422"/>
    </row>
    <row r="36" spans="1:11">
      <c r="A36" s="11"/>
      <c r="B36" s="418" t="s">
        <v>486</v>
      </c>
      <c r="C36" s="418"/>
      <c r="D36" s="11"/>
      <c r="E36" s="11"/>
      <c r="F36" s="11"/>
      <c r="G36" s="11"/>
      <c r="H36" s="11"/>
      <c r="I36" s="11"/>
    </row>
    <row r="37" spans="1:11">
      <c r="A37" s="11"/>
      <c r="B37" s="418" t="s">
        <v>487</v>
      </c>
      <c r="C37" s="418"/>
      <c r="D37" s="11"/>
      <c r="E37" s="11"/>
      <c r="F37" s="11"/>
      <c r="G37" s="11"/>
      <c r="H37" s="11"/>
      <c r="I37" s="11"/>
    </row>
    <row r="38" spans="1:11" s="1" customFormat="1">
      <c r="A38" s="11"/>
      <c r="B38" s="418" t="s">
        <v>488</v>
      </c>
      <c r="C38" s="418"/>
      <c r="D38" s="11"/>
      <c r="E38" s="11"/>
      <c r="F38" s="11"/>
      <c r="G38" s="11"/>
      <c r="H38" s="11"/>
      <c r="I38" s="11"/>
    </row>
    <row r="39" spans="1:11" s="1" customFormat="1">
      <c r="A39" s="11"/>
      <c r="B39" s="213" t="s">
        <v>258</v>
      </c>
      <c r="C39" s="213"/>
      <c r="D39" s="11"/>
      <c r="E39" s="11"/>
      <c r="F39" s="11"/>
      <c r="G39" s="11"/>
      <c r="H39" s="11"/>
      <c r="I39" s="11"/>
    </row>
    <row r="40" spans="1:11" s="1" customFormat="1">
      <c r="A40" s="11"/>
      <c r="B40" s="213"/>
      <c r="C40" s="213"/>
      <c r="D40" s="11"/>
      <c r="E40" s="11"/>
      <c r="F40" s="11"/>
      <c r="G40" s="11"/>
      <c r="H40" s="11"/>
      <c r="I40" s="11"/>
    </row>
    <row r="41" spans="1:11" s="1" customFormat="1">
      <c r="A41" s="11"/>
      <c r="B41" s="214" t="s">
        <v>259</v>
      </c>
      <c r="C41" s="11"/>
      <c r="D41" s="11"/>
      <c r="E41" s="11"/>
      <c r="F41" s="11"/>
      <c r="G41" s="11"/>
      <c r="H41" s="11"/>
      <c r="I41" s="11"/>
    </row>
    <row r="42" spans="1:11" s="1" customFormat="1" ht="26.25" customHeight="1">
      <c r="A42" s="11"/>
      <c r="B42" s="417" t="s">
        <v>260</v>
      </c>
      <c r="C42" s="417" t="s">
        <v>261</v>
      </c>
      <c r="D42" s="417" t="s">
        <v>262</v>
      </c>
      <c r="E42" s="420" t="s">
        <v>263</v>
      </c>
      <c r="F42" s="420" t="s">
        <v>264</v>
      </c>
      <c r="G42" s="417" t="s">
        <v>265</v>
      </c>
      <c r="H42" s="417" t="s">
        <v>266</v>
      </c>
      <c r="I42" s="417" t="s">
        <v>267</v>
      </c>
      <c r="J42" s="420" t="s">
        <v>489</v>
      </c>
      <c r="K42" s="222"/>
    </row>
    <row r="43" spans="1:11" s="1" customFormat="1" ht="8.25" customHeight="1">
      <c r="B43" s="417"/>
      <c r="C43" s="417"/>
      <c r="D43" s="417"/>
      <c r="E43" s="420"/>
      <c r="F43" s="420"/>
      <c r="G43" s="417"/>
      <c r="H43" s="417"/>
      <c r="I43" s="417"/>
      <c r="J43" s="420"/>
      <c r="K43" s="222"/>
    </row>
    <row r="44" spans="1:11" s="1" customFormat="1" ht="14.25">
      <c r="B44" s="378">
        <v>1</v>
      </c>
      <c r="C44" s="218" t="s">
        <v>129</v>
      </c>
      <c r="D44" s="378" t="s">
        <v>268</v>
      </c>
      <c r="E44" s="378" t="s">
        <v>490</v>
      </c>
      <c r="F44" s="221">
        <v>2448</v>
      </c>
      <c r="G44" s="378" t="s">
        <v>269</v>
      </c>
      <c r="H44" s="378">
        <v>1</v>
      </c>
      <c r="I44" s="221">
        <v>2448000000</v>
      </c>
      <c r="J44" s="219">
        <v>0.85</v>
      </c>
      <c r="K44" s="222"/>
    </row>
    <row r="45" spans="1:11" s="1" customFormat="1" ht="14.25">
      <c r="B45" s="378">
        <v>2</v>
      </c>
      <c r="C45" s="218" t="s">
        <v>270</v>
      </c>
      <c r="D45" s="378" t="s">
        <v>268</v>
      </c>
      <c r="E45" s="378" t="s">
        <v>491</v>
      </c>
      <c r="F45" s="221">
        <v>216</v>
      </c>
      <c r="G45" s="378" t="s">
        <v>269</v>
      </c>
      <c r="H45" s="378">
        <v>1</v>
      </c>
      <c r="I45" s="221">
        <v>216000000</v>
      </c>
      <c r="J45" s="220">
        <v>7.4999999999999997E-2</v>
      </c>
      <c r="K45" s="222"/>
    </row>
    <row r="46" spans="1:11" s="1" customFormat="1" ht="14.25">
      <c r="B46" s="378">
        <v>3</v>
      </c>
      <c r="C46" s="218" t="s">
        <v>271</v>
      </c>
      <c r="D46" s="378" t="s">
        <v>268</v>
      </c>
      <c r="E46" s="378" t="s">
        <v>492</v>
      </c>
      <c r="F46" s="221">
        <v>216</v>
      </c>
      <c r="G46" s="378" t="s">
        <v>269</v>
      </c>
      <c r="H46" s="378">
        <v>1</v>
      </c>
      <c r="I46" s="221">
        <v>216000000</v>
      </c>
      <c r="J46" s="220">
        <v>7.4999999999999997E-2</v>
      </c>
      <c r="K46" s="222"/>
    </row>
    <row r="47" spans="1:11" s="1" customFormat="1" ht="14.25">
      <c r="B47" s="11"/>
      <c r="C47" s="11"/>
      <c r="D47" s="11"/>
      <c r="E47" s="395" t="s">
        <v>53</v>
      </c>
      <c r="F47" s="396">
        <f>SUM($F$44:$F$46)</f>
        <v>2880</v>
      </c>
      <c r="G47" s="11"/>
      <c r="H47" s="395" t="s">
        <v>53</v>
      </c>
      <c r="I47" s="396">
        <f>SUM(I44:I46)</f>
        <v>2880000000</v>
      </c>
      <c r="J47" s="397">
        <f>SUM(J44:J46)</f>
        <v>0.99999999999999989</v>
      </c>
      <c r="K47" s="222"/>
    </row>
    <row r="48" spans="1:11" s="1" customFormat="1" ht="14.25">
      <c r="B48" s="419" t="s">
        <v>272</v>
      </c>
      <c r="C48" s="419"/>
      <c r="D48" s="10"/>
      <c r="E48" s="259"/>
      <c r="F48" s="10"/>
      <c r="G48" s="10"/>
      <c r="H48" s="10"/>
      <c r="I48" s="259"/>
      <c r="J48" s="10"/>
      <c r="K48" s="222"/>
    </row>
    <row r="49" spans="1:28" s="1" customFormat="1" ht="18" customHeight="1">
      <c r="A49" s="11"/>
      <c r="B49" s="417" t="s">
        <v>260</v>
      </c>
      <c r="C49" s="417" t="s">
        <v>261</v>
      </c>
      <c r="D49" s="417" t="s">
        <v>262</v>
      </c>
      <c r="E49" s="420" t="s">
        <v>263</v>
      </c>
      <c r="F49" s="420" t="s">
        <v>264</v>
      </c>
      <c r="G49" s="417" t="s">
        <v>265</v>
      </c>
      <c r="H49" s="417" t="s">
        <v>266</v>
      </c>
      <c r="I49" s="417" t="s">
        <v>267</v>
      </c>
      <c r="J49" s="420" t="s">
        <v>489</v>
      </c>
      <c r="K49" s="222"/>
    </row>
    <row r="50" spans="1:28" s="1" customFormat="1" ht="8.25" customHeight="1">
      <c r="B50" s="417"/>
      <c r="C50" s="417"/>
      <c r="D50" s="417"/>
      <c r="E50" s="420"/>
      <c r="F50" s="420"/>
      <c r="G50" s="417"/>
      <c r="H50" s="417"/>
      <c r="I50" s="417"/>
      <c r="J50" s="420"/>
      <c r="K50" s="222"/>
    </row>
    <row r="51" spans="1:28" s="1" customFormat="1" ht="14.25">
      <c r="B51" s="378">
        <v>1</v>
      </c>
      <c r="C51" s="218" t="s">
        <v>129</v>
      </c>
      <c r="D51" s="378" t="s">
        <v>268</v>
      </c>
      <c r="E51" s="378" t="s">
        <v>490</v>
      </c>
      <c r="F51" s="221">
        <v>2448</v>
      </c>
      <c r="G51" s="378" t="s">
        <v>269</v>
      </c>
      <c r="H51" s="378">
        <v>1</v>
      </c>
      <c r="I51" s="221">
        <v>2448000000</v>
      </c>
      <c r="J51" s="219">
        <v>0.85</v>
      </c>
      <c r="K51" s="222"/>
    </row>
    <row r="52" spans="1:28" s="1" customFormat="1" ht="14.25">
      <c r="B52" s="378">
        <v>2</v>
      </c>
      <c r="C52" s="218" t="s">
        <v>270</v>
      </c>
      <c r="D52" s="378" t="s">
        <v>268</v>
      </c>
      <c r="E52" s="378" t="s">
        <v>491</v>
      </c>
      <c r="F52" s="221">
        <v>216</v>
      </c>
      <c r="G52" s="378" t="s">
        <v>269</v>
      </c>
      <c r="H52" s="378">
        <v>1</v>
      </c>
      <c r="I52" s="221">
        <v>216000000</v>
      </c>
      <c r="J52" s="220">
        <v>7.4999999999999997E-2</v>
      </c>
      <c r="K52" s="222"/>
    </row>
    <row r="53" spans="1:28" s="1" customFormat="1" ht="14.25">
      <c r="B53" s="378">
        <v>3</v>
      </c>
      <c r="C53" s="218" t="s">
        <v>271</v>
      </c>
      <c r="D53" s="378" t="s">
        <v>268</v>
      </c>
      <c r="E53" s="378" t="s">
        <v>492</v>
      </c>
      <c r="F53" s="221">
        <v>216</v>
      </c>
      <c r="G53" s="378" t="s">
        <v>269</v>
      </c>
      <c r="H53" s="378">
        <v>1</v>
      </c>
      <c r="I53" s="221">
        <v>216000000</v>
      </c>
      <c r="J53" s="220">
        <v>7.4999999999999997E-2</v>
      </c>
      <c r="K53" s="222"/>
    </row>
    <row r="54" spans="1:28" s="1" customFormat="1" ht="14.25">
      <c r="B54" s="11"/>
      <c r="C54" s="11"/>
      <c r="D54" s="11"/>
      <c r="E54" s="395" t="s">
        <v>53</v>
      </c>
      <c r="F54" s="396">
        <f>SUM($F$44:$F$46)</f>
        <v>2880</v>
      </c>
      <c r="G54" s="11"/>
      <c r="H54" s="395" t="s">
        <v>53</v>
      </c>
      <c r="I54" s="396">
        <f>SUM(I51:I53)</f>
        <v>2880000000</v>
      </c>
      <c r="J54" s="397">
        <f>SUM(J51:J53)</f>
        <v>0.99999999999999989</v>
      </c>
      <c r="K54" s="222"/>
    </row>
    <row r="55" spans="1:28" s="1" customFormat="1" ht="14.25">
      <c r="A55" s="214" t="s">
        <v>273</v>
      </c>
      <c r="B55" s="214" t="s">
        <v>274</v>
      </c>
      <c r="C55" s="214"/>
      <c r="D55" s="10"/>
      <c r="E55" s="10"/>
      <c r="F55" s="10"/>
      <c r="G55" s="10"/>
      <c r="H55" s="10"/>
      <c r="I55" s="10"/>
      <c r="J55" s="10"/>
      <c r="K55" s="222"/>
    </row>
    <row r="56" spans="1:28" s="1" customFormat="1">
      <c r="A56" s="11" t="s">
        <v>275</v>
      </c>
      <c r="B56" s="418" t="s">
        <v>276</v>
      </c>
      <c r="C56" s="418"/>
      <c r="D56" s="418"/>
      <c r="E56" s="11"/>
      <c r="F56" s="11"/>
      <c r="G56" s="11"/>
      <c r="H56" s="11"/>
      <c r="I56" s="11"/>
      <c r="J56" s="11"/>
      <c r="K56" s="11"/>
      <c r="L56" s="11"/>
      <c r="M56" s="11"/>
      <c r="N56" s="11"/>
      <c r="O56" s="11"/>
      <c r="P56" s="11"/>
      <c r="Q56" s="11"/>
      <c r="R56" s="11"/>
      <c r="S56" s="11"/>
      <c r="T56" s="11"/>
      <c r="U56" s="11"/>
      <c r="V56" s="11"/>
      <c r="W56" s="11"/>
      <c r="X56" s="11"/>
      <c r="Y56" s="11"/>
      <c r="Z56" s="11"/>
      <c r="AA56" s="11"/>
      <c r="AB56" s="11"/>
    </row>
    <row r="57" spans="1:28" s="1" customFormat="1">
      <c r="A57" s="11" t="s">
        <v>277</v>
      </c>
      <c r="B57" s="394" t="s">
        <v>493</v>
      </c>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row>
    <row r="58" spans="1:28" s="1" customFormat="1">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row>
    <row r="59" spans="1:28" s="1" customFormat="1">
      <c r="A59" s="214" t="s">
        <v>278</v>
      </c>
      <c r="B59" s="214" t="s">
        <v>279</v>
      </c>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row>
    <row r="60" spans="1:28" s="1" customFormat="1">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row>
    <row r="61" spans="1:28" s="1" customFormat="1">
      <c r="A61" s="11"/>
      <c r="B61" s="216" t="s">
        <v>129</v>
      </c>
      <c r="C61" s="216" t="s">
        <v>369</v>
      </c>
      <c r="D61" s="11"/>
      <c r="E61" s="11"/>
      <c r="F61" s="11"/>
      <c r="G61" s="11"/>
      <c r="H61" s="11"/>
      <c r="I61" s="11"/>
      <c r="J61" s="11"/>
      <c r="K61" s="11"/>
      <c r="L61" s="11"/>
      <c r="M61" s="11"/>
      <c r="N61" s="11"/>
      <c r="O61" s="11"/>
      <c r="P61" s="11"/>
      <c r="Q61" s="11"/>
      <c r="R61" s="11"/>
      <c r="S61" s="11"/>
      <c r="T61" s="11"/>
      <c r="U61" s="11"/>
      <c r="V61" s="11"/>
      <c r="W61" s="11"/>
      <c r="X61" s="11"/>
      <c r="Y61" s="11"/>
      <c r="Z61" s="11"/>
      <c r="AA61" s="11"/>
      <c r="AB61" s="11"/>
    </row>
    <row r="62" spans="1:28" s="1" customFormat="1">
      <c r="A62" s="11"/>
      <c r="B62" s="217" t="s">
        <v>244</v>
      </c>
      <c r="C62" s="216" t="s">
        <v>281</v>
      </c>
      <c r="D62" s="11"/>
      <c r="E62" s="11"/>
      <c r="F62" s="11"/>
      <c r="G62" s="11"/>
      <c r="H62" s="11"/>
      <c r="I62" s="11"/>
      <c r="J62" s="11"/>
      <c r="K62" s="11"/>
      <c r="L62" s="11"/>
      <c r="M62" s="11"/>
      <c r="N62" s="11"/>
      <c r="O62" s="11"/>
      <c r="P62" s="11"/>
      <c r="Q62" s="11"/>
      <c r="R62" s="11"/>
      <c r="S62" s="11"/>
      <c r="T62" s="11"/>
      <c r="U62" s="11"/>
      <c r="V62" s="11"/>
      <c r="W62" s="11"/>
      <c r="X62" s="11"/>
      <c r="Y62" s="11"/>
      <c r="Z62" s="11"/>
      <c r="AA62" s="11"/>
      <c r="AB62" s="11"/>
    </row>
    <row r="63" spans="1:28" s="1" customFormat="1">
      <c r="A63" s="11"/>
      <c r="B63" s="217" t="s">
        <v>242</v>
      </c>
      <c r="C63" s="216" t="s">
        <v>280</v>
      </c>
      <c r="D63" s="11"/>
      <c r="E63" s="11"/>
      <c r="F63" s="11"/>
      <c r="G63" s="11"/>
      <c r="H63" s="11"/>
      <c r="I63" s="11"/>
      <c r="J63" s="11"/>
      <c r="K63" s="11"/>
      <c r="L63" s="11"/>
      <c r="M63" s="11"/>
      <c r="N63" s="11"/>
      <c r="O63" s="11"/>
      <c r="P63" s="11"/>
      <c r="Q63" s="11"/>
      <c r="R63" s="11"/>
      <c r="S63" s="11"/>
      <c r="T63" s="11"/>
      <c r="U63" s="11"/>
      <c r="V63" s="11"/>
      <c r="W63" s="11"/>
      <c r="X63" s="11"/>
      <c r="Y63" s="11"/>
      <c r="Z63" s="11"/>
      <c r="AA63" s="11"/>
      <c r="AB63" s="11"/>
    </row>
    <row r="64" spans="1:28" s="1" customFormat="1">
      <c r="A64" s="11"/>
      <c r="B64" s="217" t="s">
        <v>247</v>
      </c>
      <c r="C64" s="216" t="s">
        <v>282</v>
      </c>
      <c r="D64" s="11"/>
      <c r="E64" s="11"/>
      <c r="F64" s="11"/>
      <c r="G64" s="11"/>
      <c r="H64" s="11"/>
      <c r="I64" s="11"/>
      <c r="J64" s="11"/>
      <c r="K64" s="11"/>
      <c r="L64" s="11"/>
      <c r="M64" s="11"/>
      <c r="N64" s="11"/>
      <c r="O64" s="11"/>
      <c r="P64" s="11"/>
      <c r="Q64" s="11"/>
      <c r="R64" s="11"/>
      <c r="S64" s="11"/>
      <c r="T64" s="11"/>
      <c r="U64" s="11"/>
      <c r="V64" s="11"/>
      <c r="W64" s="11"/>
      <c r="X64" s="11"/>
      <c r="Y64" s="11"/>
      <c r="Z64" s="11"/>
      <c r="AA64" s="11"/>
      <c r="AB64" s="11"/>
    </row>
    <row r="65" spans="1:28" s="1" customFormat="1">
      <c r="A65" s="11"/>
      <c r="B65" s="217" t="s">
        <v>248</v>
      </c>
      <c r="C65" s="216" t="s">
        <v>280</v>
      </c>
      <c r="D65" s="11"/>
      <c r="E65" s="11"/>
      <c r="F65" s="11"/>
      <c r="G65" s="11"/>
      <c r="H65" s="11"/>
      <c r="I65" s="11"/>
      <c r="J65" s="11"/>
      <c r="K65" s="11"/>
      <c r="L65" s="11"/>
      <c r="M65" s="11"/>
      <c r="N65" s="11"/>
      <c r="O65" s="11"/>
      <c r="P65" s="11"/>
      <c r="Q65" s="11"/>
      <c r="R65" s="11"/>
      <c r="S65" s="11"/>
      <c r="T65" s="11"/>
      <c r="U65" s="11"/>
      <c r="V65" s="11"/>
      <c r="W65" s="11"/>
      <c r="X65" s="11"/>
      <c r="Y65" s="11"/>
      <c r="Z65" s="11"/>
      <c r="AA65" s="11"/>
      <c r="AB65" s="11"/>
    </row>
    <row r="66" spans="1:28" s="1" customFormat="1">
      <c r="A66" s="11"/>
      <c r="B66" s="217" t="s">
        <v>249</v>
      </c>
      <c r="C66" s="216" t="s">
        <v>280</v>
      </c>
      <c r="D66" s="11"/>
      <c r="E66" s="11"/>
      <c r="F66" s="11"/>
      <c r="G66" s="11"/>
      <c r="H66" s="11"/>
      <c r="I66" s="11"/>
      <c r="J66" s="11"/>
      <c r="K66" s="11"/>
      <c r="L66" s="11"/>
      <c r="M66" s="11"/>
      <c r="N66" s="11"/>
      <c r="O66" s="11"/>
      <c r="P66" s="11"/>
      <c r="Q66" s="11"/>
      <c r="R66" s="11"/>
      <c r="S66" s="11"/>
      <c r="T66" s="11"/>
      <c r="U66" s="11"/>
      <c r="V66" s="11"/>
      <c r="W66" s="11"/>
      <c r="X66" s="11"/>
      <c r="Y66" s="11"/>
      <c r="Z66" s="11"/>
      <c r="AA66" s="11"/>
      <c r="AB66" s="11"/>
    </row>
    <row r="67" spans="1:28" s="1" customFormat="1">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row>
    <row r="68" spans="1:28" s="1" customFormat="1">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row>
    <row r="69" spans="1:28" s="1" customFormat="1">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row>
    <row r="70" spans="1:28" s="1" customFormat="1">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row>
    <row r="71" spans="1:28" s="1" customFormat="1">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row>
    <row r="72" spans="1:28" s="1" customFormat="1">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row>
    <row r="73" spans="1:28" s="1" customFormat="1">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row>
    <row r="74" spans="1:28" s="1" customFormat="1">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row>
    <row r="75" spans="1:28" s="1" customFormat="1">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row>
    <row r="76" spans="1:28" s="1" customFormat="1">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row>
    <row r="77" spans="1:28" s="1" customFormat="1">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row>
    <row r="78" spans="1:28" s="1" customFormat="1">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row>
    <row r="79" spans="1:28" s="1" customFormat="1">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row>
    <row r="80" spans="1:28" s="1" customFormat="1">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row>
    <row r="81" spans="1:28" s="1" customFormat="1">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row>
    <row r="82" spans="1:28" s="1" customFormat="1">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row>
    <row r="83" spans="1:28" s="1" customFormat="1">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row>
    <row r="84" spans="1:28" s="1" customFormat="1">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row>
    <row r="85" spans="1:28" s="1" customFormat="1">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row>
    <row r="86" spans="1:28" s="1" customFormat="1">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row>
    <row r="87" spans="1:28" s="1" customFormat="1">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row>
    <row r="88" spans="1:28" s="1" customFormat="1">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row>
    <row r="89" spans="1:28" s="1" customFormat="1">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row>
    <row r="90" spans="1:28" s="1" customFormat="1">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c r="AB90" s="11"/>
    </row>
    <row r="91" spans="1:28" s="1" customFormat="1">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row>
    <row r="92" spans="1:28" s="1" customFormat="1">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row>
    <row r="93" spans="1:28" s="1" customFormat="1">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row>
    <row r="94" spans="1:28" s="1" customFormat="1">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row>
    <row r="95" spans="1:28" s="1" customFormat="1">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row>
    <row r="96" spans="1:28" s="1" customFormat="1">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row>
    <row r="97" spans="1:28" s="1" customFormat="1">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row>
    <row r="98" spans="1:28" s="1" customFormat="1">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row>
    <row r="99" spans="1:28" s="1" customFormat="1">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row>
    <row r="100" spans="1:28" s="1" customFormat="1">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row>
    <row r="101" spans="1:28" s="1" customFormat="1">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row>
    <row r="102" spans="1:28" s="1" customFormat="1">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row>
    <row r="103" spans="1:28" s="1" customFormat="1">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row>
    <row r="104" spans="1:28" s="1" customFormat="1">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row>
    <row r="105" spans="1:28" s="1" customFormat="1">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row>
    <row r="106" spans="1:28" s="1" customFormat="1">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row>
    <row r="107" spans="1:28" s="1" customFormat="1">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row>
    <row r="108" spans="1:28" s="1" customFormat="1">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row>
    <row r="109" spans="1:28" s="1" customFormat="1">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row>
    <row r="110" spans="1:28" s="1" customFormat="1">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row>
    <row r="111" spans="1:28" s="1" customFormat="1">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row>
    <row r="112" spans="1:28" s="1" customFormat="1">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c r="AB112" s="11"/>
    </row>
    <row r="113" spans="1:28" s="1" customFormat="1">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row>
    <row r="114" spans="1:28" s="1" customFormat="1">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row>
    <row r="115" spans="1:28" s="1" customFormat="1">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c r="AB115" s="11"/>
    </row>
    <row r="116" spans="1:28" s="1" customFormat="1">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row>
    <row r="117" spans="1:28" s="1" customFormat="1">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row>
    <row r="118" spans="1:28" s="1" customFormat="1">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row>
    <row r="119" spans="1:28" s="1" customFormat="1">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row>
    <row r="120" spans="1:28" s="1" customFormat="1">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row>
    <row r="121" spans="1:28" s="1" customFormat="1">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row>
    <row r="122" spans="1:28" s="1" customFormat="1">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row>
    <row r="123" spans="1:28" s="1" customFormat="1">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row>
    <row r="124" spans="1:28" s="1" customFormat="1">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row>
    <row r="125" spans="1:28" s="1" customFormat="1">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row>
    <row r="126" spans="1:28" s="1" customFormat="1">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c r="AB126" s="11"/>
    </row>
    <row r="127" spans="1:28" s="1" customFormat="1">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row>
    <row r="128" spans="1:28" s="1" customFormat="1">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row>
    <row r="129" spans="1:28" s="1" customFormat="1">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row>
    <row r="130" spans="1:28" s="1" customFormat="1">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row>
    <row r="131" spans="1:28" s="1" customFormat="1">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row>
    <row r="132" spans="1:28" s="1" customFormat="1">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row>
    <row r="133" spans="1:28" s="1" customFormat="1">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row>
    <row r="134" spans="1:28" s="1" customFormat="1">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row>
    <row r="135" spans="1:28" s="1" customFormat="1">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row>
    <row r="136" spans="1:28" s="1" customFormat="1">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row>
    <row r="137" spans="1:28" s="1" customFormat="1">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row>
    <row r="138" spans="1:28" s="1" customFormat="1">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row>
    <row r="139" spans="1:28" s="1" customFormat="1">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row>
    <row r="140" spans="1:28" s="1" customFormat="1">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row>
    <row r="141" spans="1:28" s="1" customFormat="1">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row>
    <row r="142" spans="1:28" s="1" customFormat="1">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row>
    <row r="143" spans="1:28" s="1" customFormat="1">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row>
    <row r="144" spans="1:28" s="1" customFormat="1">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row>
    <row r="145" spans="1:28" s="1" customFormat="1">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row>
    <row r="146" spans="1:28" s="1" customFormat="1">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row>
    <row r="147" spans="1:28" s="1" customFormat="1">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row>
    <row r="148" spans="1:28" s="1" customFormat="1">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row>
    <row r="149" spans="1:28" s="1" customFormat="1">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row>
    <row r="150" spans="1:28" s="1" customFormat="1">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c r="AB150" s="11"/>
    </row>
    <row r="151" spans="1:28" s="1" customFormat="1">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row>
    <row r="152" spans="1:28" s="1" customFormat="1">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row>
    <row r="153" spans="1:28" s="1" customFormat="1">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row>
    <row r="154" spans="1:28" s="1" customFormat="1">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row>
    <row r="155" spans="1:28" s="1" customFormat="1">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row>
    <row r="156" spans="1:28" s="1" customFormat="1">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row>
    <row r="157" spans="1:28" s="1" customFormat="1">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row>
    <row r="158" spans="1:28" s="1" customFormat="1">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row>
    <row r="159" spans="1:28" s="1" customFormat="1">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row>
    <row r="160" spans="1:28" s="1" customFormat="1">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row>
    <row r="161" spans="1:28" s="1" customFormat="1">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c r="AB161" s="11"/>
    </row>
    <row r="162" spans="1:28" s="1" customFormat="1">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c r="AB162" s="11"/>
    </row>
    <row r="163" spans="1:28" s="1" customFormat="1">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c r="AB163" s="11"/>
    </row>
    <row r="164" spans="1:28" s="1" customFormat="1">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c r="AB164" s="11"/>
    </row>
    <row r="165" spans="1:28" s="1" customFormat="1">
      <c r="A165" s="11"/>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c r="AA165" s="11"/>
      <c r="AB165" s="11"/>
    </row>
    <row r="166" spans="1:28" s="1" customFormat="1">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row>
    <row r="167" spans="1:28" s="1" customFormat="1">
      <c r="A167" s="11"/>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c r="AB167" s="11"/>
    </row>
    <row r="168" spans="1:28" s="1" customFormat="1">
      <c r="A168" s="11"/>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c r="AB168" s="11"/>
    </row>
    <row r="169" spans="1:28" s="1" customFormat="1">
      <c r="A169" s="11"/>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c r="AB169" s="11"/>
    </row>
    <row r="170" spans="1:28" s="1" customFormat="1">
      <c r="A170" s="11"/>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c r="AB170" s="11"/>
    </row>
    <row r="171" spans="1:28" s="1" customFormat="1">
      <c r="A171" s="11"/>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row>
    <row r="172" spans="1:28" s="1" customFormat="1">
      <c r="A172" s="11"/>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row>
    <row r="173" spans="1:28" s="1" customFormat="1">
      <c r="A173" s="11"/>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row>
    <row r="174" spans="1:28" s="1" customFormat="1">
      <c r="A174" s="11"/>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row>
    <row r="175" spans="1:28" s="1" customFormat="1">
      <c r="A175" s="11"/>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row>
    <row r="176" spans="1:28" s="1" customFormat="1">
      <c r="A176" s="11"/>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row>
    <row r="177" spans="1:28" s="1" customFormat="1">
      <c r="A177" s="11"/>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row>
    <row r="178" spans="1:28" s="1" customFormat="1">
      <c r="A178" s="11"/>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row>
    <row r="179" spans="1:28" s="1" customFormat="1">
      <c r="A179" s="11"/>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c r="AB179" s="11"/>
    </row>
    <row r="180" spans="1:28" s="1" customFormat="1">
      <c r="A180" s="11"/>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row>
    <row r="181" spans="1:28" s="1" customFormat="1">
      <c r="A181" s="11"/>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row>
    <row r="182" spans="1:28" s="1" customFormat="1">
      <c r="A182" s="11"/>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row>
    <row r="183" spans="1:28" s="1" customFormat="1">
      <c r="A183" s="11"/>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row>
    <row r="184" spans="1:28" s="1" customFormat="1">
      <c r="A184" s="11"/>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row>
    <row r="185" spans="1:28" s="1" customFormat="1">
      <c r="A185" s="11"/>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row>
    <row r="186" spans="1:28" s="1" customFormat="1">
      <c r="A186" s="11"/>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row>
    <row r="187" spans="1:28" s="1" customFormat="1">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row>
    <row r="188" spans="1:28" s="1" customFormat="1">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row>
    <row r="189" spans="1:28" s="1" customFormat="1">
      <c r="A189" s="11"/>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1"/>
    </row>
    <row r="190" spans="1:28" s="1" customFormat="1">
      <c r="A190" s="11"/>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c r="AB190" s="11"/>
    </row>
    <row r="191" spans="1:28" s="1" customFormat="1">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c r="AB191" s="11"/>
    </row>
    <row r="192" spans="1:28" s="1" customFormat="1">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row>
    <row r="193" spans="1:28" s="1" customFormat="1">
      <c r="A193" s="11"/>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c r="AA193" s="11"/>
      <c r="AB193" s="11"/>
    </row>
    <row r="194" spans="1:28" s="1" customFormat="1">
      <c r="A194" s="11"/>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c r="AB194" s="11"/>
    </row>
    <row r="195" spans="1:28" s="1" customFormat="1">
      <c r="A195" s="11"/>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c r="AA195" s="11"/>
      <c r="AB195" s="11"/>
    </row>
    <row r="196" spans="1:28" s="1" customFormat="1">
      <c r="A196" s="11"/>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c r="AA196" s="11"/>
      <c r="AB196" s="11"/>
    </row>
    <row r="197" spans="1:28" s="1" customFormat="1">
      <c r="A197" s="11"/>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c r="AB197" s="11"/>
    </row>
    <row r="198" spans="1:28" s="1" customFormat="1">
      <c r="A198" s="11"/>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c r="AB198" s="11"/>
    </row>
    <row r="199" spans="1:28" s="1" customFormat="1">
      <c r="A199" s="11"/>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c r="AA199" s="11"/>
      <c r="AB199" s="11"/>
    </row>
    <row r="200" spans="1:28" s="1" customFormat="1">
      <c r="A200" s="11"/>
      <c r="B200" s="11"/>
      <c r="C200" s="11"/>
      <c r="D200" s="11"/>
      <c r="E200" s="11"/>
      <c r="F200" s="11"/>
      <c r="G200" s="11"/>
      <c r="H200" s="11"/>
      <c r="I200" s="11"/>
      <c r="J200" s="11"/>
      <c r="K200" s="11"/>
      <c r="L200" s="11"/>
      <c r="M200" s="11"/>
      <c r="N200" s="11"/>
      <c r="O200" s="11"/>
      <c r="P200" s="11"/>
      <c r="Q200" s="11"/>
      <c r="R200" s="11"/>
      <c r="S200" s="11"/>
      <c r="T200" s="11"/>
      <c r="U200" s="11"/>
      <c r="V200" s="11"/>
      <c r="W200" s="11"/>
      <c r="X200" s="11"/>
      <c r="Y200" s="11"/>
      <c r="Z200" s="11"/>
      <c r="AA200" s="11"/>
      <c r="AB200" s="11"/>
    </row>
    <row r="201" spans="1:28" s="1" customFormat="1">
      <c r="A201" s="11"/>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c r="AB201" s="11"/>
    </row>
    <row r="202" spans="1:28" s="1" customFormat="1">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c r="AB202" s="11"/>
    </row>
    <row r="203" spans="1:28" s="1" customFormat="1">
      <c r="A203" s="11"/>
      <c r="B203" s="11"/>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c r="AA203" s="11"/>
      <c r="AB203" s="11"/>
    </row>
    <row r="204" spans="1:28" s="1" customFormat="1">
      <c r="A204" s="11"/>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c r="AB204" s="11"/>
    </row>
    <row r="205" spans="1:28" s="1" customFormat="1">
      <c r="A205" s="11"/>
      <c r="B205" s="11"/>
      <c r="C205" s="11"/>
      <c r="D205" s="11"/>
      <c r="E205" s="11"/>
      <c r="F205" s="11"/>
      <c r="G205" s="11"/>
      <c r="H205" s="11"/>
      <c r="I205" s="11"/>
      <c r="J205" s="11"/>
      <c r="K205" s="11"/>
      <c r="L205" s="11"/>
      <c r="M205" s="11"/>
      <c r="N205" s="11"/>
      <c r="O205" s="11"/>
      <c r="P205" s="11"/>
      <c r="Q205" s="11"/>
      <c r="R205" s="11"/>
      <c r="S205" s="11"/>
      <c r="T205" s="11"/>
      <c r="U205" s="11"/>
      <c r="V205" s="11"/>
      <c r="W205" s="11"/>
      <c r="X205" s="11"/>
      <c r="Y205" s="11"/>
      <c r="Z205" s="11"/>
      <c r="AA205" s="11"/>
      <c r="AB205" s="11"/>
    </row>
    <row r="206" spans="1:28" s="1" customFormat="1">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c r="AA206" s="11"/>
      <c r="AB206" s="11"/>
    </row>
    <row r="207" spans="1:28" s="1" customFormat="1">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c r="AA207" s="11"/>
      <c r="AB207" s="11"/>
    </row>
    <row r="208" spans="1:28" s="1" customFormat="1">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c r="AB208" s="11"/>
    </row>
    <row r="209" spans="1:28" s="1" customFormat="1">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c r="AA209" s="11"/>
      <c r="AB209" s="11"/>
    </row>
    <row r="210" spans="1:28" s="1" customFormat="1">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c r="AA210" s="11"/>
      <c r="AB210" s="11"/>
    </row>
    <row r="211" spans="1:28" s="1" customFormat="1">
      <c r="B211" s="11"/>
      <c r="C211" s="11"/>
    </row>
    <row r="212" spans="1:28" s="1" customFormat="1"/>
    <row r="213" spans="1:28" s="1" customFormat="1"/>
    <row r="214" spans="1:28" s="1" customFormat="1"/>
    <row r="215" spans="1:28" s="1" customFormat="1"/>
    <row r="216" spans="1:28" s="1" customFormat="1"/>
    <row r="217" spans="1:28" s="1" customFormat="1"/>
    <row r="218" spans="1:28" s="1" customFormat="1"/>
    <row r="219" spans="1:28" s="1" customFormat="1"/>
    <row r="220" spans="1:28" s="1" customFormat="1"/>
    <row r="221" spans="1:28" s="1" customFormat="1"/>
    <row r="222" spans="1:28" s="1" customFormat="1"/>
    <row r="223" spans="1:28" s="1" customFormat="1"/>
    <row r="224" spans="1:28"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pans="2:3" s="1" customFormat="1"/>
    <row r="466" spans="2:3" s="1" customFormat="1"/>
    <row r="467" spans="2:3" s="1" customFormat="1"/>
    <row r="468" spans="2:3" s="1" customFormat="1"/>
    <row r="469" spans="2:3" s="1" customFormat="1"/>
    <row r="470" spans="2:3" s="1" customFormat="1"/>
    <row r="471" spans="2:3" s="1" customFormat="1"/>
    <row r="472" spans="2:3" s="1" customFormat="1"/>
    <row r="473" spans="2:3" s="1" customFormat="1"/>
    <row r="474" spans="2:3" s="1" customFormat="1"/>
    <row r="475" spans="2:3">
      <c r="B475" s="1"/>
      <c r="C475" s="1"/>
    </row>
  </sheetData>
  <mergeCells count="33">
    <mergeCell ref="H42:H43"/>
    <mergeCell ref="G42:G43"/>
    <mergeCell ref="F42:F43"/>
    <mergeCell ref="E42:E43"/>
    <mergeCell ref="J42:J43"/>
    <mergeCell ref="H49:H50"/>
    <mergeCell ref="I49:I50"/>
    <mergeCell ref="I42:I43"/>
    <mergeCell ref="J49:J50"/>
    <mergeCell ref="F49:F50"/>
    <mergeCell ref="D42:D43"/>
    <mergeCell ref="C42:C43"/>
    <mergeCell ref="B4:C4"/>
    <mergeCell ref="B42:B43"/>
    <mergeCell ref="B17:D17"/>
    <mergeCell ref="B16:E16"/>
    <mergeCell ref="B7:C7"/>
    <mergeCell ref="B38:C38"/>
    <mergeCell ref="B2:C2"/>
    <mergeCell ref="B35:I35"/>
    <mergeCell ref="B36:C36"/>
    <mergeCell ref="B37:C37"/>
    <mergeCell ref="B8:C8"/>
    <mergeCell ref="B12:C12"/>
    <mergeCell ref="B11:C11"/>
    <mergeCell ref="B10:C10"/>
    <mergeCell ref="G49:G50"/>
    <mergeCell ref="B56:D56"/>
    <mergeCell ref="B48:C48"/>
    <mergeCell ref="B49:B50"/>
    <mergeCell ref="C49:C50"/>
    <mergeCell ref="D49:D50"/>
    <mergeCell ref="E49:E50"/>
  </mergeCells>
  <phoneticPr fontId="7"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6"/>
  <sheetViews>
    <sheetView showGridLines="0" zoomScale="85" zoomScaleNormal="85" zoomScaleSheetLayoutView="100" workbookViewId="0">
      <selection activeCell="C44" activeCellId="1" sqref="C17 C44"/>
    </sheetView>
  </sheetViews>
  <sheetFormatPr baseColWidth="10" defaultColWidth="9.140625" defaultRowHeight="12.75"/>
  <cols>
    <col min="1" max="1" width="15.140625" style="390" customWidth="1"/>
    <col min="2" max="2" width="42.42578125" customWidth="1"/>
    <col min="3" max="3" width="16.42578125" style="46" customWidth="1"/>
    <col min="4" max="4" width="16.28515625" style="46" bestFit="1" customWidth="1"/>
    <col min="5" max="5" width="29.7109375" customWidth="1"/>
    <col min="6" max="6" width="16.28515625" bestFit="1" customWidth="1"/>
    <col min="7" max="7" width="17.140625" customWidth="1"/>
    <col min="8" max="8" width="14" customWidth="1"/>
    <col min="9" max="10" width="13" style="6" customWidth="1"/>
    <col min="12" max="12" width="20.85546875" customWidth="1"/>
    <col min="13" max="13" width="17" style="6" customWidth="1"/>
    <col min="14" max="14" width="10.140625" style="6" bestFit="1" customWidth="1"/>
    <col min="15" max="15" width="11.7109375" style="6" bestFit="1" customWidth="1"/>
    <col min="16" max="17" width="9.140625" style="6"/>
  </cols>
  <sheetData>
    <row r="1" spans="1:17" s="1" customFormat="1" ht="14.25">
      <c r="A1" s="389"/>
      <c r="B1" s="229"/>
      <c r="C1" s="226"/>
      <c r="D1" s="68"/>
      <c r="E1" s="68"/>
      <c r="F1" s="68"/>
      <c r="G1" s="115"/>
      <c r="I1" s="8"/>
      <c r="J1" s="8"/>
      <c r="M1" s="8"/>
      <c r="N1" s="8"/>
      <c r="O1" s="8"/>
      <c r="P1" s="8"/>
      <c r="Q1" s="8"/>
    </row>
    <row r="2" spans="1:17" s="1" customFormat="1" ht="14.25">
      <c r="A2" s="389"/>
      <c r="B2" s="427" t="s">
        <v>283</v>
      </c>
      <c r="C2" s="428"/>
      <c r="D2" s="428"/>
      <c r="E2" s="428"/>
      <c r="F2" s="428"/>
      <c r="G2" s="429"/>
      <c r="I2" s="8"/>
      <c r="J2" s="8"/>
      <c r="M2" s="8"/>
      <c r="N2" s="8"/>
      <c r="O2" s="8"/>
      <c r="P2" s="8"/>
      <c r="Q2" s="8"/>
    </row>
    <row r="3" spans="1:17" s="1" customFormat="1" ht="18">
      <c r="A3" s="389"/>
      <c r="B3" s="424" t="s">
        <v>200</v>
      </c>
      <c r="C3" s="425"/>
      <c r="D3" s="425"/>
      <c r="E3" s="425"/>
      <c r="F3" s="425"/>
      <c r="G3" s="426"/>
      <c r="I3" s="8"/>
      <c r="J3" s="8"/>
      <c r="M3" s="8"/>
      <c r="N3" s="8"/>
      <c r="O3" s="8"/>
      <c r="P3" s="8"/>
      <c r="Q3" s="8"/>
    </row>
    <row r="4" spans="1:17" s="1" customFormat="1" ht="13.5" customHeight="1">
      <c r="A4" s="389"/>
      <c r="B4" s="230"/>
      <c r="C4" s="226"/>
      <c r="D4" s="42"/>
      <c r="E4" s="33"/>
      <c r="F4" s="68"/>
      <c r="G4" s="117"/>
      <c r="I4" s="8"/>
      <c r="J4" s="8"/>
      <c r="M4" s="8"/>
      <c r="N4" s="8"/>
      <c r="O4" s="8"/>
      <c r="P4" s="8"/>
      <c r="Q4" s="8"/>
    </row>
    <row r="5" spans="1:17" s="1" customFormat="1" ht="13.5" customHeight="1">
      <c r="A5" s="389"/>
      <c r="B5" s="430" t="s">
        <v>408</v>
      </c>
      <c r="C5" s="431"/>
      <c r="D5" s="431"/>
      <c r="E5" s="431"/>
      <c r="F5" s="431"/>
      <c r="G5" s="432"/>
      <c r="I5" s="8"/>
      <c r="J5" s="8"/>
      <c r="M5" s="8"/>
      <c r="N5" s="8"/>
      <c r="O5" s="8"/>
      <c r="P5" s="8"/>
      <c r="Q5" s="8"/>
    </row>
    <row r="6" spans="1:17" s="1" customFormat="1" ht="12.75" customHeight="1">
      <c r="A6" s="389"/>
      <c r="B6" s="433" t="s">
        <v>284</v>
      </c>
      <c r="C6" s="434"/>
      <c r="D6" s="434"/>
      <c r="E6" s="434"/>
      <c r="F6" s="434"/>
      <c r="G6" s="435"/>
      <c r="I6" s="8"/>
      <c r="J6" s="8"/>
      <c r="M6" s="8"/>
      <c r="N6" s="8"/>
      <c r="O6" s="8"/>
      <c r="P6" s="8"/>
      <c r="Q6" s="8"/>
    </row>
    <row r="7" spans="1:17" ht="15" customHeight="1">
      <c r="B7" s="424"/>
      <c r="C7" s="425"/>
      <c r="D7" s="425"/>
      <c r="E7" s="425"/>
      <c r="F7" s="425"/>
      <c r="G7" s="426"/>
    </row>
    <row r="8" spans="1:17" ht="14.25" customHeight="1">
      <c r="B8" s="118" t="s">
        <v>0</v>
      </c>
      <c r="C8" s="114">
        <v>43830</v>
      </c>
      <c r="D8" s="114">
        <v>43465</v>
      </c>
      <c r="E8" s="31" t="s">
        <v>10</v>
      </c>
      <c r="F8" s="114">
        <v>43830</v>
      </c>
      <c r="G8" s="283">
        <v>43465</v>
      </c>
      <c r="H8" s="34"/>
      <c r="I8" s="7"/>
      <c r="J8" s="280"/>
    </row>
    <row r="9" spans="1:17" ht="13.5" customHeight="1">
      <c r="B9" s="119" t="s">
        <v>1</v>
      </c>
      <c r="C9" s="120"/>
      <c r="D9" s="120"/>
      <c r="E9" s="121" t="s">
        <v>11</v>
      </c>
      <c r="F9" s="121"/>
      <c r="G9" s="122"/>
    </row>
    <row r="10" spans="1:17" ht="12" customHeight="1">
      <c r="B10" s="123" t="s">
        <v>96</v>
      </c>
      <c r="C10" s="120"/>
      <c r="D10" s="120"/>
      <c r="E10" s="36" t="s">
        <v>102</v>
      </c>
      <c r="F10" s="35"/>
      <c r="G10" s="124"/>
    </row>
    <row r="11" spans="1:17" ht="9.75" customHeight="1">
      <c r="B11" s="125" t="s">
        <v>2</v>
      </c>
      <c r="C11" s="110">
        <v>2131866</v>
      </c>
      <c r="D11" s="110">
        <v>627600</v>
      </c>
      <c r="E11" s="37" t="s">
        <v>70</v>
      </c>
      <c r="F11" s="110">
        <v>67315767</v>
      </c>
      <c r="G11" s="141">
        <v>176937741</v>
      </c>
      <c r="H11" s="282"/>
    </row>
    <row r="12" spans="1:17" ht="9.75" customHeight="1">
      <c r="B12" s="125" t="s">
        <v>65</v>
      </c>
      <c r="C12" s="110">
        <v>10833106</v>
      </c>
      <c r="D12" s="110">
        <v>23411127</v>
      </c>
      <c r="E12" s="37" t="s">
        <v>84</v>
      </c>
      <c r="F12" s="110">
        <v>28776989</v>
      </c>
      <c r="G12" s="141">
        <v>0</v>
      </c>
    </row>
    <row r="13" spans="1:17" ht="12.75" customHeight="1">
      <c r="B13" s="125" t="s">
        <v>81</v>
      </c>
      <c r="C13" s="110">
        <v>175461343</v>
      </c>
      <c r="D13" s="110">
        <v>120902284</v>
      </c>
      <c r="E13" s="37"/>
      <c r="F13" s="110"/>
      <c r="G13" s="141"/>
    </row>
    <row r="14" spans="1:17" ht="9.75" customHeight="1">
      <c r="B14" s="126"/>
      <c r="C14" s="108">
        <f>SUM(C11:C13)</f>
        <v>188426315</v>
      </c>
      <c r="D14" s="108">
        <f>SUM(D11:D13)</f>
        <v>144941011</v>
      </c>
      <c r="E14" s="127"/>
      <c r="F14" s="108">
        <f>F11+F12</f>
        <v>96092756</v>
      </c>
      <c r="G14" s="142">
        <f>G11+G12</f>
        <v>176937741</v>
      </c>
      <c r="H14" s="300"/>
    </row>
    <row r="15" spans="1:17">
      <c r="B15" s="123"/>
      <c r="C15" s="109"/>
      <c r="D15" s="109"/>
      <c r="E15" s="23"/>
      <c r="F15" s="128"/>
      <c r="G15" s="129"/>
    </row>
    <row r="16" spans="1:17" ht="9.75" customHeight="1">
      <c r="B16" s="123" t="s">
        <v>98</v>
      </c>
      <c r="C16" s="109"/>
      <c r="D16" s="109"/>
      <c r="E16" s="23"/>
      <c r="F16" s="128"/>
      <c r="G16" s="129"/>
    </row>
    <row r="17" spans="2:14">
      <c r="B17" s="125" t="s">
        <v>82</v>
      </c>
      <c r="C17" s="109">
        <v>754508609</v>
      </c>
      <c r="D17" s="109">
        <v>683350891</v>
      </c>
      <c r="E17" s="278" t="s">
        <v>502</v>
      </c>
      <c r="F17" s="38"/>
      <c r="G17" s="130"/>
    </row>
    <row r="18" spans="2:14" ht="12" customHeight="1">
      <c r="B18" s="125" t="s">
        <v>83</v>
      </c>
      <c r="C18" s="109">
        <v>0</v>
      </c>
      <c r="D18" s="109">
        <v>0</v>
      </c>
      <c r="E18" s="37" t="s">
        <v>94</v>
      </c>
      <c r="F18" s="110">
        <v>0</v>
      </c>
      <c r="G18" s="141">
        <v>0</v>
      </c>
    </row>
    <row r="19" spans="2:14">
      <c r="B19" s="126"/>
      <c r="C19" s="108">
        <f>SUM(C17:C18)</f>
        <v>754508609</v>
      </c>
      <c r="D19" s="108">
        <f>SUM(D17:D18)</f>
        <v>683350891</v>
      </c>
      <c r="E19" s="127"/>
      <c r="F19" s="108">
        <f>+F18</f>
        <v>0</v>
      </c>
      <c r="G19" s="142">
        <f>+G18</f>
        <v>0</v>
      </c>
      <c r="H19" s="21"/>
    </row>
    <row r="20" spans="2:14">
      <c r="B20" s="125"/>
      <c r="C20" s="109"/>
      <c r="D20" s="109"/>
      <c r="E20" s="23"/>
      <c r="F20" s="128"/>
      <c r="G20" s="129"/>
    </row>
    <row r="21" spans="2:14">
      <c r="B21" s="123" t="s">
        <v>97</v>
      </c>
      <c r="C21" s="109"/>
      <c r="D21" s="109"/>
      <c r="E21" s="23"/>
      <c r="F21" s="23"/>
      <c r="G21" s="76"/>
      <c r="L21" s="1"/>
    </row>
    <row r="22" spans="2:14">
      <c r="B22" s="125" t="s">
        <v>87</v>
      </c>
      <c r="C22" s="110">
        <v>114077177</v>
      </c>
      <c r="D22" s="110">
        <v>19993052</v>
      </c>
      <c r="E22" s="23"/>
      <c r="F22" s="23"/>
      <c r="G22" s="76"/>
      <c r="L22" s="1"/>
    </row>
    <row r="23" spans="2:14">
      <c r="B23" s="125" t="s">
        <v>106</v>
      </c>
      <c r="C23" s="110">
        <v>1936962</v>
      </c>
      <c r="D23" s="110">
        <v>0</v>
      </c>
      <c r="E23" s="23"/>
      <c r="F23" s="23"/>
      <c r="G23" s="76"/>
      <c r="L23" s="1"/>
      <c r="N23" s="110"/>
    </row>
    <row r="24" spans="2:14" ht="17.25" customHeight="1">
      <c r="B24" s="125" t="s">
        <v>69</v>
      </c>
      <c r="C24" s="110">
        <v>0</v>
      </c>
      <c r="D24" s="110">
        <v>21205049</v>
      </c>
      <c r="E24" s="23"/>
      <c r="F24" s="23"/>
      <c r="G24" s="76"/>
      <c r="L24" s="1"/>
    </row>
    <row r="25" spans="2:14">
      <c r="B25" s="125"/>
      <c r="C25" s="110"/>
      <c r="D25" s="110"/>
      <c r="E25" s="23"/>
      <c r="F25" s="23"/>
      <c r="G25" s="76"/>
      <c r="L25" s="1"/>
    </row>
    <row r="26" spans="2:14">
      <c r="B26" s="125"/>
      <c r="C26" s="111">
        <f>SUM(C22:C25)</f>
        <v>116014139</v>
      </c>
      <c r="D26" s="111">
        <f>SUM(D22:D25)</f>
        <v>41198101</v>
      </c>
      <c r="E26" s="23"/>
      <c r="F26" s="23"/>
      <c r="G26" s="76"/>
      <c r="H26" s="282"/>
      <c r="L26" s="1"/>
    </row>
    <row r="27" spans="2:14" ht="9.75" customHeight="1">
      <c r="B27" s="123" t="s">
        <v>71</v>
      </c>
      <c r="C27" s="110"/>
      <c r="D27" s="110"/>
      <c r="E27" s="23"/>
      <c r="F27" s="23"/>
      <c r="G27" s="76"/>
      <c r="L27" s="1"/>
    </row>
    <row r="28" spans="2:14" ht="9.75" customHeight="1">
      <c r="B28" s="125" t="s">
        <v>72</v>
      </c>
      <c r="C28" s="110">
        <v>0</v>
      </c>
      <c r="D28" s="110">
        <v>0</v>
      </c>
      <c r="E28" s="23"/>
      <c r="F28" s="23"/>
      <c r="G28" s="76"/>
      <c r="L28" s="1"/>
    </row>
    <row r="29" spans="2:14" ht="9.75" customHeight="1">
      <c r="B29" s="125" t="s">
        <v>73</v>
      </c>
      <c r="C29" s="110">
        <v>0</v>
      </c>
      <c r="D29" s="110">
        <v>0</v>
      </c>
      <c r="E29" s="278" t="s">
        <v>480</v>
      </c>
      <c r="F29" s="39"/>
      <c r="G29" s="131"/>
    </row>
    <row r="30" spans="2:14">
      <c r="B30" s="125"/>
      <c r="C30" s="111">
        <f>C28+C29</f>
        <v>0</v>
      </c>
      <c r="D30" s="111">
        <f>D28+D29</f>
        <v>0</v>
      </c>
      <c r="E30" s="37" t="s">
        <v>107</v>
      </c>
      <c r="F30" s="143">
        <v>23765740</v>
      </c>
      <c r="G30" s="144">
        <v>0</v>
      </c>
      <c r="H30" s="282"/>
    </row>
    <row r="31" spans="2:14">
      <c r="B31" s="123" t="s">
        <v>3</v>
      </c>
      <c r="C31" s="110"/>
      <c r="D31" s="110"/>
      <c r="E31" s="37" t="s">
        <v>103</v>
      </c>
      <c r="F31" s="143">
        <v>6077160</v>
      </c>
      <c r="G31" s="144">
        <v>32903980</v>
      </c>
      <c r="H31" s="282"/>
    </row>
    <row r="32" spans="2:14" ht="12.75" customHeight="1">
      <c r="B32" s="125" t="s">
        <v>59</v>
      </c>
      <c r="C32" s="110">
        <v>0</v>
      </c>
      <c r="D32" s="110">
        <v>0</v>
      </c>
      <c r="E32" s="37"/>
      <c r="F32" s="145">
        <f>SUM(F30:F31)</f>
        <v>29842900</v>
      </c>
      <c r="G32" s="146">
        <f>SUM(G30:G31)</f>
        <v>32903980</v>
      </c>
    </row>
    <row r="33" spans="2:9" ht="9.75" customHeight="1">
      <c r="B33" s="125"/>
      <c r="C33" s="111">
        <f>SUM(C32:C32)</f>
        <v>0</v>
      </c>
      <c r="D33" s="111">
        <f>SUM(D32:D32)</f>
        <v>0</v>
      </c>
      <c r="E33" s="36" t="s">
        <v>12</v>
      </c>
      <c r="F33" s="147">
        <f>F32+F14+F19</f>
        <v>125935656</v>
      </c>
      <c r="G33" s="148">
        <f>G32+G14+G19</f>
        <v>209841721</v>
      </c>
    </row>
    <row r="34" spans="2:9">
      <c r="B34" s="123"/>
      <c r="C34" s="110"/>
      <c r="D34" s="110"/>
      <c r="E34" s="23"/>
      <c r="F34" s="132"/>
      <c r="G34" s="133"/>
      <c r="I34" s="8"/>
    </row>
    <row r="35" spans="2:9" ht="9.75" customHeight="1">
      <c r="B35" s="125"/>
      <c r="C35" s="110"/>
      <c r="D35" s="110"/>
      <c r="E35" s="36"/>
      <c r="F35" s="39"/>
      <c r="G35" s="131"/>
    </row>
    <row r="36" spans="2:9" ht="9.75" customHeight="1">
      <c r="B36" s="125"/>
      <c r="C36" s="110"/>
      <c r="D36" s="110"/>
      <c r="E36" s="37"/>
      <c r="F36" s="39"/>
      <c r="G36" s="131"/>
    </row>
    <row r="37" spans="2:9" ht="9.75" customHeight="1">
      <c r="B37" s="123"/>
      <c r="C37" s="111">
        <f>SUM(C35:C36)</f>
        <v>0</v>
      </c>
      <c r="D37" s="111">
        <f>SUM(D35:D36)</f>
        <v>0</v>
      </c>
      <c r="E37" s="37"/>
      <c r="F37" s="39"/>
      <c r="G37" s="131"/>
    </row>
    <row r="38" spans="2:9" ht="9.75" customHeight="1">
      <c r="B38" s="123" t="s">
        <v>76</v>
      </c>
      <c r="C38" s="109">
        <v>0</v>
      </c>
      <c r="D38" s="109">
        <v>0</v>
      </c>
      <c r="E38" s="37"/>
      <c r="F38" s="40"/>
      <c r="G38" s="134"/>
    </row>
    <row r="39" spans="2:9" ht="9.75" customHeight="1">
      <c r="B39" s="123" t="s">
        <v>4</v>
      </c>
      <c r="C39" s="111">
        <f>C14+C26+C30+C33+C37+C19</f>
        <v>1058949063</v>
      </c>
      <c r="D39" s="111">
        <f>D14+D26+D30+D33+D37+D19</f>
        <v>869490003</v>
      </c>
      <c r="E39" s="36"/>
      <c r="F39" s="40"/>
      <c r="G39" s="134"/>
    </row>
    <row r="40" spans="2:9" ht="9.75" customHeight="1">
      <c r="B40" s="123" t="s">
        <v>5</v>
      </c>
      <c r="C40" s="110"/>
      <c r="D40" s="110"/>
      <c r="E40" s="36" t="s">
        <v>13</v>
      </c>
      <c r="F40" s="40"/>
      <c r="G40" s="134"/>
    </row>
    <row r="41" spans="2:9" ht="12.75" customHeight="1">
      <c r="B41" s="279" t="s">
        <v>503</v>
      </c>
      <c r="C41" s="110"/>
      <c r="D41" s="110"/>
      <c r="E41" s="36" t="s">
        <v>47</v>
      </c>
      <c r="F41" s="158">
        <v>0</v>
      </c>
      <c r="G41" s="159">
        <v>0</v>
      </c>
    </row>
    <row r="42" spans="2:9" ht="13.5" thickBot="1">
      <c r="B42" s="125" t="s">
        <v>82</v>
      </c>
      <c r="C42" s="110">
        <v>1437307650</v>
      </c>
      <c r="D42" s="110">
        <v>662644651</v>
      </c>
      <c r="E42" s="36" t="s">
        <v>14</v>
      </c>
      <c r="F42" s="156">
        <f>F33</f>
        <v>125935656</v>
      </c>
      <c r="G42" s="157">
        <f>G33</f>
        <v>209841721</v>
      </c>
    </row>
    <row r="43" spans="2:9" ht="13.5" thickTop="1">
      <c r="B43" s="125" t="s">
        <v>83</v>
      </c>
      <c r="C43" s="110">
        <v>0</v>
      </c>
      <c r="D43" s="110">
        <v>711350000</v>
      </c>
      <c r="E43" s="23"/>
      <c r="F43" s="132"/>
      <c r="G43" s="133"/>
    </row>
    <row r="44" spans="2:9">
      <c r="B44" s="123"/>
      <c r="C44" s="111">
        <f>SUM(C42:C43)</f>
        <v>1437307650</v>
      </c>
      <c r="D44" s="111">
        <f>SUM(D42:D43)</f>
        <v>1373994651</v>
      </c>
      <c r="E44" s="23"/>
      <c r="F44" s="132"/>
      <c r="G44" s="133"/>
    </row>
    <row r="45" spans="2:9">
      <c r="B45" s="123"/>
      <c r="C45" s="110"/>
      <c r="D45" s="110"/>
      <c r="E45" s="23"/>
      <c r="F45" s="132"/>
      <c r="G45" s="133"/>
    </row>
    <row r="46" spans="2:9">
      <c r="B46" s="123" t="s">
        <v>100</v>
      </c>
      <c r="C46" s="110"/>
      <c r="D46" s="110"/>
      <c r="E46" s="36" t="s">
        <v>15</v>
      </c>
      <c r="F46" s="39"/>
      <c r="G46" s="131"/>
      <c r="H46" s="282"/>
    </row>
    <row r="47" spans="2:9">
      <c r="B47" s="125" t="s">
        <v>6</v>
      </c>
      <c r="C47" s="110">
        <v>349448663</v>
      </c>
      <c r="D47" s="110">
        <v>338236798</v>
      </c>
      <c r="E47" s="36" t="s">
        <v>16</v>
      </c>
      <c r="F47" s="143"/>
      <c r="G47" s="144"/>
    </row>
    <row r="48" spans="2:9">
      <c r="B48" s="125" t="s">
        <v>7</v>
      </c>
      <c r="C48" s="110">
        <v>-58063808</v>
      </c>
      <c r="D48" s="110">
        <v>-2659863</v>
      </c>
      <c r="E48" s="37" t="s">
        <v>17</v>
      </c>
      <c r="F48" s="143">
        <v>2880000000</v>
      </c>
      <c r="G48" s="144">
        <v>2760000000</v>
      </c>
      <c r="H48" s="282"/>
    </row>
    <row r="49" spans="2:8" ht="9.75" customHeight="1">
      <c r="B49" s="125"/>
      <c r="C49" s="112">
        <v>0</v>
      </c>
      <c r="D49" s="112">
        <v>0</v>
      </c>
      <c r="E49" s="37" t="s">
        <v>66</v>
      </c>
      <c r="F49" s="150">
        <v>0</v>
      </c>
      <c r="G49" s="151">
        <v>0</v>
      </c>
    </row>
    <row r="50" spans="2:8" ht="9.75" customHeight="1">
      <c r="B50" s="125"/>
      <c r="C50" s="113">
        <f>SUM(C47:C49)</f>
        <v>291384855</v>
      </c>
      <c r="D50" s="113">
        <f>SUM(D47:D49)</f>
        <v>335576935</v>
      </c>
      <c r="E50" s="37"/>
      <c r="F50" s="145">
        <f>SUM(F47:F49)</f>
        <v>2880000000</v>
      </c>
      <c r="G50" s="146">
        <f>SUM(G47:G49)</f>
        <v>2760000000</v>
      </c>
    </row>
    <row r="51" spans="2:8" ht="9.75" customHeight="1">
      <c r="B51" s="125"/>
      <c r="C51" s="38"/>
      <c r="D51" s="38"/>
      <c r="E51" s="36"/>
      <c r="F51" s="143"/>
      <c r="G51" s="144"/>
    </row>
    <row r="52" spans="2:8" ht="9.75" customHeight="1">
      <c r="B52" s="123" t="s">
        <v>99</v>
      </c>
      <c r="C52" s="38"/>
      <c r="D52" s="38"/>
      <c r="E52" s="37"/>
      <c r="F52" s="143"/>
      <c r="G52" s="144"/>
    </row>
    <row r="53" spans="2:8" ht="9.75" customHeight="1">
      <c r="B53" s="125" t="s">
        <v>74</v>
      </c>
      <c r="C53" s="110">
        <v>19713133</v>
      </c>
      <c r="D53" s="110">
        <v>19713133</v>
      </c>
      <c r="E53" s="36" t="s">
        <v>18</v>
      </c>
      <c r="F53" s="143"/>
      <c r="G53" s="144"/>
    </row>
    <row r="54" spans="2:8" ht="9.75" customHeight="1">
      <c r="B54" s="125" t="s">
        <v>75</v>
      </c>
      <c r="C54" s="110">
        <v>-16861128</v>
      </c>
      <c r="D54" s="110">
        <v>-12631374</v>
      </c>
      <c r="E54" s="37" t="s">
        <v>19</v>
      </c>
      <c r="F54" s="143">
        <v>0</v>
      </c>
      <c r="G54" s="144">
        <v>0</v>
      </c>
    </row>
    <row r="55" spans="2:8" ht="9.75" customHeight="1">
      <c r="B55" s="125" t="s">
        <v>88</v>
      </c>
      <c r="C55" s="110">
        <v>8640000</v>
      </c>
      <c r="D55" s="110">
        <v>8640000</v>
      </c>
      <c r="E55" s="37" t="s">
        <v>93</v>
      </c>
      <c r="F55" s="143">
        <v>9759952</v>
      </c>
      <c r="G55" s="144">
        <v>329905</v>
      </c>
      <c r="H55" s="282"/>
    </row>
    <row r="56" spans="2:8" ht="9.75" customHeight="1">
      <c r="B56" s="125" t="s">
        <v>75</v>
      </c>
      <c r="C56" s="110">
        <v>-1440000</v>
      </c>
      <c r="D56" s="110">
        <v>0</v>
      </c>
      <c r="E56" s="37"/>
      <c r="F56" s="145">
        <f>SUM(F54:F55)</f>
        <v>9759952</v>
      </c>
      <c r="G56" s="146">
        <f>SUM(G54:G55)</f>
        <v>329905</v>
      </c>
    </row>
    <row r="57" spans="2:8" ht="9.75" customHeight="1">
      <c r="B57" s="125"/>
      <c r="C57" s="111">
        <f>SUM(C53:C56)</f>
        <v>10052005</v>
      </c>
      <c r="D57" s="111">
        <f>SUM(D53:D56)</f>
        <v>15721759</v>
      </c>
      <c r="E57" s="36"/>
      <c r="F57" s="40"/>
      <c r="G57" s="134"/>
    </row>
    <row r="58" spans="2:8" ht="9.75" customHeight="1">
      <c r="B58" s="125"/>
      <c r="C58" s="38"/>
      <c r="D58" s="38"/>
      <c r="E58" s="36"/>
      <c r="F58" s="40"/>
      <c r="G58" s="134"/>
    </row>
    <row r="59" spans="2:8" ht="9.75" customHeight="1">
      <c r="B59" s="123" t="s">
        <v>101</v>
      </c>
      <c r="C59" s="38"/>
      <c r="D59" s="38"/>
      <c r="E59" s="23"/>
      <c r="F59" s="132"/>
      <c r="G59" s="133"/>
    </row>
    <row r="60" spans="2:8" ht="14.25" customHeight="1">
      <c r="B60" s="125" t="s">
        <v>89</v>
      </c>
      <c r="C60" s="110">
        <v>6720000</v>
      </c>
      <c r="D60" s="110">
        <v>6720000</v>
      </c>
      <c r="E60" s="23"/>
      <c r="F60" s="132"/>
      <c r="G60" s="133"/>
    </row>
    <row r="61" spans="2:8" ht="9.75" customHeight="1">
      <c r="B61" s="125" t="s">
        <v>90</v>
      </c>
      <c r="C61" s="110">
        <v>285720884</v>
      </c>
      <c r="D61" s="110">
        <v>285720884</v>
      </c>
      <c r="E61" s="23"/>
      <c r="F61" s="132"/>
      <c r="G61" s="133"/>
    </row>
    <row r="62" spans="2:8" ht="12.75" customHeight="1">
      <c r="B62" s="125" t="s">
        <v>372</v>
      </c>
      <c r="C62" s="110">
        <v>2204726</v>
      </c>
      <c r="D62" s="110">
        <v>0</v>
      </c>
      <c r="E62" s="36" t="s">
        <v>21</v>
      </c>
      <c r="F62" s="152">
        <v>-82947394</v>
      </c>
      <c r="G62" s="153">
        <v>-588834</v>
      </c>
    </row>
    <row r="63" spans="2:8" ht="12.75" customHeight="1">
      <c r="B63" s="125" t="s">
        <v>75</v>
      </c>
      <c r="C63" s="112">
        <v>-1632000</v>
      </c>
      <c r="D63" s="113">
        <v>0</v>
      </c>
      <c r="E63" s="36" t="s">
        <v>22</v>
      </c>
      <c r="F63" s="147">
        <v>157958969</v>
      </c>
      <c r="G63" s="148">
        <v>-82358560</v>
      </c>
    </row>
    <row r="64" spans="2:8">
      <c r="B64" s="125"/>
      <c r="C64" s="112">
        <f>SUM(C60:C63)</f>
        <v>293013610</v>
      </c>
      <c r="D64" s="113">
        <f>SUM(D60:D63)</f>
        <v>292440884</v>
      </c>
      <c r="E64" s="36"/>
      <c r="F64" s="145">
        <f>SUM(F62:F63)</f>
        <v>75011575</v>
      </c>
      <c r="G64" s="146">
        <f>SUM(G62:G63)</f>
        <v>-82947394</v>
      </c>
    </row>
    <row r="65" spans="2:7" ht="15" customHeight="1">
      <c r="B65" s="123" t="s">
        <v>8</v>
      </c>
      <c r="C65" s="111">
        <f>+C44+C50+C57+C64</f>
        <v>2031758120</v>
      </c>
      <c r="D65" s="111">
        <f>+D44+D50+D57+D64</f>
        <v>2017734229</v>
      </c>
      <c r="E65" s="36"/>
      <c r="F65" s="147"/>
      <c r="G65" s="148"/>
    </row>
    <row r="66" spans="2:7" ht="9.75" customHeight="1">
      <c r="B66" s="164"/>
      <c r="C66" s="113"/>
      <c r="D66" s="109"/>
      <c r="E66" s="36" t="s">
        <v>23</v>
      </c>
      <c r="F66" s="154">
        <f>+F50+F56+F64</f>
        <v>2964771527</v>
      </c>
      <c r="G66" s="155">
        <f>+G50+G64+G55</f>
        <v>2677382511</v>
      </c>
    </row>
    <row r="67" spans="2:7" ht="9.75" customHeight="1" thickBot="1">
      <c r="B67" s="123" t="s">
        <v>9</v>
      </c>
      <c r="C67" s="149">
        <f>+C65+C39</f>
        <v>3090707183</v>
      </c>
      <c r="D67" s="149">
        <f>+D65+D39</f>
        <v>2887224232</v>
      </c>
      <c r="E67" s="36" t="s">
        <v>24</v>
      </c>
      <c r="F67" s="156">
        <f>+F42+F66</f>
        <v>3090707183</v>
      </c>
      <c r="G67" s="157">
        <f>+G42+G66</f>
        <v>2887224232</v>
      </c>
    </row>
    <row r="68" spans="2:7" ht="13.5" thickTop="1">
      <c r="B68" s="123"/>
      <c r="C68" s="38"/>
      <c r="D68" s="48"/>
      <c r="E68" s="23"/>
      <c r="F68" s="136"/>
      <c r="G68" s="135"/>
    </row>
    <row r="69" spans="2:7">
      <c r="B69" s="137"/>
      <c r="C69" s="43"/>
      <c r="D69" s="138"/>
      <c r="E69" s="65"/>
      <c r="F69" s="139"/>
      <c r="G69" s="140"/>
    </row>
    <row r="70" spans="2:7">
      <c r="B70" s="281" t="s">
        <v>504</v>
      </c>
      <c r="C70" s="44"/>
    </row>
    <row r="71" spans="2:7">
      <c r="B71" s="32"/>
      <c r="C71" s="45"/>
    </row>
    <row r="72" spans="2:7">
      <c r="B72" s="32"/>
      <c r="C72" s="44"/>
    </row>
    <row r="73" spans="2:7">
      <c r="C73" s="44"/>
    </row>
    <row r="74" spans="2:7">
      <c r="C74" s="44"/>
    </row>
    <row r="75" spans="2:7">
      <c r="C75" s="44"/>
    </row>
    <row r="76" spans="2:7">
      <c r="C76" s="44"/>
    </row>
    <row r="77" spans="2:7">
      <c r="C77" s="44"/>
    </row>
    <row r="78" spans="2:7">
      <c r="C78" s="44"/>
    </row>
    <row r="79" spans="2:7">
      <c r="C79" s="44"/>
    </row>
    <row r="80" spans="2:7">
      <c r="C80" s="44"/>
    </row>
    <row r="86" ht="21" customHeight="1"/>
  </sheetData>
  <mergeCells count="5">
    <mergeCell ref="B7:G7"/>
    <mergeCell ref="B3:G3"/>
    <mergeCell ref="B2:G2"/>
    <mergeCell ref="B5:G5"/>
    <mergeCell ref="B6:G6"/>
  </mergeCells>
  <phoneticPr fontId="7" type="noConversion"/>
  <pageMargins left="0.78740157480314965" right="0.78740157480314965" top="2.1653543307086616" bottom="1.3779527559055118" header="0" footer="0"/>
  <pageSetup paperSize="9" scale="65"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
  <sheetViews>
    <sheetView showGridLines="0" zoomScale="85" zoomScaleNormal="85" zoomScaleSheetLayoutView="75" workbookViewId="0">
      <selection activeCell="B19" sqref="B19"/>
    </sheetView>
  </sheetViews>
  <sheetFormatPr baseColWidth="10" defaultColWidth="9.140625" defaultRowHeight="12.75"/>
  <cols>
    <col min="1" max="1" width="11.42578125" customWidth="1"/>
    <col min="2" max="2" width="61.85546875" customWidth="1"/>
    <col min="3" max="3" width="14.85546875" style="21" customWidth="1"/>
    <col min="4" max="4" width="15.85546875" style="21" customWidth="1"/>
    <col min="5" max="5" width="11.140625" customWidth="1"/>
    <col min="6" max="6" width="12.42578125" bestFit="1" customWidth="1"/>
    <col min="8" max="8" width="12" bestFit="1" customWidth="1"/>
    <col min="9" max="9" width="12.28515625" customWidth="1"/>
    <col min="10" max="10" width="12.85546875" bestFit="1" customWidth="1"/>
    <col min="11" max="12" width="10.28515625" bestFit="1" customWidth="1"/>
    <col min="13" max="13" width="15" customWidth="1"/>
  </cols>
  <sheetData>
    <row r="1" spans="1:10" ht="18">
      <c r="A1" s="1"/>
      <c r="B1" s="424"/>
      <c r="C1" s="425"/>
      <c r="D1" s="425"/>
      <c r="E1" s="115"/>
    </row>
    <row r="2" spans="1:10" ht="15.75">
      <c r="B2" s="441" t="s">
        <v>283</v>
      </c>
      <c r="C2" s="442"/>
      <c r="D2" s="442"/>
      <c r="E2" s="443"/>
    </row>
    <row r="3" spans="1:10">
      <c r="B3" s="116"/>
      <c r="C3" s="42"/>
      <c r="D3" s="47"/>
      <c r="E3" s="115"/>
    </row>
    <row r="4" spans="1:10" ht="15.75">
      <c r="B4" s="436" t="s">
        <v>201</v>
      </c>
      <c r="C4" s="437"/>
      <c r="D4" s="437"/>
      <c r="E4" s="438"/>
    </row>
    <row r="5" spans="1:10">
      <c r="B5" s="230"/>
      <c r="C5" s="226"/>
      <c r="D5" s="42"/>
      <c r="E5" s="115"/>
    </row>
    <row r="6" spans="1:10">
      <c r="B6" s="427" t="s">
        <v>408</v>
      </c>
      <c r="C6" s="428"/>
      <c r="D6" s="428"/>
      <c r="E6" s="429"/>
    </row>
    <row r="7" spans="1:10">
      <c r="B7" s="439" t="s">
        <v>284</v>
      </c>
      <c r="C7" s="440"/>
      <c r="D7" s="440"/>
      <c r="E7" s="231"/>
    </row>
    <row r="8" spans="1:10" ht="18">
      <c r="B8" s="424"/>
      <c r="C8" s="425"/>
      <c r="D8" s="425"/>
      <c r="E8" s="115"/>
    </row>
    <row r="9" spans="1:10">
      <c r="B9" s="161"/>
      <c r="C9" s="114">
        <v>43830</v>
      </c>
      <c r="D9" s="114">
        <v>43465</v>
      </c>
      <c r="E9" s="115"/>
      <c r="I9" s="41"/>
      <c r="J9" s="41"/>
    </row>
    <row r="10" spans="1:10">
      <c r="B10" s="162"/>
      <c r="C10" s="24"/>
      <c r="D10" s="24"/>
      <c r="E10" s="115"/>
      <c r="I10" s="41"/>
      <c r="J10" s="41"/>
    </row>
    <row r="11" spans="1:10">
      <c r="B11" s="162" t="s">
        <v>285</v>
      </c>
      <c r="C11" s="24"/>
      <c r="D11" s="24"/>
      <c r="E11" s="115"/>
      <c r="F11" s="282"/>
      <c r="I11" s="6"/>
      <c r="J11" s="41"/>
    </row>
    <row r="12" spans="1:10">
      <c r="B12" s="162"/>
      <c r="C12" s="168"/>
      <c r="D12" s="168"/>
      <c r="E12" s="115"/>
      <c r="I12" s="41"/>
      <c r="J12" s="41"/>
    </row>
    <row r="13" spans="1:10">
      <c r="B13" s="288" t="s">
        <v>506</v>
      </c>
      <c r="C13" s="168">
        <v>805236712</v>
      </c>
      <c r="D13" s="168">
        <v>639000761</v>
      </c>
      <c r="E13" s="163"/>
      <c r="F13" s="6"/>
      <c r="J13" s="41"/>
    </row>
    <row r="14" spans="1:10">
      <c r="B14" s="288" t="s">
        <v>507</v>
      </c>
      <c r="C14" s="168">
        <v>176102965</v>
      </c>
      <c r="D14" s="168">
        <v>192263947</v>
      </c>
      <c r="E14" s="115"/>
      <c r="J14" s="41"/>
    </row>
    <row r="15" spans="1:10">
      <c r="B15" s="288" t="s">
        <v>508</v>
      </c>
      <c r="C15" s="168">
        <v>210000930</v>
      </c>
      <c r="D15" s="168">
        <v>0</v>
      </c>
      <c r="E15" s="115"/>
      <c r="J15" s="41"/>
    </row>
    <row r="16" spans="1:10">
      <c r="B16" s="288" t="s">
        <v>509</v>
      </c>
      <c r="C16" s="168">
        <v>6245301</v>
      </c>
      <c r="D16" s="168">
        <v>31143708</v>
      </c>
      <c r="E16" s="115"/>
      <c r="F16" s="6"/>
    </row>
    <row r="17" spans="2:13">
      <c r="B17" s="285"/>
      <c r="C17" s="169"/>
      <c r="D17" s="169">
        <v>0</v>
      </c>
      <c r="E17" s="115"/>
      <c r="F17" s="6"/>
      <c r="G17" s="6"/>
      <c r="H17" s="6"/>
      <c r="I17" s="6"/>
      <c r="J17" s="6"/>
    </row>
    <row r="18" spans="2:13">
      <c r="B18" s="162" t="s">
        <v>25</v>
      </c>
      <c r="C18" s="170">
        <f>SUM(C13:C17)</f>
        <v>1197585908</v>
      </c>
      <c r="D18" s="170">
        <f>SUM(D13:D17)</f>
        <v>862408416</v>
      </c>
      <c r="E18" s="115"/>
      <c r="F18" s="6"/>
      <c r="G18" s="6"/>
      <c r="H18" s="6"/>
      <c r="I18" s="6"/>
      <c r="J18" s="6"/>
      <c r="K18" s="165"/>
    </row>
    <row r="19" spans="2:13" ht="21.75" customHeight="1">
      <c r="B19" s="162" t="s">
        <v>26</v>
      </c>
      <c r="C19" s="168"/>
      <c r="D19" s="168"/>
      <c r="E19" s="115"/>
      <c r="F19" s="6"/>
      <c r="G19" s="6"/>
      <c r="H19" s="6"/>
      <c r="I19" s="6"/>
      <c r="J19" s="6"/>
      <c r="K19" s="165"/>
    </row>
    <row r="20" spans="2:13">
      <c r="B20" s="285" t="s">
        <v>510</v>
      </c>
      <c r="C20" s="171">
        <v>840401383</v>
      </c>
      <c r="D20" s="171">
        <v>833105740</v>
      </c>
      <c r="E20" s="115"/>
      <c r="F20" s="6"/>
      <c r="G20" s="6"/>
      <c r="H20" s="6"/>
      <c r="I20" s="6"/>
      <c r="J20" s="6"/>
      <c r="K20" s="6"/>
    </row>
    <row r="21" spans="2:13" hidden="1">
      <c r="B21" s="285" t="s">
        <v>50</v>
      </c>
      <c r="C21" s="168"/>
      <c r="D21" s="168"/>
      <c r="E21" s="115"/>
      <c r="F21" s="6"/>
      <c r="G21" s="6"/>
      <c r="H21" s="6"/>
      <c r="I21" s="6"/>
      <c r="J21" s="6"/>
    </row>
    <row r="22" spans="2:13">
      <c r="B22" s="285" t="s">
        <v>511</v>
      </c>
      <c r="C22" s="168">
        <v>8427312</v>
      </c>
      <c r="D22" s="168">
        <v>23154860</v>
      </c>
      <c r="E22" s="115"/>
      <c r="F22" s="6"/>
      <c r="G22" s="6"/>
      <c r="H22" s="6"/>
      <c r="I22" s="6"/>
      <c r="J22" s="6"/>
    </row>
    <row r="23" spans="2:13">
      <c r="B23" s="285" t="s">
        <v>373</v>
      </c>
      <c r="C23" s="168">
        <v>0</v>
      </c>
      <c r="D23" s="168">
        <v>0</v>
      </c>
      <c r="E23" s="115"/>
      <c r="F23" s="6"/>
      <c r="G23" s="6"/>
      <c r="H23" s="6"/>
      <c r="I23" s="6"/>
      <c r="J23" s="6"/>
    </row>
    <row r="24" spans="2:13">
      <c r="B24" s="285" t="s">
        <v>374</v>
      </c>
      <c r="C24" s="168">
        <v>12389620</v>
      </c>
      <c r="D24" s="168">
        <v>35494680</v>
      </c>
      <c r="E24" s="115"/>
      <c r="F24" s="6"/>
      <c r="G24" s="6"/>
      <c r="H24" s="6"/>
      <c r="I24" s="6"/>
      <c r="J24" s="6"/>
    </row>
    <row r="25" spans="2:13">
      <c r="B25" s="285" t="s">
        <v>375</v>
      </c>
      <c r="C25" s="168">
        <v>97163286</v>
      </c>
      <c r="D25" s="168">
        <v>0</v>
      </c>
      <c r="E25" s="115"/>
      <c r="F25" s="6"/>
      <c r="G25" s="6"/>
      <c r="H25" s="6"/>
      <c r="I25" s="6"/>
      <c r="J25" s="6"/>
    </row>
    <row r="26" spans="2:13">
      <c r="B26" s="285" t="s">
        <v>376</v>
      </c>
      <c r="C26" s="168">
        <v>62705699</v>
      </c>
      <c r="D26" s="168">
        <v>53011696</v>
      </c>
      <c r="E26" s="115"/>
      <c r="F26" s="6"/>
      <c r="G26" s="6"/>
      <c r="H26" s="6"/>
      <c r="I26" s="6"/>
      <c r="J26" s="6"/>
    </row>
    <row r="27" spans="2:13">
      <c r="B27" s="286" t="s">
        <v>377</v>
      </c>
      <c r="C27" s="172">
        <f>+C20+C22+C23+C24+C25+C26</f>
        <v>1021087300</v>
      </c>
      <c r="D27" s="172">
        <f>SUM(D20:D26)</f>
        <v>944766976</v>
      </c>
      <c r="E27" s="115"/>
      <c r="F27" s="6"/>
      <c r="G27" s="6"/>
      <c r="H27" s="6"/>
      <c r="I27" s="6"/>
      <c r="J27" s="6"/>
    </row>
    <row r="28" spans="2:13">
      <c r="B28" s="160" t="s">
        <v>378</v>
      </c>
      <c r="C28" s="168">
        <f>+C18-C27</f>
        <v>176498608</v>
      </c>
      <c r="D28" s="168">
        <f>+D18-D27</f>
        <v>-82358560</v>
      </c>
      <c r="E28" s="115"/>
      <c r="F28" s="6"/>
      <c r="G28" s="6"/>
      <c r="H28" s="6"/>
      <c r="I28" s="6"/>
      <c r="J28" s="6"/>
    </row>
    <row r="29" spans="2:13">
      <c r="B29" s="162" t="s">
        <v>27</v>
      </c>
      <c r="C29" s="287">
        <v>18539639</v>
      </c>
      <c r="D29" s="168">
        <v>0</v>
      </c>
      <c r="E29" s="115"/>
      <c r="F29" s="6"/>
      <c r="G29" s="6"/>
      <c r="H29" s="6"/>
      <c r="I29" s="6"/>
      <c r="J29" s="6"/>
      <c r="M29" s="6"/>
    </row>
    <row r="30" spans="2:13" ht="13.5" thickBot="1">
      <c r="B30" s="162" t="s">
        <v>28</v>
      </c>
      <c r="C30" s="173">
        <f>+C28-C29</f>
        <v>157958969</v>
      </c>
      <c r="D30" s="173">
        <f>+D28-D29</f>
        <v>-82358560</v>
      </c>
      <c r="E30" s="115"/>
      <c r="F30" s="6"/>
      <c r="G30" s="6"/>
      <c r="H30" s="6"/>
      <c r="I30" s="6"/>
      <c r="J30" s="6"/>
      <c r="M30" s="6"/>
    </row>
    <row r="31" spans="2:13" ht="13.5" thickTop="1">
      <c r="B31" s="160"/>
      <c r="C31" s="13"/>
      <c r="D31" s="13"/>
      <c r="E31" s="115"/>
      <c r="F31" s="6"/>
      <c r="G31" s="6"/>
      <c r="H31" s="6"/>
      <c r="I31" s="6"/>
      <c r="J31" s="6"/>
    </row>
    <row r="32" spans="2:13">
      <c r="B32" s="164"/>
      <c r="C32" s="165"/>
      <c r="D32" s="165"/>
      <c r="E32" s="76"/>
      <c r="F32" s="6"/>
      <c r="G32" s="6"/>
      <c r="H32" s="6"/>
      <c r="I32" s="6"/>
      <c r="J32" s="6"/>
    </row>
    <row r="33" spans="2:13">
      <c r="B33" s="166"/>
      <c r="C33" s="167"/>
      <c r="D33" s="167"/>
      <c r="E33" s="140"/>
      <c r="F33" s="6"/>
      <c r="G33" s="6"/>
      <c r="H33" s="6"/>
      <c r="I33" s="6"/>
      <c r="J33" s="6"/>
    </row>
    <row r="34" spans="2:13">
      <c r="B34" s="281" t="s">
        <v>504</v>
      </c>
      <c r="C34" s="20"/>
      <c r="F34" s="6"/>
      <c r="G34" s="6"/>
      <c r="H34" s="6"/>
      <c r="I34" s="6"/>
      <c r="J34" s="6"/>
      <c r="M34" s="6"/>
    </row>
    <row r="35" spans="2:13">
      <c r="C35" s="20"/>
      <c r="F35" s="6"/>
      <c r="G35" s="6"/>
      <c r="H35" s="6"/>
      <c r="I35" s="6"/>
      <c r="J35" s="6"/>
    </row>
    <row r="36" spans="2:13">
      <c r="C36" s="20"/>
      <c r="F36" s="6"/>
      <c r="G36" s="6"/>
      <c r="H36" s="6"/>
      <c r="I36" s="6"/>
      <c r="J36" s="6"/>
    </row>
    <row r="37" spans="2:13">
      <c r="C37" s="20"/>
      <c r="F37" s="6"/>
      <c r="G37" s="6"/>
      <c r="H37" s="6"/>
      <c r="I37" s="6"/>
      <c r="J37" s="6"/>
    </row>
    <row r="38" spans="2:13">
      <c r="F38" s="6"/>
      <c r="G38" s="6"/>
      <c r="H38" s="284"/>
      <c r="I38" s="6"/>
      <c r="J38" s="6"/>
    </row>
    <row r="39" spans="2:13">
      <c r="C39" s="20"/>
      <c r="F39" s="6"/>
      <c r="G39" s="6"/>
      <c r="H39" s="6"/>
      <c r="I39" s="6"/>
      <c r="J39" s="6"/>
    </row>
    <row r="40" spans="2:13">
      <c r="C40" s="20"/>
      <c r="F40" s="6"/>
      <c r="G40" s="6"/>
      <c r="H40" s="6"/>
      <c r="I40" s="6"/>
      <c r="J40" s="6"/>
    </row>
    <row r="41" spans="2:13">
      <c r="C41" s="20"/>
      <c r="F41" s="6"/>
      <c r="G41" s="6"/>
      <c r="H41" s="6"/>
      <c r="I41" s="6"/>
      <c r="J41" s="6"/>
    </row>
    <row r="42" spans="2:13">
      <c r="C42" s="20"/>
      <c r="F42" s="6"/>
      <c r="G42" s="6"/>
      <c r="H42" s="6"/>
      <c r="I42" s="6"/>
      <c r="J42" s="6"/>
    </row>
    <row r="43" spans="2:13">
      <c r="C43" s="20"/>
      <c r="F43" s="6"/>
      <c r="G43" s="6"/>
      <c r="H43" s="6"/>
      <c r="I43" s="6"/>
      <c r="J43" s="6"/>
    </row>
    <row r="44" spans="2:13">
      <c r="F44" s="6"/>
      <c r="G44" s="6"/>
      <c r="H44" s="6"/>
      <c r="I44" s="6"/>
      <c r="J44" s="6"/>
    </row>
    <row r="46" spans="2:13">
      <c r="H46" s="6"/>
    </row>
  </sheetData>
  <mergeCells count="6">
    <mergeCell ref="B8:D8"/>
    <mergeCell ref="B4:E4"/>
    <mergeCell ref="B6:E6"/>
    <mergeCell ref="B1:D1"/>
    <mergeCell ref="B7:D7"/>
    <mergeCell ref="B2:E2"/>
  </mergeCells>
  <phoneticPr fontId="7" type="noConversion"/>
  <pageMargins left="0.98425196850393704" right="0.78740157480314965" top="1.7716535433070868" bottom="1.3779527559055118" header="0" footer="0"/>
  <pageSetup paperSize="9" scale="81"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1"/>
  <sheetViews>
    <sheetView showGridLines="0" zoomScale="85" zoomScaleNormal="85" workbookViewId="0">
      <selection sqref="A1:D1"/>
    </sheetView>
  </sheetViews>
  <sheetFormatPr baseColWidth="10" defaultRowHeight="12.75"/>
  <cols>
    <col min="1" max="1" width="59.140625" customWidth="1"/>
    <col min="2" max="2" width="15.85546875" customWidth="1"/>
    <col min="3" max="3" width="16.7109375" style="6" customWidth="1"/>
    <col min="4" max="4" width="6.42578125" customWidth="1"/>
    <col min="6" max="6" width="12.7109375" bestFit="1" customWidth="1"/>
    <col min="8" max="8" width="34.7109375" style="6" bestFit="1" customWidth="1"/>
    <col min="9" max="9" width="13.28515625" style="6" bestFit="1" customWidth="1"/>
    <col min="10" max="10" width="13.28515625" style="6" customWidth="1"/>
    <col min="11" max="11" width="11.42578125" style="6"/>
    <col min="12" max="12" width="11.7109375" style="6" bestFit="1" customWidth="1"/>
    <col min="13" max="13" width="11.42578125" style="6"/>
  </cols>
  <sheetData>
    <row r="1" spans="1:13" ht="15.75">
      <c r="A1" s="441" t="s">
        <v>283</v>
      </c>
      <c r="B1" s="442"/>
      <c r="C1" s="442"/>
      <c r="D1" s="443"/>
    </row>
    <row r="2" spans="1:13">
      <c r="A2" s="116"/>
      <c r="B2" s="42"/>
      <c r="C2" s="302"/>
      <c r="D2" s="115"/>
    </row>
    <row r="3" spans="1:13" ht="15.75">
      <c r="A3" s="436" t="s">
        <v>481</v>
      </c>
      <c r="B3" s="437"/>
      <c r="C3" s="437"/>
      <c r="D3" s="438"/>
    </row>
    <row r="4" spans="1:13">
      <c r="A4" s="230"/>
      <c r="B4" s="226"/>
      <c r="C4" s="303"/>
      <c r="D4" s="115"/>
    </row>
    <row r="5" spans="1:13">
      <c r="A5" s="427" t="s">
        <v>408</v>
      </c>
      <c r="B5" s="428"/>
      <c r="C5" s="428"/>
      <c r="D5" s="429"/>
    </row>
    <row r="6" spans="1:13">
      <c r="A6" s="439" t="s">
        <v>284</v>
      </c>
      <c r="B6" s="440"/>
      <c r="C6" s="440"/>
      <c r="D6" s="231"/>
      <c r="H6" s="228"/>
      <c r="I6" s="74"/>
      <c r="J6" s="74"/>
      <c r="K6" s="74"/>
      <c r="L6" s="74"/>
      <c r="M6" s="74"/>
    </row>
    <row r="7" spans="1:13" ht="18">
      <c r="A7" s="424"/>
      <c r="B7" s="425"/>
      <c r="C7" s="425"/>
      <c r="D7" s="115"/>
      <c r="H7" s="8"/>
    </row>
    <row r="8" spans="1:13">
      <c r="A8" s="161"/>
      <c r="B8" s="114">
        <v>43830</v>
      </c>
      <c r="C8" s="114">
        <v>43465</v>
      </c>
      <c r="D8" s="269"/>
    </row>
    <row r="9" spans="1:13">
      <c r="A9" s="289" t="s">
        <v>380</v>
      </c>
      <c r="H9" s="8"/>
    </row>
    <row r="10" spans="1:13">
      <c r="A10" s="1" t="s">
        <v>381</v>
      </c>
      <c r="B10" s="20">
        <v>927398818</v>
      </c>
      <c r="C10" s="6">
        <v>662200725</v>
      </c>
      <c r="H10" s="8"/>
    </row>
    <row r="11" spans="1:13">
      <c r="A11" s="1" t="s">
        <v>382</v>
      </c>
      <c r="B11" s="20">
        <v>0</v>
      </c>
      <c r="H11" s="8"/>
    </row>
    <row r="12" spans="1:13">
      <c r="A12" s="13" t="s">
        <v>383</v>
      </c>
      <c r="B12" s="20">
        <v>-522486414</v>
      </c>
      <c r="C12" s="6">
        <v>-441045028</v>
      </c>
      <c r="H12" s="8"/>
    </row>
    <row r="13" spans="1:13">
      <c r="A13" s="13" t="s">
        <v>384</v>
      </c>
      <c r="B13" s="20">
        <v>-444141752</v>
      </c>
      <c r="C13" s="6">
        <v>-925815410</v>
      </c>
      <c r="F13" s="6"/>
    </row>
    <row r="14" spans="1:13" ht="25.5">
      <c r="A14" s="290" t="s">
        <v>385</v>
      </c>
      <c r="B14" s="299">
        <f>+B10+B11+B12+B13</f>
        <v>-39229348</v>
      </c>
      <c r="C14" s="299">
        <f>+C10+C11+C12+C13</f>
        <v>-704659713</v>
      </c>
      <c r="H14" s="8"/>
    </row>
    <row r="15" spans="1:13">
      <c r="A15" s="12" t="s">
        <v>386</v>
      </c>
      <c r="B15" s="307"/>
      <c r="C15" s="307"/>
      <c r="H15" s="8"/>
    </row>
    <row r="16" spans="1:13">
      <c r="A16" s="13" t="s">
        <v>387</v>
      </c>
      <c r="B16" s="6"/>
    </row>
    <row r="17" spans="1:13">
      <c r="A17" s="12" t="s">
        <v>388</v>
      </c>
      <c r="B17" s="299">
        <f>+B18</f>
        <v>-51948034</v>
      </c>
      <c r="C17" s="299">
        <f>+C18</f>
        <v>156495430</v>
      </c>
    </row>
    <row r="18" spans="1:13">
      <c r="A18" s="13" t="s">
        <v>389</v>
      </c>
      <c r="B18" s="20">
        <v>-51948034</v>
      </c>
      <c r="C18" s="6">
        <v>156495430</v>
      </c>
      <c r="H18" s="8"/>
    </row>
    <row r="19" spans="1:13">
      <c r="A19" s="12" t="s">
        <v>390</v>
      </c>
      <c r="B19" s="299">
        <f>+B14+B15+B17</f>
        <v>-91177382</v>
      </c>
      <c r="C19" s="299">
        <f>+C14+C15+C17</f>
        <v>-548164283</v>
      </c>
      <c r="H19" s="8"/>
    </row>
    <row r="20" spans="1:13">
      <c r="A20" s="13" t="s">
        <v>27</v>
      </c>
      <c r="B20" s="20">
        <v>-14579942</v>
      </c>
      <c r="C20" s="6">
        <v>0</v>
      </c>
      <c r="H20" s="8"/>
    </row>
    <row r="21" spans="1:13">
      <c r="A21" s="12" t="s">
        <v>391</v>
      </c>
      <c r="B21" s="299">
        <f>+B19+B20</f>
        <v>-105757324</v>
      </c>
      <c r="C21" s="299">
        <f>+C19+C20</f>
        <v>-548164283</v>
      </c>
      <c r="E21" s="6"/>
      <c r="H21" s="8"/>
    </row>
    <row r="22" spans="1:13">
      <c r="A22" s="12" t="s">
        <v>392</v>
      </c>
      <c r="B22" s="8"/>
      <c r="H22" s="8"/>
    </row>
    <row r="23" spans="1:13">
      <c r="A23" s="13" t="s">
        <v>393</v>
      </c>
      <c r="B23" s="6"/>
      <c r="H23" s="8"/>
    </row>
    <row r="24" spans="1:13">
      <c r="A24" s="13" t="s">
        <v>394</v>
      </c>
      <c r="B24" s="20">
        <v>-134470717</v>
      </c>
      <c r="C24" s="6">
        <v>-296789184</v>
      </c>
      <c r="H24" s="8"/>
    </row>
    <row r="25" spans="1:13">
      <c r="A25" s="13" t="s">
        <v>395</v>
      </c>
      <c r="B25" s="6"/>
      <c r="H25" s="8"/>
    </row>
    <row r="26" spans="1:13">
      <c r="A26" s="13" t="s">
        <v>396</v>
      </c>
      <c r="B26" s="20">
        <v>176102965</v>
      </c>
      <c r="C26" s="6">
        <v>192263947</v>
      </c>
      <c r="H26" s="8"/>
    </row>
    <row r="27" spans="1:13">
      <c r="A27" s="13" t="s">
        <v>397</v>
      </c>
      <c r="B27" s="6"/>
      <c r="H27" s="8"/>
    </row>
    <row r="28" spans="1:13" s="1" customFormat="1">
      <c r="A28" s="12" t="s">
        <v>398</v>
      </c>
      <c r="B28" s="299">
        <f>+B23+B24+B25+B26+B27</f>
        <v>41632248</v>
      </c>
      <c r="C28" s="299">
        <f>+C23+C24+C25+C26+C27</f>
        <v>-104525237</v>
      </c>
      <c r="H28" s="8"/>
      <c r="I28" s="8"/>
      <c r="J28" s="8"/>
      <c r="K28" s="8"/>
      <c r="L28" s="8"/>
      <c r="M28" s="8"/>
    </row>
    <row r="29" spans="1:13" s="1" customFormat="1">
      <c r="A29" s="12" t="s">
        <v>399</v>
      </c>
      <c r="B29" s="8"/>
      <c r="C29" s="8"/>
      <c r="H29" s="8"/>
      <c r="I29" s="8"/>
      <c r="J29" s="8"/>
      <c r="K29" s="8"/>
      <c r="L29" s="8"/>
      <c r="M29" s="8"/>
    </row>
    <row r="30" spans="1:13">
      <c r="A30" s="13" t="s">
        <v>400</v>
      </c>
      <c r="B30" s="20">
        <v>120000000</v>
      </c>
      <c r="C30" s="6">
        <v>0</v>
      </c>
    </row>
    <row r="31" spans="1:13">
      <c r="A31" s="13" t="s">
        <v>407</v>
      </c>
      <c r="B31" s="6"/>
    </row>
    <row r="32" spans="1:13">
      <c r="A32" s="13" t="s">
        <v>401</v>
      </c>
      <c r="B32" s="6"/>
      <c r="H32" s="13"/>
    </row>
    <row r="33" spans="1:13">
      <c r="A33" s="13" t="s">
        <v>402</v>
      </c>
      <c r="B33" s="6">
        <v>-12389620</v>
      </c>
      <c r="C33" s="6">
        <v>-35494680</v>
      </c>
      <c r="H33" s="8"/>
    </row>
    <row r="34" spans="1:13" s="289" customFormat="1">
      <c r="A34" s="12" t="s">
        <v>403</v>
      </c>
      <c r="B34" s="305">
        <f>+B30+B31+B32+B33</f>
        <v>107610380</v>
      </c>
      <c r="C34" s="305">
        <f>+C30+C31+C32+C33</f>
        <v>-35494680</v>
      </c>
      <c r="H34" s="280"/>
      <c r="I34" s="280"/>
      <c r="J34" s="280"/>
      <c r="K34" s="280"/>
      <c r="L34" s="280"/>
      <c r="M34" s="280"/>
    </row>
    <row r="35" spans="1:13" s="289" customFormat="1">
      <c r="A35" s="12" t="s">
        <v>404</v>
      </c>
      <c r="B35" s="280">
        <f>+B21+B28+B34</f>
        <v>43485304</v>
      </c>
      <c r="C35" s="280">
        <f>+C21+C28+C34</f>
        <v>-688184200</v>
      </c>
      <c r="H35" s="280"/>
      <c r="I35" s="280"/>
      <c r="J35" s="280"/>
      <c r="K35" s="280"/>
      <c r="L35" s="280"/>
      <c r="M35" s="280"/>
    </row>
    <row r="36" spans="1:13" s="289" customFormat="1">
      <c r="A36" s="12" t="s">
        <v>405</v>
      </c>
      <c r="B36" s="299">
        <v>144941011</v>
      </c>
      <c r="C36" s="299">
        <v>833125211</v>
      </c>
      <c r="H36" s="280"/>
      <c r="I36" s="280"/>
      <c r="J36" s="280"/>
      <c r="K36" s="280"/>
      <c r="L36" s="280"/>
      <c r="M36" s="280"/>
    </row>
    <row r="37" spans="1:13" ht="13.5" thickBot="1">
      <c r="A37" s="12" t="s">
        <v>406</v>
      </c>
      <c r="B37" s="306">
        <f>+B35+B36</f>
        <v>188426315</v>
      </c>
      <c r="C37" s="306">
        <f>+C35+C36</f>
        <v>144941011</v>
      </c>
    </row>
    <row r="38" spans="1:13" ht="13.5" thickTop="1">
      <c r="B38" s="6"/>
    </row>
    <row r="39" spans="1:13">
      <c r="B39" s="6"/>
    </row>
    <row r="40" spans="1:13">
      <c r="B40" s="6"/>
    </row>
    <row r="41" spans="1:13">
      <c r="B41" s="6"/>
    </row>
    <row r="42" spans="1:13">
      <c r="B42" s="6"/>
    </row>
    <row r="43" spans="1:13">
      <c r="B43" s="6"/>
    </row>
    <row r="44" spans="1:13">
      <c r="B44" s="6"/>
    </row>
    <row r="45" spans="1:13">
      <c r="B45" s="6"/>
    </row>
    <row r="46" spans="1:13">
      <c r="B46" s="6"/>
    </row>
    <row r="47" spans="1:13">
      <c r="B47" s="6"/>
      <c r="H47" s="8"/>
    </row>
    <row r="48" spans="1:13">
      <c r="B48" s="6"/>
      <c r="H48" s="8"/>
    </row>
    <row r="49" spans="2:12">
      <c r="B49" s="6"/>
      <c r="H49" s="8"/>
    </row>
    <row r="50" spans="2:12">
      <c r="B50" s="6"/>
    </row>
    <row r="51" spans="2:12">
      <c r="B51" s="6"/>
    </row>
    <row r="52" spans="2:12">
      <c r="B52" s="6"/>
    </row>
    <row r="53" spans="2:12">
      <c r="B53" s="6"/>
      <c r="H53" s="13"/>
    </row>
    <row r="54" spans="2:12">
      <c r="B54" s="6"/>
    </row>
    <row r="55" spans="2:12">
      <c r="B55" s="6"/>
    </row>
    <row r="56" spans="2:12">
      <c r="B56" s="6"/>
    </row>
    <row r="57" spans="2:12">
      <c r="B57" s="6"/>
    </row>
    <row r="58" spans="2:12">
      <c r="B58" s="6"/>
    </row>
    <row r="59" spans="2:12">
      <c r="B59" s="6"/>
    </row>
    <row r="60" spans="2:12">
      <c r="B60" s="6"/>
      <c r="H60" s="13"/>
    </row>
    <row r="61" spans="2:12">
      <c r="B61" s="6"/>
    </row>
    <row r="62" spans="2:12">
      <c r="B62" s="6"/>
    </row>
    <row r="63" spans="2:12">
      <c r="B63" s="6"/>
    </row>
    <row r="64" spans="2:12">
      <c r="B64" s="6"/>
      <c r="L64"/>
    </row>
    <row r="65" spans="2:8">
      <c r="B65" s="6"/>
    </row>
    <row r="66" spans="2:8">
      <c r="B66" s="6"/>
    </row>
    <row r="67" spans="2:8">
      <c r="B67" s="6"/>
      <c r="H67" s="13"/>
    </row>
    <row r="68" spans="2:8">
      <c r="B68" s="6"/>
    </row>
    <row r="69" spans="2:8">
      <c r="B69" s="6"/>
    </row>
    <row r="70" spans="2:8">
      <c r="B70" s="6"/>
    </row>
    <row r="71" spans="2:8">
      <c r="B71" s="6"/>
    </row>
    <row r="72" spans="2:8">
      <c r="B72" s="6"/>
    </row>
    <row r="73" spans="2:8">
      <c r="B73" s="6"/>
    </row>
    <row r="74" spans="2:8">
      <c r="B74" s="6"/>
    </row>
    <row r="75" spans="2:8">
      <c r="B75" s="6"/>
    </row>
    <row r="76" spans="2:8">
      <c r="B76" s="6"/>
    </row>
    <row r="77" spans="2:8">
      <c r="B77" s="6"/>
      <c r="H77" s="8"/>
    </row>
    <row r="78" spans="2:8">
      <c r="B78" s="6"/>
      <c r="H78" s="8"/>
    </row>
    <row r="79" spans="2:8">
      <c r="B79" s="6"/>
      <c r="H79" s="8"/>
    </row>
    <row r="80" spans="2:8">
      <c r="B80" s="6"/>
    </row>
    <row r="81" spans="2:2">
      <c r="B81" s="6"/>
    </row>
    <row r="82" spans="2:2">
      <c r="B82" s="6"/>
    </row>
    <row r="83" spans="2:2">
      <c r="B83" s="6"/>
    </row>
    <row r="84" spans="2:2">
      <c r="B84" s="6"/>
    </row>
    <row r="85" spans="2:2">
      <c r="B85" s="6"/>
    </row>
    <row r="86" spans="2:2">
      <c r="B86" s="6"/>
    </row>
    <row r="87" spans="2:2">
      <c r="B87" s="6"/>
    </row>
    <row r="88" spans="2:2">
      <c r="B88" s="6"/>
    </row>
    <row r="89" spans="2:2">
      <c r="B89" s="6"/>
    </row>
    <row r="90" spans="2:2">
      <c r="B90" s="6"/>
    </row>
    <row r="91" spans="2:2">
      <c r="B91" s="6"/>
    </row>
    <row r="92" spans="2:2">
      <c r="B92" s="6"/>
    </row>
    <row r="93" spans="2:2">
      <c r="B93" s="6"/>
    </row>
    <row r="94" spans="2:2">
      <c r="B94" s="6"/>
    </row>
    <row r="95" spans="2:2">
      <c r="B95" s="6"/>
    </row>
    <row r="96" spans="2:2">
      <c r="B96" s="6"/>
    </row>
    <row r="97" spans="2:2">
      <c r="B97" s="6"/>
    </row>
    <row r="98" spans="2:2">
      <c r="B98" s="6"/>
    </row>
    <row r="99" spans="2:2">
      <c r="B99" s="6"/>
    </row>
    <row r="100" spans="2:2">
      <c r="B100" s="6"/>
    </row>
    <row r="101" spans="2:2">
      <c r="B101" s="6"/>
    </row>
    <row r="102" spans="2:2">
      <c r="B102" s="6"/>
    </row>
    <row r="103" spans="2:2">
      <c r="B103" s="6"/>
    </row>
    <row r="104" spans="2:2">
      <c r="B104" s="6"/>
    </row>
    <row r="105" spans="2:2">
      <c r="B105" s="6"/>
    </row>
    <row r="106" spans="2:2">
      <c r="B106" s="6"/>
    </row>
    <row r="107" spans="2:2">
      <c r="B107" s="6"/>
    </row>
    <row r="108" spans="2:2">
      <c r="B108" s="6"/>
    </row>
    <row r="109" spans="2:2">
      <c r="B109" s="6"/>
    </row>
    <row r="110" spans="2:2">
      <c r="B110" s="6"/>
    </row>
    <row r="111" spans="2:2">
      <c r="B111" s="6"/>
    </row>
    <row r="112" spans="2:2">
      <c r="B112" s="6"/>
    </row>
    <row r="113" spans="2:2">
      <c r="B113" s="6"/>
    </row>
    <row r="114" spans="2:2">
      <c r="B114" s="6"/>
    </row>
    <row r="115" spans="2:2">
      <c r="B115" s="6"/>
    </row>
    <row r="116" spans="2:2">
      <c r="B116" s="6"/>
    </row>
    <row r="117" spans="2:2">
      <c r="B117" s="6"/>
    </row>
    <row r="118" spans="2:2">
      <c r="B118" s="6"/>
    </row>
    <row r="119" spans="2:2">
      <c r="B119" s="6"/>
    </row>
    <row r="120" spans="2:2">
      <c r="B120" s="6"/>
    </row>
    <row r="121" spans="2:2">
      <c r="B121" s="6"/>
    </row>
    <row r="122" spans="2:2">
      <c r="B122" s="6"/>
    </row>
    <row r="123" spans="2:2">
      <c r="B123" s="6"/>
    </row>
    <row r="124" spans="2:2">
      <c r="B124" s="6"/>
    </row>
    <row r="125" spans="2:2">
      <c r="B125" s="6"/>
    </row>
    <row r="126" spans="2:2">
      <c r="B126" s="6"/>
    </row>
    <row r="127" spans="2:2">
      <c r="B127" s="6"/>
    </row>
    <row r="128" spans="2:2">
      <c r="B128" s="6"/>
    </row>
    <row r="129" spans="2:2">
      <c r="B129" s="6"/>
    </row>
    <row r="130" spans="2:2">
      <c r="B130" s="6"/>
    </row>
    <row r="131" spans="2:2">
      <c r="B131" s="6"/>
    </row>
    <row r="132" spans="2:2">
      <c r="B132" s="6"/>
    </row>
    <row r="133" spans="2:2">
      <c r="B133" s="6"/>
    </row>
    <row r="134" spans="2:2">
      <c r="B134" s="6"/>
    </row>
    <row r="135" spans="2:2">
      <c r="B135" s="6"/>
    </row>
    <row r="136" spans="2:2">
      <c r="B136" s="6"/>
    </row>
    <row r="137" spans="2:2">
      <c r="B137" s="6"/>
    </row>
    <row r="138" spans="2:2">
      <c r="B138" s="6"/>
    </row>
    <row r="139" spans="2:2">
      <c r="B139" s="6"/>
    </row>
    <row r="140" spans="2:2">
      <c r="B140" s="6"/>
    </row>
    <row r="141" spans="2:2">
      <c r="B141" s="6"/>
    </row>
    <row r="142" spans="2:2">
      <c r="B142" s="6"/>
    </row>
    <row r="143" spans="2:2">
      <c r="B143" s="6"/>
    </row>
    <row r="144" spans="2:2">
      <c r="B144" s="6"/>
    </row>
    <row r="145" spans="2:2">
      <c r="B145" s="6"/>
    </row>
    <row r="146" spans="2:2">
      <c r="B146" s="6"/>
    </row>
    <row r="147" spans="2:2">
      <c r="B147" s="6"/>
    </row>
    <row r="148" spans="2:2">
      <c r="B148" s="6"/>
    </row>
    <row r="149" spans="2:2">
      <c r="B149" s="6"/>
    </row>
    <row r="150" spans="2:2">
      <c r="B150" s="6"/>
    </row>
    <row r="151" spans="2:2">
      <c r="B151" s="6"/>
    </row>
    <row r="152" spans="2:2">
      <c r="B152" s="6"/>
    </row>
    <row r="153" spans="2:2">
      <c r="B153" s="6"/>
    </row>
    <row r="154" spans="2:2">
      <c r="B154" s="6"/>
    </row>
    <row r="155" spans="2:2">
      <c r="B155" s="6"/>
    </row>
    <row r="156" spans="2:2">
      <c r="B156" s="6"/>
    </row>
    <row r="157" spans="2:2">
      <c r="B157" s="6"/>
    </row>
    <row r="158" spans="2:2">
      <c r="B158" s="6"/>
    </row>
    <row r="159" spans="2:2">
      <c r="B159" s="6"/>
    </row>
    <row r="160" spans="2:2">
      <c r="B160" s="6"/>
    </row>
    <row r="161" spans="2:2">
      <c r="B161" s="6"/>
    </row>
    <row r="162" spans="2:2">
      <c r="B162" s="6"/>
    </row>
    <row r="163" spans="2:2">
      <c r="B163" s="6"/>
    </row>
    <row r="164" spans="2:2">
      <c r="B164" s="6"/>
    </row>
    <row r="165" spans="2:2">
      <c r="B165" s="6"/>
    </row>
    <row r="166" spans="2:2">
      <c r="B166" s="6"/>
    </row>
    <row r="167" spans="2:2">
      <c r="B167" s="6"/>
    </row>
    <row r="168" spans="2:2">
      <c r="B168" s="6"/>
    </row>
    <row r="169" spans="2:2">
      <c r="B169" s="6"/>
    </row>
    <row r="170" spans="2:2">
      <c r="B170" s="6"/>
    </row>
    <row r="171" spans="2:2">
      <c r="B171" s="6"/>
    </row>
    <row r="172" spans="2:2">
      <c r="B172" s="6"/>
    </row>
    <row r="173" spans="2:2">
      <c r="B173" s="6"/>
    </row>
    <row r="174" spans="2:2">
      <c r="B174" s="6"/>
    </row>
    <row r="175" spans="2:2">
      <c r="B175" s="6"/>
    </row>
    <row r="176" spans="2:2">
      <c r="B176" s="6"/>
    </row>
    <row r="177" spans="2:2">
      <c r="B177" s="6"/>
    </row>
    <row r="178" spans="2:2">
      <c r="B178" s="6"/>
    </row>
    <row r="179" spans="2:2">
      <c r="B179" s="6"/>
    </row>
    <row r="180" spans="2:2">
      <c r="B180" s="6"/>
    </row>
    <row r="181" spans="2:2">
      <c r="B181" s="6"/>
    </row>
    <row r="182" spans="2:2">
      <c r="B182" s="6"/>
    </row>
    <row r="183" spans="2:2">
      <c r="B183" s="6"/>
    </row>
    <row r="184" spans="2:2">
      <c r="B184" s="6"/>
    </row>
    <row r="185" spans="2:2">
      <c r="B185" s="6"/>
    </row>
    <row r="186" spans="2:2">
      <c r="B186" s="6"/>
    </row>
    <row r="187" spans="2:2">
      <c r="B187" s="6"/>
    </row>
    <row r="188" spans="2:2">
      <c r="B188" s="6"/>
    </row>
    <row r="189" spans="2:2">
      <c r="B189" s="6"/>
    </row>
    <row r="190" spans="2:2">
      <c r="B190" s="6"/>
    </row>
    <row r="191" spans="2:2">
      <c r="B191" s="6"/>
    </row>
    <row r="192" spans="2:2">
      <c r="B192" s="6"/>
    </row>
    <row r="193" spans="2:2">
      <c r="B193" s="6"/>
    </row>
    <row r="194" spans="2:2">
      <c r="B194" s="6"/>
    </row>
    <row r="195" spans="2:2">
      <c r="B195" s="6"/>
    </row>
    <row r="196" spans="2:2">
      <c r="B196" s="6"/>
    </row>
    <row r="197" spans="2:2">
      <c r="B197" s="6"/>
    </row>
    <row r="198" spans="2:2">
      <c r="B198" s="6"/>
    </row>
    <row r="199" spans="2:2">
      <c r="B199" s="6"/>
    </row>
    <row r="200" spans="2:2">
      <c r="B200" s="6"/>
    </row>
    <row r="201" spans="2:2">
      <c r="B201" s="6"/>
    </row>
    <row r="202" spans="2:2">
      <c r="B202" s="6"/>
    </row>
    <row r="203" spans="2:2">
      <c r="B203" s="6"/>
    </row>
    <row r="204" spans="2:2">
      <c r="B204" s="6"/>
    </row>
    <row r="205" spans="2:2">
      <c r="B205" s="6"/>
    </row>
    <row r="206" spans="2:2">
      <c r="B206" s="6"/>
    </row>
    <row r="207" spans="2:2">
      <c r="B207" s="6"/>
    </row>
    <row r="208" spans="2:2">
      <c r="B208" s="6"/>
    </row>
    <row r="209" spans="2:2">
      <c r="B209" s="6"/>
    </row>
    <row r="210" spans="2:2">
      <c r="B210" s="6"/>
    </row>
    <row r="211" spans="2:2">
      <c r="B211" s="6"/>
    </row>
    <row r="212" spans="2:2">
      <c r="B212" s="6"/>
    </row>
    <row r="213" spans="2:2">
      <c r="B213" s="6"/>
    </row>
    <row r="214" spans="2:2">
      <c r="B214" s="6"/>
    </row>
    <row r="215" spans="2:2">
      <c r="B215" s="6"/>
    </row>
    <row r="216" spans="2:2">
      <c r="B216" s="6"/>
    </row>
    <row r="217" spans="2:2">
      <c r="B217" s="6"/>
    </row>
    <row r="218" spans="2:2">
      <c r="B218" s="6"/>
    </row>
    <row r="219" spans="2:2">
      <c r="B219" s="6"/>
    </row>
    <row r="220" spans="2:2">
      <c r="B220" s="6"/>
    </row>
    <row r="221" spans="2:2">
      <c r="B221" s="6"/>
    </row>
  </sheetData>
  <mergeCells count="5">
    <mergeCell ref="A1:D1"/>
    <mergeCell ref="A3:D3"/>
    <mergeCell ref="A5:D5"/>
    <mergeCell ref="A6:C6"/>
    <mergeCell ref="A7:C7"/>
  </mergeCells>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
  <sheetViews>
    <sheetView showGridLines="0" zoomScale="85" zoomScaleNormal="85" zoomScaleSheetLayoutView="75" workbookViewId="0"/>
  </sheetViews>
  <sheetFormatPr baseColWidth="10" defaultColWidth="9.140625" defaultRowHeight="12.75"/>
  <cols>
    <col min="1" max="1" width="62.85546875" customWidth="1"/>
    <col min="2" max="2" width="18.42578125" customWidth="1"/>
    <col min="3" max="3" width="12.140625" customWidth="1"/>
    <col min="4" max="4" width="12.7109375" customWidth="1"/>
    <col min="5" max="6" width="12.85546875" customWidth="1"/>
    <col min="7" max="7" width="11.28515625" customWidth="1"/>
  </cols>
  <sheetData>
    <row r="1" spans="1:6">
      <c r="A1" s="402"/>
      <c r="B1" s="202"/>
      <c r="C1" s="202"/>
      <c r="D1" s="202"/>
    </row>
    <row r="2" spans="1:6" ht="14.25">
      <c r="A2" s="454" t="s">
        <v>62</v>
      </c>
      <c r="B2" s="455"/>
      <c r="C2" s="452" t="s">
        <v>67</v>
      </c>
      <c r="D2" s="453"/>
      <c r="E2" s="16"/>
      <c r="F2" s="16"/>
    </row>
    <row r="3" spans="1:6">
      <c r="A3" s="403" t="s">
        <v>63</v>
      </c>
      <c r="B3" s="403" t="s">
        <v>64</v>
      </c>
      <c r="C3" s="403" t="s">
        <v>57</v>
      </c>
      <c r="D3" s="403" t="s">
        <v>58</v>
      </c>
    </row>
    <row r="4" spans="1:6">
      <c r="A4" s="404" t="s">
        <v>85</v>
      </c>
      <c r="B4" s="404" t="s">
        <v>86</v>
      </c>
      <c r="C4" s="405">
        <v>43466</v>
      </c>
      <c r="D4" s="406">
        <v>43830</v>
      </c>
    </row>
    <row r="5" spans="1:6">
      <c r="A5" s="407"/>
      <c r="B5" s="408"/>
      <c r="C5" s="409"/>
      <c r="D5" s="410"/>
      <c r="E5" s="1"/>
      <c r="F5" s="1"/>
    </row>
    <row r="6" spans="1:6">
      <c r="A6" s="403" t="s">
        <v>68</v>
      </c>
      <c r="B6" s="411"/>
      <c r="C6" s="408"/>
      <c r="D6" s="410"/>
      <c r="E6" s="1"/>
      <c r="F6" s="1"/>
    </row>
    <row r="7" spans="1:6">
      <c r="A7" s="403" t="s">
        <v>63</v>
      </c>
      <c r="B7" s="412" t="s">
        <v>64</v>
      </c>
      <c r="C7" s="408"/>
      <c r="D7" s="410"/>
      <c r="E7" s="1"/>
      <c r="F7" s="1"/>
    </row>
    <row r="8" spans="1:6" ht="19.5" customHeight="1">
      <c r="A8" s="404" t="s">
        <v>77</v>
      </c>
      <c r="B8" s="413" t="s">
        <v>78</v>
      </c>
      <c r="C8" s="22"/>
      <c r="D8" s="414"/>
      <c r="E8" s="18"/>
      <c r="F8" s="18"/>
    </row>
    <row r="9" spans="1:6" ht="19.5" customHeight="1">
      <c r="A9" s="415"/>
      <c r="B9" s="22"/>
      <c r="C9" s="22"/>
      <c r="D9" s="414"/>
      <c r="E9" s="18"/>
      <c r="F9" s="18"/>
    </row>
    <row r="10" spans="1:6" ht="18">
      <c r="A10" s="446" t="s">
        <v>379</v>
      </c>
      <c r="B10" s="447"/>
      <c r="C10" s="447"/>
      <c r="D10" s="448"/>
    </row>
    <row r="11" spans="1:6" ht="15.75">
      <c r="A11" s="456" t="s">
        <v>45</v>
      </c>
      <c r="B11" s="457"/>
      <c r="C11" s="457"/>
      <c r="D11" s="458"/>
    </row>
    <row r="12" spans="1:6" ht="18.75" customHeight="1">
      <c r="A12" s="164"/>
      <c r="B12" s="451" t="s">
        <v>32</v>
      </c>
      <c r="C12" s="451"/>
      <c r="D12" s="76"/>
    </row>
    <row r="13" spans="1:6" ht="18" customHeight="1">
      <c r="A13" s="2" t="s">
        <v>91</v>
      </c>
      <c r="B13" s="444">
        <f>+'3'!C30</f>
        <v>157958969</v>
      </c>
      <c r="C13" s="445"/>
      <c r="D13" s="76"/>
    </row>
    <row r="14" spans="1:6" ht="18" customHeight="1">
      <c r="A14" s="2" t="s">
        <v>49</v>
      </c>
      <c r="B14" s="444">
        <v>27437423</v>
      </c>
      <c r="C14" s="445"/>
      <c r="D14" s="76"/>
    </row>
    <row r="15" spans="1:6" ht="18" customHeight="1">
      <c r="A15" s="2" t="s">
        <v>33</v>
      </c>
      <c r="B15" s="444">
        <f>SUM(B13:C14)</f>
        <v>185396392</v>
      </c>
      <c r="C15" s="445"/>
      <c r="D15" s="75"/>
      <c r="F15" s="168"/>
    </row>
    <row r="16" spans="1:6" ht="18" customHeight="1">
      <c r="A16" s="2" t="s">
        <v>54</v>
      </c>
      <c r="B16" s="463">
        <v>0</v>
      </c>
      <c r="C16" s="464"/>
      <c r="D16" s="76"/>
    </row>
    <row r="17" spans="1:6" ht="18" customHeight="1">
      <c r="A17" s="2" t="s">
        <v>55</v>
      </c>
      <c r="B17" s="444">
        <f>+B15</f>
        <v>185396392</v>
      </c>
      <c r="C17" s="445"/>
      <c r="D17" s="76"/>
    </row>
    <row r="18" spans="1:6" ht="18" customHeight="1">
      <c r="A18" s="2" t="s">
        <v>56</v>
      </c>
      <c r="B18" s="449">
        <v>0.1</v>
      </c>
      <c r="C18" s="450"/>
      <c r="D18" s="76"/>
      <c r="F18" s="282"/>
    </row>
    <row r="19" spans="1:6" ht="18" customHeight="1">
      <c r="A19" s="2" t="s">
        <v>30</v>
      </c>
      <c r="B19" s="444">
        <f>+B17*B18</f>
        <v>18539639.199999999</v>
      </c>
      <c r="C19" s="445"/>
      <c r="D19" s="76"/>
      <c r="F19" s="282"/>
    </row>
    <row r="20" spans="1:6" ht="18" customHeight="1">
      <c r="A20" s="2" t="s">
        <v>92</v>
      </c>
      <c r="B20" s="459">
        <f>+'3'!C28-'5'!B19:C19</f>
        <v>157958968.80000001</v>
      </c>
      <c r="C20" s="460"/>
      <c r="D20" s="76"/>
    </row>
    <row r="21" spans="1:6" ht="18" customHeight="1">
      <c r="A21" s="2" t="s">
        <v>46</v>
      </c>
      <c r="B21" s="444">
        <f>+B20*5%</f>
        <v>7897948.4400000013</v>
      </c>
      <c r="C21" s="445"/>
      <c r="D21" s="76"/>
    </row>
    <row r="22" spans="1:6" ht="18" customHeight="1" thickBot="1">
      <c r="A22" s="174" t="s">
        <v>31</v>
      </c>
      <c r="B22" s="461">
        <f>+B20-B21</f>
        <v>150061020.36000001</v>
      </c>
      <c r="C22" s="462"/>
      <c r="D22" s="76"/>
    </row>
    <row r="23" spans="1:6" ht="13.5" thickTop="1">
      <c r="A23" s="166"/>
      <c r="B23" s="65"/>
      <c r="C23" s="139"/>
      <c r="D23" s="140"/>
    </row>
    <row r="24" spans="1:6">
      <c r="A24" s="281" t="s">
        <v>504</v>
      </c>
      <c r="C24" s="6"/>
    </row>
    <row r="25" spans="1:6">
      <c r="C25" s="6"/>
    </row>
    <row r="26" spans="1:6">
      <c r="C26" s="6"/>
    </row>
    <row r="27" spans="1:6">
      <c r="C27" s="6"/>
    </row>
  </sheetData>
  <mergeCells count="15">
    <mergeCell ref="B20:C20"/>
    <mergeCell ref="B21:C21"/>
    <mergeCell ref="B22:C22"/>
    <mergeCell ref="B16:C16"/>
    <mergeCell ref="B15:C15"/>
    <mergeCell ref="B14:C14"/>
    <mergeCell ref="B19:C19"/>
    <mergeCell ref="B13:C13"/>
    <mergeCell ref="B17:C17"/>
    <mergeCell ref="A10:D10"/>
    <mergeCell ref="B18:C18"/>
    <mergeCell ref="B12:C12"/>
    <mergeCell ref="C2:D2"/>
    <mergeCell ref="A2:B2"/>
    <mergeCell ref="A11:D11"/>
  </mergeCells>
  <phoneticPr fontId="7" type="noConversion"/>
  <printOptions horizontalCentered="1" verticalCentered="1"/>
  <pageMargins left="0.9055118110236221" right="0.70866141732283472" top="0.59055118110236227" bottom="3.9370078740157481" header="0.31496062992125984" footer="0.31496062992125984"/>
  <pageSetup paperSize="9" scale="8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35"/>
  <sheetViews>
    <sheetView showGridLines="0" zoomScale="85" zoomScaleNormal="85" workbookViewId="0">
      <selection activeCell="K20" sqref="K20"/>
    </sheetView>
  </sheetViews>
  <sheetFormatPr baseColWidth="10" defaultColWidth="9.140625" defaultRowHeight="12.75"/>
  <cols>
    <col min="2" max="2" width="47.28515625" customWidth="1"/>
    <col min="3" max="3" width="11.140625" customWidth="1"/>
    <col min="4" max="4" width="11.85546875" customWidth="1"/>
    <col min="5" max="5" width="16" customWidth="1"/>
    <col min="6" max="6" width="7.28515625" customWidth="1"/>
    <col min="7" max="7" width="8.5703125" customWidth="1"/>
    <col min="8" max="8" width="10.5703125" bestFit="1" customWidth="1"/>
    <col min="9" max="9" width="14.42578125" bestFit="1" customWidth="1"/>
    <col min="10" max="10" width="11.7109375" bestFit="1" customWidth="1"/>
    <col min="11" max="11" width="13.28515625" customWidth="1"/>
    <col min="12" max="12" width="15.140625" customWidth="1"/>
    <col min="13" max="13" width="12.7109375" style="6" bestFit="1" customWidth="1"/>
  </cols>
  <sheetData>
    <row r="1" spans="2:14">
      <c r="B1" s="270"/>
      <c r="C1" s="271"/>
      <c r="D1" s="272"/>
      <c r="E1" s="273"/>
      <c r="F1" s="273"/>
      <c r="G1" s="273"/>
      <c r="H1" s="273"/>
      <c r="I1" s="274"/>
      <c r="J1" s="274"/>
      <c r="K1" s="274"/>
      <c r="L1" s="264"/>
    </row>
    <row r="2" spans="2:14" ht="15">
      <c r="B2" s="268" t="s">
        <v>283</v>
      </c>
      <c r="C2" s="227"/>
      <c r="D2" s="68"/>
      <c r="E2" s="68"/>
      <c r="F2" s="18"/>
      <c r="G2" s="18"/>
      <c r="H2" s="17"/>
      <c r="I2" s="23"/>
      <c r="J2" s="23"/>
      <c r="K2" s="23"/>
      <c r="L2" s="76"/>
    </row>
    <row r="3" spans="2:14" ht="13.5" customHeight="1">
      <c r="B3" s="116"/>
      <c r="C3" s="42"/>
      <c r="D3" s="47"/>
      <c r="E3" s="68"/>
      <c r="F3" s="68"/>
      <c r="G3" s="68"/>
      <c r="H3" s="68"/>
      <c r="I3" s="23"/>
      <c r="J3" s="23"/>
      <c r="K3" s="23"/>
      <c r="L3" s="76"/>
    </row>
    <row r="4" spans="2:14" ht="18">
      <c r="B4" s="424" t="s">
        <v>286</v>
      </c>
      <c r="C4" s="425"/>
      <c r="D4" s="425"/>
      <c r="E4" s="425"/>
      <c r="F4" s="425"/>
      <c r="G4" s="425"/>
      <c r="H4" s="425"/>
      <c r="I4" s="425"/>
      <c r="J4" s="425"/>
      <c r="K4" s="425"/>
      <c r="L4" s="426"/>
    </row>
    <row r="5" spans="2:14">
      <c r="B5" s="230"/>
      <c r="C5" s="226"/>
      <c r="D5" s="42"/>
      <c r="E5" s="68"/>
      <c r="F5" s="68"/>
      <c r="G5" s="68"/>
      <c r="H5" s="68"/>
      <c r="I5" s="23"/>
      <c r="J5" s="23"/>
      <c r="K5" s="23"/>
      <c r="L5" s="76"/>
    </row>
    <row r="6" spans="2:14" ht="15" customHeight="1">
      <c r="B6" s="430" t="s">
        <v>408</v>
      </c>
      <c r="C6" s="431"/>
      <c r="D6" s="431"/>
      <c r="E6" s="431"/>
      <c r="F6" s="431"/>
      <c r="G6" s="431"/>
      <c r="H6" s="431"/>
      <c r="I6" s="431"/>
      <c r="J6" s="431"/>
      <c r="K6" s="431"/>
      <c r="L6" s="432"/>
    </row>
    <row r="7" spans="2:14">
      <c r="B7" s="433" t="s">
        <v>284</v>
      </c>
      <c r="C7" s="434"/>
      <c r="D7" s="434"/>
      <c r="E7" s="434"/>
      <c r="F7" s="434"/>
      <c r="G7" s="434"/>
      <c r="H7" s="434"/>
      <c r="I7" s="434"/>
      <c r="J7" s="434"/>
      <c r="K7" s="434"/>
      <c r="L7" s="435"/>
    </row>
    <row r="8" spans="2:14" ht="13.5" thickBot="1">
      <c r="B8" s="275"/>
      <c r="C8" s="276"/>
      <c r="D8" s="276"/>
      <c r="E8" s="276"/>
      <c r="F8" s="276"/>
      <c r="G8" s="276"/>
      <c r="H8" s="276"/>
      <c r="I8" s="276"/>
      <c r="J8" s="276"/>
      <c r="K8" s="276"/>
      <c r="L8" s="277"/>
    </row>
    <row r="9" spans="2:14">
      <c r="B9" s="175"/>
      <c r="C9" s="466" t="s">
        <v>34</v>
      </c>
      <c r="D9" s="472"/>
      <c r="E9" s="470"/>
      <c r="F9" s="466" t="s">
        <v>35</v>
      </c>
      <c r="G9" s="472"/>
      <c r="H9" s="470"/>
      <c r="I9" s="466" t="s">
        <v>20</v>
      </c>
      <c r="J9" s="470"/>
      <c r="K9" s="466" t="s">
        <v>48</v>
      </c>
      <c r="L9" s="467"/>
    </row>
    <row r="10" spans="2:14">
      <c r="B10" s="176"/>
      <c r="C10" s="468"/>
      <c r="D10" s="473"/>
      <c r="E10" s="471"/>
      <c r="F10" s="468"/>
      <c r="G10" s="473"/>
      <c r="H10" s="471"/>
      <c r="I10" s="468"/>
      <c r="J10" s="471"/>
      <c r="K10" s="468"/>
      <c r="L10" s="469"/>
    </row>
    <row r="11" spans="2:14" ht="35.25" customHeight="1">
      <c r="B11" s="26" t="s">
        <v>29</v>
      </c>
      <c r="C11" s="27" t="s">
        <v>36</v>
      </c>
      <c r="D11" s="28" t="s">
        <v>95</v>
      </c>
      <c r="E11" s="27" t="s">
        <v>37</v>
      </c>
      <c r="F11" s="27" t="s">
        <v>38</v>
      </c>
      <c r="G11" s="28" t="s">
        <v>79</v>
      </c>
      <c r="H11" s="27" t="s">
        <v>39</v>
      </c>
      <c r="I11" s="27" t="s">
        <v>40</v>
      </c>
      <c r="J11" s="28" t="s">
        <v>41</v>
      </c>
      <c r="K11" s="29">
        <v>43830</v>
      </c>
      <c r="L11" s="30">
        <v>43465</v>
      </c>
    </row>
    <row r="12" spans="2:14">
      <c r="B12" s="4"/>
      <c r="C12" s="177"/>
      <c r="D12" s="177"/>
      <c r="E12" s="177"/>
      <c r="F12" s="177"/>
      <c r="G12" s="177"/>
      <c r="H12" s="177"/>
      <c r="I12" s="177"/>
      <c r="J12" s="177"/>
      <c r="K12" s="178"/>
      <c r="L12" s="179"/>
    </row>
    <row r="13" spans="2:14">
      <c r="B13" s="4" t="s">
        <v>42</v>
      </c>
      <c r="C13" s="177">
        <v>0</v>
      </c>
      <c r="D13" s="177">
        <v>0</v>
      </c>
      <c r="E13" s="177">
        <v>2760000000</v>
      </c>
      <c r="F13" s="177">
        <v>0</v>
      </c>
      <c r="G13" s="177">
        <v>0</v>
      </c>
      <c r="H13" s="177">
        <v>329905</v>
      </c>
      <c r="I13" s="177">
        <v>-588834</v>
      </c>
      <c r="J13" s="177">
        <v>-82358560</v>
      </c>
      <c r="K13" s="177">
        <f>SUM(C13:J13)</f>
        <v>2677382511</v>
      </c>
      <c r="L13" s="179">
        <f>+E13+I13+J13</f>
        <v>2677052606</v>
      </c>
    </row>
    <row r="14" spans="2:14">
      <c r="B14" s="4"/>
      <c r="C14" s="177"/>
      <c r="D14" s="177"/>
      <c r="E14" s="177"/>
      <c r="F14" s="177"/>
      <c r="G14" s="177"/>
      <c r="H14" s="177"/>
      <c r="I14" s="177"/>
      <c r="J14" s="177">
        <v>0</v>
      </c>
      <c r="K14" s="177"/>
      <c r="L14" s="179"/>
      <c r="N14" s="6"/>
    </row>
    <row r="15" spans="2:14">
      <c r="B15" s="5" t="s">
        <v>43</v>
      </c>
      <c r="C15" s="177"/>
      <c r="D15" s="177"/>
      <c r="E15" s="177"/>
      <c r="F15" s="177"/>
      <c r="G15" s="177"/>
      <c r="H15" s="177"/>
      <c r="I15" s="177"/>
      <c r="J15" s="177"/>
      <c r="K15" s="177"/>
      <c r="L15" s="179"/>
      <c r="N15" s="6"/>
    </row>
    <row r="16" spans="2:14">
      <c r="B16" s="4" t="s">
        <v>60</v>
      </c>
      <c r="C16" s="177">
        <v>0</v>
      </c>
      <c r="D16" s="177">
        <v>0</v>
      </c>
      <c r="E16" s="177">
        <v>120000000</v>
      </c>
      <c r="F16" s="177">
        <v>0</v>
      </c>
      <c r="G16" s="177"/>
      <c r="H16" s="177"/>
      <c r="I16" s="177"/>
      <c r="J16" s="177"/>
      <c r="K16" s="177">
        <f>SUM(C16:J16)</f>
        <v>120000000</v>
      </c>
      <c r="L16" s="179"/>
    </row>
    <row r="17" spans="2:12">
      <c r="B17" s="4" t="s">
        <v>44</v>
      </c>
      <c r="C17" s="177">
        <v>0</v>
      </c>
      <c r="D17" s="177">
        <v>0</v>
      </c>
      <c r="E17" s="177">
        <v>0</v>
      </c>
      <c r="F17" s="177">
        <v>0</v>
      </c>
      <c r="G17" s="177">
        <v>0</v>
      </c>
      <c r="H17" s="177">
        <v>0</v>
      </c>
      <c r="I17" s="177">
        <v>0</v>
      </c>
      <c r="J17" s="177">
        <v>0</v>
      </c>
      <c r="K17" s="177">
        <f>SUM(C17:J17)</f>
        <v>0</v>
      </c>
      <c r="L17" s="179">
        <v>0</v>
      </c>
    </row>
    <row r="18" spans="2:12">
      <c r="B18" s="4" t="s">
        <v>80</v>
      </c>
      <c r="C18" s="177"/>
      <c r="D18" s="177"/>
      <c r="E18" s="177"/>
      <c r="F18" s="177">
        <v>0</v>
      </c>
      <c r="G18" s="177">
        <v>0</v>
      </c>
      <c r="H18" s="177">
        <v>0</v>
      </c>
      <c r="I18" s="177"/>
      <c r="J18" s="177"/>
      <c r="K18" s="177">
        <f>SUM(C18:J18)</f>
        <v>0</v>
      </c>
      <c r="L18" s="179"/>
    </row>
    <row r="19" spans="2:12">
      <c r="B19" s="4" t="s">
        <v>105</v>
      </c>
      <c r="C19" s="177">
        <v>0</v>
      </c>
      <c r="D19" s="177">
        <v>0</v>
      </c>
      <c r="E19" s="177">
        <v>0</v>
      </c>
      <c r="F19" s="177">
        <v>0</v>
      </c>
      <c r="G19" s="177">
        <v>0</v>
      </c>
      <c r="H19" s="177">
        <v>0</v>
      </c>
      <c r="I19" s="177">
        <v>0</v>
      </c>
      <c r="J19" s="177">
        <v>0</v>
      </c>
      <c r="K19" s="177">
        <f>SUM(C19:J19)</f>
        <v>0</v>
      </c>
      <c r="L19" s="179">
        <v>0</v>
      </c>
    </row>
    <row r="20" spans="2:12">
      <c r="B20" s="4" t="s">
        <v>104</v>
      </c>
      <c r="C20" s="177"/>
      <c r="D20" s="177"/>
      <c r="E20" s="177"/>
      <c r="F20" s="177"/>
      <c r="G20" s="177"/>
      <c r="H20" s="177"/>
      <c r="I20" s="177">
        <v>-82358560</v>
      </c>
      <c r="J20" s="177">
        <v>82358560</v>
      </c>
      <c r="K20" s="177">
        <f>SUM(I20:J20)</f>
        <v>0</v>
      </c>
      <c r="L20" s="179"/>
    </row>
    <row r="21" spans="2:12">
      <c r="B21" s="4" t="s">
        <v>44</v>
      </c>
      <c r="C21" s="177">
        <v>0</v>
      </c>
      <c r="D21" s="177">
        <v>0</v>
      </c>
      <c r="E21" s="177">
        <v>0</v>
      </c>
      <c r="F21" s="177">
        <v>0</v>
      </c>
      <c r="G21" s="177">
        <v>0</v>
      </c>
      <c r="H21" s="177">
        <v>0</v>
      </c>
      <c r="I21" s="177">
        <v>0</v>
      </c>
      <c r="J21" s="177">
        <v>0</v>
      </c>
      <c r="K21" s="177">
        <f>SUM(C21:J21)</f>
        <v>0</v>
      </c>
      <c r="L21" s="179">
        <v>0</v>
      </c>
    </row>
    <row r="22" spans="2:12">
      <c r="B22" s="4" t="s">
        <v>108</v>
      </c>
      <c r="C22" s="177"/>
      <c r="D22" s="177"/>
      <c r="E22" s="177"/>
      <c r="F22" s="177"/>
      <c r="G22" s="177">
        <v>0</v>
      </c>
      <c r="H22" s="177">
        <v>9430047</v>
      </c>
      <c r="I22" s="177"/>
      <c r="J22" s="177"/>
      <c r="K22" s="177">
        <f>+H22</f>
        <v>9430047</v>
      </c>
      <c r="L22" s="179"/>
    </row>
    <row r="23" spans="2:12">
      <c r="B23" s="4" t="s">
        <v>22</v>
      </c>
      <c r="C23" s="177">
        <v>0</v>
      </c>
      <c r="D23" s="177">
        <v>0</v>
      </c>
      <c r="E23" s="177">
        <v>0</v>
      </c>
      <c r="F23" s="177">
        <v>0</v>
      </c>
      <c r="G23" s="177">
        <v>0</v>
      </c>
      <c r="H23" s="177">
        <v>0</v>
      </c>
      <c r="I23" s="177">
        <v>0</v>
      </c>
      <c r="J23" s="177">
        <v>157958969</v>
      </c>
      <c r="K23" s="180">
        <f>SUM(C23:J23)</f>
        <v>157958969</v>
      </c>
      <c r="L23" s="179">
        <v>0</v>
      </c>
    </row>
    <row r="24" spans="2:12">
      <c r="B24" s="14" t="s">
        <v>422</v>
      </c>
      <c r="C24" s="181">
        <f t="shared" ref="C24:J24" si="0">SUM(C13:C23)</f>
        <v>0</v>
      </c>
      <c r="D24" s="181">
        <f t="shared" si="0"/>
        <v>0</v>
      </c>
      <c r="E24" s="181">
        <f t="shared" si="0"/>
        <v>2880000000</v>
      </c>
      <c r="F24" s="181">
        <f t="shared" si="0"/>
        <v>0</v>
      </c>
      <c r="G24" s="181">
        <f t="shared" si="0"/>
        <v>0</v>
      </c>
      <c r="H24" s="181">
        <f t="shared" si="0"/>
        <v>9759952</v>
      </c>
      <c r="I24" s="181">
        <f>SUM(I13:I23)</f>
        <v>-82947394</v>
      </c>
      <c r="J24" s="181">
        <f t="shared" si="0"/>
        <v>157958969</v>
      </c>
      <c r="K24" s="181">
        <f>SUM(K13:K23)</f>
        <v>2964771527</v>
      </c>
      <c r="L24" s="182"/>
    </row>
    <row r="25" spans="2:12" ht="13.5" thickBot="1">
      <c r="B25" s="15" t="s">
        <v>482</v>
      </c>
      <c r="C25" s="183">
        <v>0</v>
      </c>
      <c r="D25" s="183">
        <f>+D13</f>
        <v>0</v>
      </c>
      <c r="E25" s="183">
        <f t="shared" ref="E25:J25" si="1">+E13</f>
        <v>2760000000</v>
      </c>
      <c r="F25" s="183">
        <f t="shared" si="1"/>
        <v>0</v>
      </c>
      <c r="G25" s="183">
        <f t="shared" si="1"/>
        <v>0</v>
      </c>
      <c r="H25" s="183">
        <f t="shared" si="1"/>
        <v>329905</v>
      </c>
      <c r="I25" s="183">
        <f t="shared" si="1"/>
        <v>-588834</v>
      </c>
      <c r="J25" s="183">
        <f t="shared" si="1"/>
        <v>-82358560</v>
      </c>
      <c r="K25" s="183">
        <v>0</v>
      </c>
      <c r="L25" s="184">
        <f>+E25+I25+J25</f>
        <v>2677052606</v>
      </c>
    </row>
    <row r="27" spans="2:12">
      <c r="K27" s="6"/>
      <c r="L27" s="6"/>
    </row>
    <row r="28" spans="2:12">
      <c r="H28" s="6"/>
      <c r="J28" s="6"/>
    </row>
    <row r="29" spans="2:12">
      <c r="K29" s="6"/>
    </row>
    <row r="30" spans="2:12">
      <c r="K30" s="6"/>
    </row>
    <row r="31" spans="2:12">
      <c r="K31" s="6"/>
    </row>
    <row r="34" spans="3:9" ht="15">
      <c r="C34" s="9"/>
      <c r="D34" s="3"/>
      <c r="E34" s="19"/>
      <c r="F34" s="465"/>
      <c r="G34" s="465"/>
      <c r="H34" s="465"/>
      <c r="I34" s="465"/>
    </row>
    <row r="35" spans="3:9" ht="15">
      <c r="C35" s="9"/>
      <c r="D35" s="3"/>
      <c r="E35" s="3"/>
      <c r="F35" s="465"/>
      <c r="G35" s="465"/>
      <c r="H35" s="465"/>
      <c r="I35" s="465"/>
    </row>
  </sheetData>
  <mergeCells count="9">
    <mergeCell ref="B4:L4"/>
    <mergeCell ref="F35:I35"/>
    <mergeCell ref="K9:L10"/>
    <mergeCell ref="I9:J10"/>
    <mergeCell ref="F9:H10"/>
    <mergeCell ref="C9:E10"/>
    <mergeCell ref="F34:I34"/>
    <mergeCell ref="B6:L6"/>
    <mergeCell ref="B7:L7"/>
  </mergeCells>
  <phoneticPr fontId="7" type="noConversion"/>
  <pageMargins left="1.1023622047244095" right="1.1023622047244095" top="1.1417322834645669" bottom="0.74803149606299213" header="0.31496062992125984" footer="0.31496062992125984"/>
  <pageSetup paperSize="9" scale="8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07"/>
  <sheetViews>
    <sheetView showGridLines="0" zoomScaleNormal="100" zoomScalePageLayoutView="85" workbookViewId="0">
      <selection activeCell="G11" sqref="G11"/>
    </sheetView>
  </sheetViews>
  <sheetFormatPr baseColWidth="10" defaultRowHeight="12.75"/>
  <cols>
    <col min="1" max="1" width="20.28515625" customWidth="1"/>
    <col min="2" max="2" width="27.28515625" customWidth="1"/>
    <col min="3" max="3" width="15" customWidth="1"/>
    <col min="4" max="4" width="14.42578125" customWidth="1"/>
    <col min="5" max="5" width="12.5703125" customWidth="1"/>
    <col min="6" max="6" width="18.140625" bestFit="1" customWidth="1"/>
    <col min="7" max="7" width="16.85546875" customWidth="1"/>
    <col min="8" max="8" width="14.140625" customWidth="1"/>
    <col min="9" max="9" width="11.5703125" bestFit="1" customWidth="1"/>
    <col min="10" max="10" width="18.28515625" customWidth="1"/>
    <col min="11" max="11" width="12.42578125" customWidth="1"/>
    <col min="12" max="12" width="20" customWidth="1"/>
  </cols>
  <sheetData>
    <row r="1" spans="1:9" ht="19.5" customHeight="1">
      <c r="A1" s="1"/>
    </row>
    <row r="2" spans="1:9" ht="15.75">
      <c r="A2" s="554" t="s">
        <v>109</v>
      </c>
      <c r="B2" s="554"/>
      <c r="C2" s="554"/>
      <c r="D2" s="554"/>
      <c r="E2" s="554"/>
      <c r="F2" s="554"/>
      <c r="G2" s="554"/>
      <c r="H2" s="554"/>
    </row>
    <row r="3" spans="1:9" ht="15.75">
      <c r="A3" s="555" t="s">
        <v>290</v>
      </c>
      <c r="B3" s="555"/>
      <c r="C3" s="555"/>
      <c r="D3" s="555"/>
      <c r="E3" s="555"/>
      <c r="F3" s="555"/>
      <c r="G3" s="555"/>
      <c r="H3" s="555"/>
    </row>
    <row r="4" spans="1:9" ht="9.75" customHeight="1">
      <c r="A4" s="53"/>
      <c r="H4" s="51"/>
      <c r="I4" s="51"/>
    </row>
    <row r="5" spans="1:9" ht="15.75">
      <c r="A5" s="49" t="s">
        <v>288</v>
      </c>
      <c r="H5" s="51"/>
    </row>
    <row r="6" spans="1:9" ht="15" customHeight="1">
      <c r="A6" s="513" t="s">
        <v>512</v>
      </c>
      <c r="B6" s="513"/>
      <c r="C6" s="513"/>
      <c r="D6" s="513"/>
      <c r="E6" s="513"/>
      <c r="F6" s="513"/>
      <c r="G6" s="513"/>
      <c r="H6" s="513"/>
    </row>
    <row r="7" spans="1:9" ht="15" customHeight="1">
      <c r="A7" s="513"/>
      <c r="B7" s="513"/>
      <c r="C7" s="513"/>
      <c r="D7" s="513"/>
      <c r="E7" s="513"/>
      <c r="F7" s="513"/>
      <c r="G7" s="513"/>
      <c r="H7" s="513"/>
    </row>
    <row r="8" spans="1:9" ht="15" customHeight="1">
      <c r="A8" s="513"/>
      <c r="B8" s="513"/>
      <c r="C8" s="513"/>
      <c r="D8" s="513"/>
      <c r="E8" s="513"/>
      <c r="F8" s="513"/>
      <c r="G8" s="513"/>
      <c r="H8" s="513"/>
    </row>
    <row r="9" spans="1:9" ht="18.75" customHeight="1">
      <c r="A9" s="513"/>
      <c r="B9" s="513"/>
      <c r="C9" s="513"/>
      <c r="D9" s="513"/>
      <c r="E9" s="513"/>
      <c r="F9" s="513"/>
      <c r="G9" s="513"/>
      <c r="H9" s="513"/>
    </row>
    <row r="10" spans="1:9" ht="14.25" customHeight="1">
      <c r="A10" s="513"/>
      <c r="B10" s="513"/>
      <c r="C10" s="513"/>
      <c r="D10" s="513"/>
      <c r="E10" s="513"/>
      <c r="F10" s="513"/>
      <c r="G10" s="513"/>
      <c r="H10" s="513"/>
    </row>
    <row r="11" spans="1:9" ht="15">
      <c r="I11" s="52"/>
    </row>
    <row r="12" spans="1:9" ht="15.75">
      <c r="A12" s="53" t="s">
        <v>110</v>
      </c>
      <c r="H12" s="51"/>
      <c r="I12" s="51"/>
    </row>
    <row r="13" spans="1:9" ht="9.75" customHeight="1">
      <c r="A13" s="53"/>
      <c r="H13" s="51"/>
      <c r="I13" s="51"/>
    </row>
    <row r="14" spans="1:9" ht="15" customHeight="1">
      <c r="A14" s="513" t="s">
        <v>411</v>
      </c>
      <c r="B14" s="513"/>
      <c r="C14" s="513"/>
      <c r="D14" s="513"/>
      <c r="E14" s="513"/>
      <c r="F14" s="513"/>
      <c r="G14" s="513"/>
      <c r="H14" s="513"/>
      <c r="I14" s="51"/>
    </row>
    <row r="15" spans="1:9" ht="39.75" customHeight="1">
      <c r="A15" s="513"/>
      <c r="B15" s="513"/>
      <c r="C15" s="513"/>
      <c r="D15" s="513"/>
      <c r="E15" s="513"/>
      <c r="F15" s="513"/>
      <c r="G15" s="513"/>
      <c r="H15" s="513"/>
      <c r="I15" s="51"/>
    </row>
    <row r="16" spans="1:9" ht="12.75" customHeight="1">
      <c r="A16" s="56"/>
      <c r="B16" s="56"/>
      <c r="C16" s="56"/>
      <c r="D16" s="56"/>
      <c r="E16" s="56"/>
      <c r="F16" s="56"/>
      <c r="G16" s="56"/>
      <c r="H16" s="56"/>
      <c r="I16" s="51"/>
    </row>
    <row r="17" spans="1:9" ht="12.75" customHeight="1">
      <c r="A17" s="53" t="s">
        <v>111</v>
      </c>
      <c r="B17" s="56"/>
      <c r="C17" s="56"/>
      <c r="D17" s="56"/>
      <c r="E17" s="56"/>
      <c r="F17" s="56"/>
      <c r="G17" s="56"/>
      <c r="H17" s="56"/>
      <c r="I17" s="51"/>
    </row>
    <row r="18" spans="1:9">
      <c r="I18" s="51"/>
    </row>
    <row r="19" spans="1:9" ht="15" customHeight="1">
      <c r="A19" s="513" t="s">
        <v>409</v>
      </c>
      <c r="B19" s="513"/>
      <c r="C19" s="513"/>
      <c r="D19" s="513"/>
      <c r="E19" s="513"/>
      <c r="F19" s="513"/>
      <c r="G19" s="513"/>
      <c r="H19" s="513"/>
      <c r="I19" s="51"/>
    </row>
    <row r="20" spans="1:9" ht="12.75" customHeight="1">
      <c r="A20" s="513"/>
      <c r="B20" s="513"/>
      <c r="C20" s="513"/>
      <c r="D20" s="513"/>
      <c r="E20" s="513"/>
      <c r="F20" s="513"/>
      <c r="G20" s="513"/>
      <c r="H20" s="513"/>
      <c r="I20" s="51"/>
    </row>
    <row r="21" spans="1:9" ht="15.75" customHeight="1">
      <c r="A21" s="513"/>
      <c r="B21" s="513"/>
      <c r="C21" s="513"/>
      <c r="D21" s="513"/>
      <c r="E21" s="513"/>
      <c r="F21" s="513"/>
      <c r="G21" s="513"/>
      <c r="H21" s="513"/>
      <c r="I21" s="51"/>
    </row>
    <row r="22" spans="1:9" ht="12.75" customHeight="1">
      <c r="A22" s="513"/>
      <c r="B22" s="513"/>
      <c r="C22" s="513"/>
      <c r="D22" s="513"/>
      <c r="E22" s="513"/>
      <c r="F22" s="513"/>
      <c r="G22" s="513"/>
      <c r="H22" s="513"/>
      <c r="I22" s="51"/>
    </row>
    <row r="23" spans="1:9" ht="15.75" customHeight="1">
      <c r="A23" s="513"/>
      <c r="B23" s="513"/>
      <c r="C23" s="513"/>
      <c r="D23" s="513"/>
      <c r="E23" s="513"/>
      <c r="F23" s="513"/>
      <c r="G23" s="513"/>
      <c r="H23" s="513"/>
      <c r="I23" s="51"/>
    </row>
    <row r="24" spans="1:9" ht="15.75">
      <c r="A24" s="57" t="s">
        <v>112</v>
      </c>
      <c r="I24" s="51"/>
    </row>
    <row r="25" spans="1:9">
      <c r="H25" s="51"/>
      <c r="I25" s="51"/>
    </row>
    <row r="26" spans="1:9" ht="15" customHeight="1">
      <c r="A26" s="513" t="s">
        <v>113</v>
      </c>
      <c r="B26" s="513"/>
      <c r="C26" s="513"/>
      <c r="D26" s="513"/>
      <c r="E26" s="513"/>
      <c r="F26" s="513"/>
      <c r="G26" s="513"/>
      <c r="H26" s="513"/>
      <c r="I26" s="51"/>
    </row>
    <row r="27" spans="1:9" ht="15" customHeight="1">
      <c r="A27" s="513"/>
      <c r="B27" s="513"/>
      <c r="C27" s="513"/>
      <c r="D27" s="513"/>
      <c r="E27" s="513"/>
      <c r="F27" s="513"/>
      <c r="G27" s="513"/>
      <c r="H27" s="513"/>
      <c r="I27" s="51"/>
    </row>
    <row r="28" spans="1:9" ht="15.75">
      <c r="A28" s="57" t="s">
        <v>114</v>
      </c>
      <c r="H28" s="51"/>
      <c r="I28" s="51"/>
    </row>
    <row r="29" spans="1:9">
      <c r="A29" t="s">
        <v>115</v>
      </c>
      <c r="H29" s="51"/>
      <c r="I29" s="51"/>
    </row>
    <row r="30" spans="1:9" ht="15" customHeight="1">
      <c r="A30" s="513" t="s">
        <v>410</v>
      </c>
      <c r="B30" s="513"/>
      <c r="C30" s="513"/>
      <c r="D30" s="513"/>
      <c r="E30" s="513"/>
      <c r="F30" s="513"/>
      <c r="G30" s="513"/>
      <c r="H30" s="513"/>
      <c r="I30" s="51"/>
    </row>
    <row r="31" spans="1:9" ht="15" customHeight="1">
      <c r="A31" s="513"/>
      <c r="B31" s="513"/>
      <c r="C31" s="513"/>
      <c r="D31" s="513"/>
      <c r="E31" s="513"/>
      <c r="F31" s="513"/>
      <c r="G31" s="513"/>
      <c r="H31" s="513"/>
      <c r="I31" s="51"/>
    </row>
    <row r="32" spans="1:9" ht="21" customHeight="1">
      <c r="A32" s="513"/>
      <c r="B32" s="513"/>
      <c r="C32" s="513"/>
      <c r="D32" s="513"/>
      <c r="E32" s="513"/>
      <c r="F32" s="513"/>
      <c r="G32" s="513"/>
      <c r="H32" s="513"/>
      <c r="I32" s="51"/>
    </row>
    <row r="33" spans="1:9">
      <c r="I33" s="51"/>
    </row>
    <row r="34" spans="1:9" ht="15.75">
      <c r="A34" s="57" t="s">
        <v>116</v>
      </c>
      <c r="H34" s="51"/>
      <c r="I34" s="51"/>
    </row>
    <row r="35" spans="1:9">
      <c r="H35" s="51"/>
      <c r="I35" s="51"/>
    </row>
    <row r="36" spans="1:9" ht="15" customHeight="1">
      <c r="A36" s="549" t="s">
        <v>117</v>
      </c>
      <c r="B36" s="549"/>
      <c r="C36" s="549"/>
      <c r="D36" s="549"/>
      <c r="E36" s="549"/>
      <c r="F36" s="549"/>
      <c r="G36" s="549"/>
      <c r="H36" s="549"/>
      <c r="I36" s="51"/>
    </row>
    <row r="37" spans="1:9" ht="20.25" customHeight="1">
      <c r="A37" s="549"/>
      <c r="B37" s="549"/>
      <c r="C37" s="549"/>
      <c r="D37" s="549"/>
      <c r="E37" s="549"/>
      <c r="F37" s="549"/>
      <c r="G37" s="549"/>
      <c r="H37" s="549"/>
      <c r="I37" s="51"/>
    </row>
    <row r="38" spans="1:9">
      <c r="H38" s="51"/>
      <c r="I38" s="51"/>
    </row>
    <row r="39" spans="1:9" ht="15.75">
      <c r="A39" s="57" t="s">
        <v>118</v>
      </c>
      <c r="H39" s="51"/>
      <c r="I39" s="51"/>
    </row>
    <row r="40" spans="1:9">
      <c r="H40" s="51"/>
      <c r="I40" s="51"/>
    </row>
    <row r="41" spans="1:9" ht="15.75" customHeight="1">
      <c r="A41" s="542" t="s">
        <v>412</v>
      </c>
      <c r="B41" s="542"/>
      <c r="C41" s="542"/>
      <c r="D41" s="542"/>
      <c r="E41" s="542"/>
      <c r="F41" s="542"/>
      <c r="G41" s="542"/>
      <c r="H41" s="542"/>
      <c r="I41" s="51"/>
    </row>
    <row r="42" spans="1:9">
      <c r="A42" s="542"/>
      <c r="B42" s="542"/>
      <c r="C42" s="542"/>
      <c r="D42" s="542"/>
      <c r="E42" s="542"/>
      <c r="F42" s="542"/>
      <c r="G42" s="542"/>
      <c r="H42" s="542"/>
      <c r="I42" s="51"/>
    </row>
    <row r="43" spans="1:9">
      <c r="A43" s="51"/>
      <c r="H43" s="51"/>
      <c r="I43" s="51"/>
    </row>
    <row r="44" spans="1:9" ht="15.75">
      <c r="A44" s="57" t="s">
        <v>119</v>
      </c>
      <c r="H44" s="51"/>
      <c r="I44" s="51"/>
    </row>
    <row r="45" spans="1:9">
      <c r="H45" s="51"/>
      <c r="I45" s="51"/>
    </row>
    <row r="46" spans="1:9" ht="12.75" customHeight="1">
      <c r="A46" s="542" t="s">
        <v>120</v>
      </c>
      <c r="B46" s="542"/>
      <c r="C46" s="542"/>
      <c r="D46" s="542"/>
      <c r="E46" s="542"/>
      <c r="F46" s="542"/>
      <c r="G46" s="55"/>
      <c r="H46" s="55"/>
      <c r="I46" s="51"/>
    </row>
    <row r="47" spans="1:9" ht="15">
      <c r="A47" s="550"/>
      <c r="B47" s="550"/>
      <c r="C47" s="550"/>
      <c r="D47" s="550"/>
      <c r="E47" s="550"/>
      <c r="F47" s="550"/>
      <c r="G47" s="550"/>
      <c r="H47" s="550"/>
      <c r="I47" s="51"/>
    </row>
    <row r="48" spans="1:9" ht="15.75">
      <c r="A48" s="25" t="s">
        <v>289</v>
      </c>
      <c r="I48" s="51"/>
    </row>
    <row r="49" spans="1:9">
      <c r="A49" s="51"/>
      <c r="H49" s="51"/>
      <c r="I49" s="51"/>
    </row>
    <row r="50" spans="1:9" ht="19.5" customHeight="1">
      <c r="A50" s="513" t="s">
        <v>121</v>
      </c>
      <c r="B50" s="513"/>
      <c r="C50" s="513"/>
      <c r="D50" s="513"/>
      <c r="E50" s="513"/>
      <c r="F50" s="513"/>
      <c r="G50" s="513"/>
      <c r="H50" s="513"/>
      <c r="I50" s="51"/>
    </row>
    <row r="51" spans="1:9" ht="15">
      <c r="I51" s="52"/>
    </row>
    <row r="52" spans="1:9" ht="12.75" customHeight="1">
      <c r="A52" s="53" t="s">
        <v>287</v>
      </c>
      <c r="I52" s="51"/>
    </row>
    <row r="53" spans="1:9">
      <c r="H53" s="51"/>
      <c r="I53" s="51"/>
    </row>
    <row r="54" spans="1:9" ht="15">
      <c r="A54" s="542" t="s">
        <v>122</v>
      </c>
      <c r="B54" s="542"/>
      <c r="C54" s="542"/>
      <c r="D54" s="542"/>
      <c r="E54" s="542"/>
      <c r="F54" s="542"/>
      <c r="G54" s="542"/>
      <c r="H54" s="55"/>
      <c r="I54" s="51"/>
    </row>
    <row r="55" spans="1:9" ht="13.5" customHeight="1">
      <c r="A55" s="55"/>
      <c r="B55" s="55"/>
      <c r="C55" s="55"/>
      <c r="D55" s="55"/>
      <c r="E55" s="55"/>
      <c r="F55" s="55"/>
      <c r="G55" s="55"/>
      <c r="H55" s="55"/>
      <c r="I55" s="51"/>
    </row>
    <row r="56" spans="1:9" ht="13.5" customHeight="1">
      <c r="A56" s="53" t="s">
        <v>291</v>
      </c>
      <c r="B56" s="54"/>
      <c r="C56" s="54"/>
      <c r="D56" s="54"/>
      <c r="E56" s="54"/>
      <c r="F56" s="54"/>
      <c r="G56" s="54"/>
      <c r="H56" s="54"/>
      <c r="I56" s="51"/>
    </row>
    <row r="57" spans="1:9" ht="13.5" customHeight="1">
      <c r="A57" s="54"/>
      <c r="B57" s="54"/>
      <c r="C57" s="54"/>
      <c r="D57" s="54"/>
      <c r="E57" s="54"/>
      <c r="F57" s="54"/>
      <c r="G57" s="54"/>
      <c r="H57" s="54"/>
      <c r="I57" s="51"/>
    </row>
    <row r="58" spans="1:9" ht="13.5" customHeight="1">
      <c r="A58" s="58" t="s">
        <v>292</v>
      </c>
      <c r="B58" s="54"/>
      <c r="C58" s="54"/>
      <c r="D58" s="54"/>
      <c r="E58" s="54"/>
      <c r="F58" s="54"/>
      <c r="G58" s="54"/>
      <c r="H58" s="54"/>
      <c r="I58" s="51"/>
    </row>
    <row r="59" spans="1:9" ht="13.5" customHeight="1">
      <c r="A59" s="58"/>
      <c r="B59" s="54"/>
      <c r="C59" s="54"/>
      <c r="D59" s="54"/>
      <c r="E59" s="54"/>
      <c r="F59" s="54"/>
      <c r="G59" s="54"/>
      <c r="H59" s="54"/>
      <c r="I59" s="51"/>
    </row>
    <row r="60" spans="1:9" ht="15">
      <c r="A60" s="308"/>
      <c r="B60" s="56"/>
      <c r="C60" s="56"/>
      <c r="D60" s="56"/>
      <c r="E60" s="56"/>
      <c r="F60" s="56"/>
      <c r="G60" s="56"/>
      <c r="H60" s="56"/>
      <c r="I60" s="51"/>
    </row>
    <row r="61" spans="1:9" ht="30">
      <c r="B61" s="543"/>
      <c r="C61" s="544"/>
      <c r="D61" s="232" t="s">
        <v>296</v>
      </c>
      <c r="E61" s="232" t="s">
        <v>297</v>
      </c>
      <c r="F61" s="232" t="s">
        <v>298</v>
      </c>
      <c r="G61" s="56"/>
      <c r="H61" s="56"/>
      <c r="I61" s="51"/>
    </row>
    <row r="62" spans="1:9" ht="15">
      <c r="B62" s="543" t="s">
        <v>294</v>
      </c>
      <c r="C62" s="544"/>
      <c r="D62" s="309">
        <v>6442.33</v>
      </c>
      <c r="E62" s="309"/>
      <c r="F62" s="309">
        <v>5960.94</v>
      </c>
      <c r="G62" s="56"/>
      <c r="H62" s="56"/>
      <c r="I62" s="51"/>
    </row>
    <row r="63" spans="1:9" ht="15">
      <c r="B63" s="543" t="s">
        <v>295</v>
      </c>
      <c r="C63" s="544"/>
      <c r="D63" s="309">
        <v>6463.95</v>
      </c>
      <c r="E63" s="309"/>
      <c r="F63" s="309">
        <v>5990.14</v>
      </c>
      <c r="G63" s="56"/>
      <c r="H63" s="56"/>
      <c r="I63" s="51"/>
    </row>
    <row r="64" spans="1:9" ht="13.5" customHeight="1">
      <c r="A64" s="56"/>
      <c r="B64" s="56"/>
      <c r="C64" s="56"/>
      <c r="D64" s="56"/>
      <c r="E64" s="56"/>
      <c r="F64" s="56"/>
      <c r="G64" s="56"/>
      <c r="H64" s="56"/>
      <c r="I64" s="51"/>
    </row>
    <row r="65" spans="1:9" ht="13.5" customHeight="1">
      <c r="A65" s="58" t="s">
        <v>293</v>
      </c>
      <c r="B65" s="56"/>
      <c r="C65" s="56"/>
      <c r="D65" s="56"/>
      <c r="E65" s="56"/>
      <c r="F65" s="56"/>
      <c r="G65" s="56"/>
      <c r="H65" s="56"/>
      <c r="I65" s="51"/>
    </row>
    <row r="66" spans="1:9" ht="13.5" customHeight="1">
      <c r="A66" s="58"/>
      <c r="B66" s="54"/>
      <c r="C66" s="54"/>
      <c r="D66" s="54"/>
      <c r="E66" s="54"/>
      <c r="F66" s="54"/>
      <c r="G66" s="54"/>
      <c r="H66" s="54"/>
      <c r="I66" s="51"/>
    </row>
    <row r="67" spans="1:9" ht="13.5" customHeight="1">
      <c r="A67" s="252"/>
      <c r="B67" s="54"/>
      <c r="C67" s="54"/>
      <c r="D67" s="54"/>
      <c r="E67" s="54"/>
      <c r="F67" s="54"/>
      <c r="G67" s="54"/>
      <c r="H67" s="54"/>
      <c r="I67" s="51"/>
    </row>
    <row r="68" spans="1:9" ht="13.5" customHeight="1">
      <c r="A68" s="58"/>
      <c r="B68" s="558" t="s">
        <v>299</v>
      </c>
      <c r="C68" s="558"/>
      <c r="D68" s="558"/>
      <c r="E68" s="558"/>
      <c r="F68" s="558"/>
      <c r="G68" s="54"/>
      <c r="H68" s="54"/>
      <c r="I68" s="51"/>
    </row>
    <row r="69" spans="1:9" s="235" customFormat="1" ht="51">
      <c r="A69" s="233"/>
      <c r="B69" s="239" t="s">
        <v>300</v>
      </c>
      <c r="C69" s="239" t="s">
        <v>301</v>
      </c>
      <c r="D69" s="239" t="s">
        <v>305</v>
      </c>
      <c r="E69" s="239" t="s">
        <v>306</v>
      </c>
      <c r="F69" s="239" t="s">
        <v>302</v>
      </c>
      <c r="G69" s="239" t="s">
        <v>303</v>
      </c>
      <c r="H69" s="239" t="s">
        <v>304</v>
      </c>
      <c r="I69" s="234"/>
    </row>
    <row r="70" spans="1:9" ht="13.5" customHeight="1">
      <c r="A70" s="53"/>
      <c r="B70" s="237" t="s">
        <v>307</v>
      </c>
      <c r="C70" s="310"/>
      <c r="D70" s="311"/>
      <c r="E70" s="311"/>
      <c r="F70" s="311"/>
      <c r="G70" s="311"/>
      <c r="H70" s="311"/>
      <c r="I70" s="51"/>
    </row>
    <row r="71" spans="1:9" ht="13.5" customHeight="1">
      <c r="A71" s="53"/>
      <c r="B71" s="240" t="s">
        <v>308</v>
      </c>
      <c r="C71" s="324" t="s">
        <v>413</v>
      </c>
      <c r="D71" s="313">
        <v>8583.06</v>
      </c>
      <c r="E71" s="314">
        <v>6442.33</v>
      </c>
      <c r="F71" s="315">
        <f>+D71*E71</f>
        <v>55294904.929799996</v>
      </c>
      <c r="G71" s="314">
        <v>5960.94</v>
      </c>
      <c r="H71" s="316">
        <v>28891691</v>
      </c>
      <c r="I71" s="51"/>
    </row>
    <row r="72" spans="1:9" ht="28.5" customHeight="1">
      <c r="A72" s="53"/>
      <c r="B72" s="238" t="s">
        <v>414</v>
      </c>
      <c r="C72" s="324" t="s">
        <v>413</v>
      </c>
      <c r="D72" s="314">
        <v>8583.06</v>
      </c>
      <c r="E72" s="314">
        <v>6442.33</v>
      </c>
      <c r="F72" s="315">
        <v>55294905</v>
      </c>
      <c r="G72" s="314">
        <v>5960.94</v>
      </c>
      <c r="H72" s="316">
        <v>28891691</v>
      </c>
      <c r="I72" s="51"/>
    </row>
    <row r="73" spans="1:9" ht="13.5" customHeight="1">
      <c r="A73" s="53"/>
      <c r="B73" s="240" t="s">
        <v>310</v>
      </c>
      <c r="C73" s="310"/>
      <c r="D73" s="314"/>
      <c r="E73" s="314"/>
      <c r="F73" s="314"/>
      <c r="G73" s="314"/>
      <c r="H73" s="312"/>
      <c r="I73" s="51"/>
    </row>
    <row r="74" spans="1:9" ht="13.5" customHeight="1">
      <c r="A74" s="53"/>
      <c r="B74" s="240" t="s">
        <v>309</v>
      </c>
      <c r="C74" s="310"/>
      <c r="D74" s="311"/>
      <c r="E74" s="311"/>
      <c r="F74" s="311"/>
      <c r="G74" s="311"/>
      <c r="H74" s="312"/>
      <c r="I74" s="51"/>
    </row>
    <row r="75" spans="1:9" ht="13.5" customHeight="1">
      <c r="A75" s="53"/>
      <c r="B75" s="240" t="s">
        <v>311</v>
      </c>
      <c r="C75" s="312"/>
      <c r="D75" s="312"/>
      <c r="E75" s="312"/>
      <c r="F75" s="312"/>
      <c r="G75" s="312"/>
      <c r="H75" s="312"/>
      <c r="I75" s="51"/>
    </row>
    <row r="76" spans="1:9" ht="13.5" customHeight="1">
      <c r="A76" s="53"/>
      <c r="B76" s="240" t="s">
        <v>309</v>
      </c>
      <c r="C76" s="312"/>
      <c r="D76" s="312"/>
      <c r="E76" s="312"/>
      <c r="F76" s="312"/>
      <c r="G76" s="312"/>
      <c r="H76" s="312"/>
      <c r="I76" s="51"/>
    </row>
    <row r="77" spans="1:9" ht="13.5" customHeight="1">
      <c r="A77" s="53"/>
      <c r="B77" s="240" t="s">
        <v>312</v>
      </c>
      <c r="C77" s="312"/>
      <c r="D77" s="312"/>
      <c r="E77" s="312"/>
      <c r="F77" s="312"/>
      <c r="G77" s="312"/>
      <c r="H77" s="312"/>
      <c r="I77" s="51"/>
    </row>
    <row r="78" spans="1:9" ht="13.5" customHeight="1">
      <c r="A78" s="53"/>
      <c r="B78" s="240" t="s">
        <v>309</v>
      </c>
      <c r="C78" s="312"/>
      <c r="D78" s="312"/>
      <c r="E78" s="312"/>
      <c r="F78" s="312"/>
      <c r="G78" s="312"/>
      <c r="H78" s="312"/>
      <c r="I78" s="51"/>
    </row>
    <row r="79" spans="1:9" ht="13.5" customHeight="1">
      <c r="A79" s="53"/>
      <c r="B79" s="241"/>
      <c r="C79" s="242"/>
      <c r="D79" s="242"/>
      <c r="E79" s="242"/>
      <c r="F79" s="242"/>
      <c r="G79" s="242"/>
      <c r="H79" s="242"/>
      <c r="I79" s="51"/>
    </row>
    <row r="80" spans="1:9" ht="13.5" customHeight="1">
      <c r="A80" s="58" t="s">
        <v>313</v>
      </c>
      <c r="B80" s="241"/>
      <c r="C80" s="242"/>
      <c r="D80" s="242"/>
      <c r="E80" s="242"/>
      <c r="F80" s="242"/>
      <c r="G80" s="242"/>
      <c r="H80" s="242"/>
      <c r="I80" s="51"/>
    </row>
    <row r="81" spans="1:9" ht="13.5" customHeight="1">
      <c r="A81" s="58"/>
      <c r="B81" s="241"/>
      <c r="C81" s="242"/>
      <c r="D81" s="242"/>
      <c r="E81" s="242"/>
      <c r="F81" s="242"/>
      <c r="G81" s="242"/>
      <c r="H81" s="242"/>
      <c r="I81" s="51"/>
    </row>
    <row r="82" spans="1:9" ht="13.5" customHeight="1">
      <c r="A82" s="308"/>
      <c r="B82" s="241"/>
      <c r="C82" s="242"/>
      <c r="D82" s="242"/>
      <c r="E82" s="242"/>
      <c r="F82" s="242"/>
      <c r="G82" s="242"/>
      <c r="H82" s="242"/>
      <c r="I82" s="51"/>
    </row>
    <row r="83" spans="1:9" ht="51">
      <c r="A83" s="53"/>
      <c r="B83" s="239" t="s">
        <v>314</v>
      </c>
      <c r="C83" s="239" t="s">
        <v>315</v>
      </c>
      <c r="D83" s="239" t="s">
        <v>316</v>
      </c>
      <c r="E83" s="239" t="s">
        <v>317</v>
      </c>
      <c r="F83" s="239" t="s">
        <v>318</v>
      </c>
      <c r="G83" s="242"/>
      <c r="H83" s="242"/>
      <c r="I83" s="51"/>
    </row>
    <row r="84" spans="1:9" ht="38.25">
      <c r="A84" s="53"/>
      <c r="B84" s="243" t="s">
        <v>415</v>
      </c>
      <c r="C84" s="317">
        <v>6442.33</v>
      </c>
      <c r="D84" s="318">
        <v>2352755</v>
      </c>
      <c r="E84" s="319">
        <v>5960.94</v>
      </c>
      <c r="F84" s="319">
        <v>0</v>
      </c>
      <c r="G84" s="242"/>
      <c r="H84" s="242"/>
      <c r="I84" s="51"/>
    </row>
    <row r="85" spans="1:9" ht="38.25">
      <c r="A85" s="53"/>
      <c r="B85" s="243" t="s">
        <v>319</v>
      </c>
      <c r="C85" s="320"/>
      <c r="D85" s="321"/>
      <c r="E85" s="320"/>
      <c r="F85" s="320"/>
      <c r="G85" s="242"/>
      <c r="H85" s="242"/>
      <c r="I85" s="51"/>
    </row>
    <row r="86" spans="1:9" ht="38.25">
      <c r="A86" s="53"/>
      <c r="B86" s="243" t="s">
        <v>416</v>
      </c>
      <c r="C86" s="317">
        <v>6442.33</v>
      </c>
      <c r="D86" s="318">
        <v>1049703</v>
      </c>
      <c r="E86" s="319">
        <v>5960.94</v>
      </c>
      <c r="F86" s="319">
        <v>3473990</v>
      </c>
      <c r="G86" s="242"/>
      <c r="H86" s="242"/>
      <c r="I86" s="51"/>
    </row>
    <row r="87" spans="1:9" ht="38.25">
      <c r="A87" s="53"/>
      <c r="B87" s="243" t="s">
        <v>320</v>
      </c>
      <c r="C87" s="322"/>
      <c r="D87" s="323"/>
      <c r="E87" s="322"/>
      <c r="F87" s="322"/>
      <c r="G87" s="242"/>
      <c r="H87" s="242"/>
      <c r="I87" s="51"/>
    </row>
    <row r="88" spans="1:9" ht="25.5" customHeight="1">
      <c r="A88" s="53"/>
      <c r="B88" s="548" t="s">
        <v>417</v>
      </c>
      <c r="C88" s="548"/>
      <c r="D88" s="548"/>
      <c r="E88" s="548"/>
      <c r="F88" s="548"/>
      <c r="G88" s="242"/>
      <c r="H88" s="242"/>
      <c r="I88" s="51"/>
    </row>
    <row r="89" spans="1:9">
      <c r="A89" s="51"/>
      <c r="B89" s="236"/>
      <c r="C89" s="236"/>
      <c r="D89" s="236"/>
      <c r="E89" s="236"/>
      <c r="F89" s="236"/>
      <c r="G89" s="236"/>
      <c r="H89" s="51"/>
      <c r="I89" s="51"/>
    </row>
    <row r="90" spans="1:9" ht="15.75">
      <c r="A90" s="57" t="s">
        <v>321</v>
      </c>
      <c r="H90" s="51"/>
      <c r="I90" s="51"/>
    </row>
    <row r="91" spans="1:9">
      <c r="A91" s="51"/>
      <c r="H91" s="51"/>
      <c r="I91" s="51"/>
    </row>
    <row r="92" spans="1:9" ht="15.75">
      <c r="A92" s="58" t="s">
        <v>322</v>
      </c>
      <c r="H92" s="51"/>
      <c r="I92" s="51"/>
    </row>
    <row r="93" spans="1:9">
      <c r="A93" s="51"/>
      <c r="H93" s="51"/>
      <c r="I93" s="51"/>
    </row>
    <row r="94" spans="1:9" ht="15" customHeight="1">
      <c r="A94" s="513" t="s">
        <v>123</v>
      </c>
      <c r="B94" s="513"/>
      <c r="C94" s="513"/>
      <c r="D94" s="513"/>
      <c r="E94" s="513"/>
      <c r="F94" s="513"/>
      <c r="G94" s="513"/>
      <c r="H94" s="513"/>
      <c r="I94" s="51"/>
    </row>
    <row r="95" spans="1:9">
      <c r="A95" s="51"/>
      <c r="H95" s="51"/>
      <c r="I95" s="51"/>
    </row>
    <row r="96" spans="1:9" ht="23.25" customHeight="1">
      <c r="A96" s="51"/>
      <c r="B96" s="504" t="s">
        <v>124</v>
      </c>
      <c r="C96" s="537"/>
      <c r="D96" s="537"/>
      <c r="E96" s="505"/>
      <c r="G96" s="51"/>
      <c r="H96" s="51"/>
    </row>
    <row r="97" spans="1:9" ht="43.5" customHeight="1">
      <c r="A97" s="51"/>
      <c r="B97" s="547" t="s">
        <v>29</v>
      </c>
      <c r="C97" s="547"/>
      <c r="D97" s="333" t="s">
        <v>418</v>
      </c>
      <c r="E97" s="333" t="s">
        <v>419</v>
      </c>
      <c r="G97" s="51"/>
      <c r="H97" s="51"/>
    </row>
    <row r="98" spans="1:9" ht="14.25">
      <c r="A98" s="51"/>
      <c r="B98" s="533" t="s">
        <v>2</v>
      </c>
      <c r="C98" s="535"/>
      <c r="D98" s="334">
        <v>2131866</v>
      </c>
      <c r="E98" s="325">
        <v>627600</v>
      </c>
      <c r="G98" s="51"/>
      <c r="H98" s="51"/>
    </row>
    <row r="99" spans="1:9" ht="14.25">
      <c r="A99" s="51"/>
      <c r="B99" s="474" t="s">
        <v>65</v>
      </c>
      <c r="C99" s="475"/>
      <c r="D99" s="335">
        <v>10833106</v>
      </c>
      <c r="E99" s="327">
        <v>23411127</v>
      </c>
      <c r="G99" s="51"/>
      <c r="H99" s="51"/>
    </row>
    <row r="100" spans="1:9" ht="14.25">
      <c r="A100" s="51"/>
      <c r="B100" s="474" t="s">
        <v>125</v>
      </c>
      <c r="C100" s="475"/>
      <c r="D100" s="336">
        <v>175461343</v>
      </c>
      <c r="E100" s="329">
        <v>120902284</v>
      </c>
      <c r="G100" s="51"/>
      <c r="H100" s="51"/>
    </row>
    <row r="101" spans="1:9" ht="15">
      <c r="A101" s="51"/>
      <c r="B101" s="547" t="s">
        <v>51</v>
      </c>
      <c r="C101" s="547"/>
      <c r="D101" s="337">
        <f>SUM(D98:D100)</f>
        <v>188426315</v>
      </c>
      <c r="E101" s="337">
        <f>+SUM(E98:F100)</f>
        <v>144941011</v>
      </c>
      <c r="G101" s="51"/>
      <c r="H101" s="51"/>
    </row>
    <row r="102" spans="1:9">
      <c r="A102" s="51"/>
      <c r="B102" s="1"/>
      <c r="C102" s="1"/>
      <c r="D102" s="1"/>
      <c r="E102" s="1"/>
      <c r="G102" s="51"/>
      <c r="H102" s="51"/>
    </row>
    <row r="103" spans="1:9" ht="33.75" customHeight="1">
      <c r="A103" s="51"/>
      <c r="B103" s="545" t="s">
        <v>126</v>
      </c>
      <c r="C103" s="546"/>
      <c r="D103" s="333" t="s">
        <v>418</v>
      </c>
      <c r="E103" s="333" t="s">
        <v>419</v>
      </c>
      <c r="G103" s="51"/>
      <c r="H103" s="51"/>
    </row>
    <row r="104" spans="1:9" ht="14.25">
      <c r="A104" s="51"/>
      <c r="B104" s="474" t="s">
        <v>127</v>
      </c>
      <c r="C104" s="536"/>
      <c r="D104" s="334">
        <v>2545514</v>
      </c>
      <c r="E104" s="325">
        <v>2545514</v>
      </c>
      <c r="G104" s="51"/>
      <c r="H104" s="51"/>
    </row>
    <row r="105" spans="1:9" ht="14.25">
      <c r="A105" s="51"/>
      <c r="B105" s="474" t="s">
        <v>128</v>
      </c>
      <c r="C105" s="536"/>
      <c r="D105" s="336">
        <v>8287592</v>
      </c>
      <c r="E105" s="329">
        <v>20865613</v>
      </c>
      <c r="H105" s="51"/>
    </row>
    <row r="106" spans="1:9" ht="15">
      <c r="A106" s="51"/>
      <c r="B106" s="476" t="s">
        <v>51</v>
      </c>
      <c r="C106" s="532"/>
      <c r="D106" s="337">
        <f>SUM(D104:D105)</f>
        <v>10833106</v>
      </c>
      <c r="E106" s="337">
        <f>SUM(E104:E105)</f>
        <v>23411127</v>
      </c>
      <c r="G106" s="51"/>
      <c r="H106" s="51"/>
    </row>
    <row r="107" spans="1:9">
      <c r="A107" s="51"/>
      <c r="G107" s="51"/>
      <c r="H107" s="51"/>
    </row>
    <row r="108" spans="1:9" ht="30" customHeight="1">
      <c r="A108" s="51"/>
      <c r="B108" s="330" t="s">
        <v>125</v>
      </c>
      <c r="C108" s="331"/>
      <c r="D108" s="333" t="s">
        <v>418</v>
      </c>
      <c r="E108" s="333" t="s">
        <v>419</v>
      </c>
      <c r="G108" s="51"/>
      <c r="H108" s="51"/>
    </row>
    <row r="109" spans="1:9" ht="14.25">
      <c r="A109" s="51"/>
      <c r="B109" s="60" t="s">
        <v>129</v>
      </c>
      <c r="C109" s="61"/>
      <c r="D109" s="338">
        <v>175461343</v>
      </c>
      <c r="E109" s="338">
        <v>120902284</v>
      </c>
      <c r="G109" s="51"/>
      <c r="H109" s="51"/>
    </row>
    <row r="110" spans="1:9" ht="15">
      <c r="A110" s="51"/>
      <c r="B110" s="295" t="s">
        <v>51</v>
      </c>
      <c r="C110" s="332"/>
      <c r="D110" s="337">
        <f>+D109</f>
        <v>175461343</v>
      </c>
      <c r="E110" s="337">
        <f>+E109</f>
        <v>120902284</v>
      </c>
      <c r="G110" s="51"/>
      <c r="H110" s="51"/>
    </row>
    <row r="111" spans="1:9">
      <c r="A111" s="51"/>
      <c r="H111" s="51"/>
      <c r="I111" s="51"/>
    </row>
    <row r="112" spans="1:9" ht="15.75">
      <c r="A112" s="58" t="s">
        <v>324</v>
      </c>
      <c r="H112" s="51"/>
      <c r="I112" s="51"/>
    </row>
    <row r="113" spans="1:16">
      <c r="A113" s="51"/>
      <c r="H113" s="51"/>
      <c r="I113" s="51"/>
    </row>
    <row r="114" spans="1:16" ht="14.25" customHeight="1">
      <c r="A114" s="525" t="s">
        <v>133</v>
      </c>
      <c r="B114" s="525"/>
      <c r="C114" s="525"/>
      <c r="D114" s="525"/>
      <c r="E114" s="525"/>
      <c r="F114" s="525"/>
      <c r="G114" s="525"/>
      <c r="H114" s="525"/>
      <c r="I114" s="51"/>
    </row>
    <row r="115" spans="1:16" ht="13.5" customHeight="1">
      <c r="A115" s="188" t="s">
        <v>479</v>
      </c>
      <c r="B115" s="185"/>
      <c r="C115" s="185"/>
      <c r="D115" s="185"/>
      <c r="E115" s="185"/>
      <c r="F115" s="185"/>
      <c r="G115" s="185"/>
      <c r="H115" s="185"/>
      <c r="I115" s="185"/>
    </row>
    <row r="116" spans="1:16" ht="13.5" customHeight="1">
      <c r="A116" s="212"/>
      <c r="B116" s="212"/>
      <c r="C116" s="212"/>
      <c r="D116" s="212"/>
      <c r="E116" s="212"/>
      <c r="F116" s="212"/>
      <c r="G116" s="212"/>
      <c r="H116" s="212"/>
      <c r="I116" s="51"/>
    </row>
    <row r="117" spans="1:16" ht="15.75">
      <c r="A117" s="58" t="s">
        <v>134</v>
      </c>
    </row>
    <row r="118" spans="1:16">
      <c r="A118" s="51"/>
      <c r="J118" s="251"/>
      <c r="K118" s="251"/>
      <c r="L118" s="251"/>
      <c r="M118" s="251"/>
      <c r="N118" s="251"/>
      <c r="O118" s="251"/>
      <c r="P118" s="251"/>
    </row>
    <row r="119" spans="1:16" ht="45">
      <c r="B119" s="499" t="s">
        <v>135</v>
      </c>
      <c r="C119" s="499"/>
      <c r="D119" s="499"/>
      <c r="E119" s="62" t="s">
        <v>421</v>
      </c>
      <c r="F119" s="62" t="s">
        <v>136</v>
      </c>
      <c r="G119" s="62" t="s">
        <v>137</v>
      </c>
      <c r="J119" s="252"/>
      <c r="K119" s="251"/>
      <c r="L119" s="251"/>
      <c r="M119" s="251"/>
      <c r="N119" s="251"/>
      <c r="O119" s="251"/>
      <c r="P119" s="251"/>
    </row>
    <row r="120" spans="1:16" ht="15">
      <c r="B120" s="529" t="s">
        <v>138</v>
      </c>
      <c r="C120" s="530"/>
      <c r="D120" s="531"/>
      <c r="E120" s="70">
        <v>0</v>
      </c>
      <c r="F120" s="70">
        <v>0</v>
      </c>
      <c r="G120" s="70">
        <v>0</v>
      </c>
      <c r="J120" s="251"/>
      <c r="K120" s="557"/>
      <c r="L120" s="557"/>
      <c r="M120" s="557"/>
      <c r="N120" s="557"/>
      <c r="O120" s="557"/>
      <c r="P120" s="251"/>
    </row>
    <row r="121" spans="1:16" ht="15">
      <c r="B121" s="500" t="s">
        <v>143</v>
      </c>
      <c r="C121" s="502"/>
      <c r="D121" s="501"/>
      <c r="E121" s="71">
        <v>0</v>
      </c>
      <c r="F121" s="71">
        <v>0</v>
      </c>
      <c r="G121" s="71">
        <v>0</v>
      </c>
      <c r="J121" s="251"/>
      <c r="K121" s="253"/>
      <c r="L121" s="253"/>
      <c r="M121" s="253"/>
      <c r="N121" s="253"/>
      <c r="O121" s="253"/>
      <c r="P121" s="253"/>
    </row>
    <row r="122" spans="1:16" ht="15">
      <c r="B122" s="500" t="s">
        <v>139</v>
      </c>
      <c r="C122" s="502"/>
      <c r="D122" s="501"/>
      <c r="E122" s="71">
        <v>0</v>
      </c>
      <c r="F122" s="71">
        <v>0</v>
      </c>
      <c r="G122" s="71">
        <v>0</v>
      </c>
      <c r="J122" s="13"/>
      <c r="K122" s="251"/>
      <c r="L122" s="251"/>
      <c r="M122" s="251"/>
      <c r="N122" s="251"/>
      <c r="O122" s="251"/>
      <c r="P122" s="251"/>
    </row>
    <row r="123" spans="1:16" ht="15">
      <c r="B123" s="500" t="s">
        <v>144</v>
      </c>
      <c r="C123" s="502"/>
      <c r="D123" s="501"/>
      <c r="E123" s="71">
        <v>0</v>
      </c>
      <c r="F123" s="71">
        <v>0</v>
      </c>
      <c r="G123" s="71">
        <v>0</v>
      </c>
      <c r="J123" s="13"/>
      <c r="K123" s="251"/>
      <c r="L123" s="251"/>
      <c r="M123" s="251"/>
      <c r="N123" s="251"/>
      <c r="O123" s="251"/>
      <c r="P123" s="251"/>
    </row>
    <row r="124" spans="1:16" ht="15">
      <c r="B124" s="500" t="s">
        <v>140</v>
      </c>
      <c r="C124" s="502"/>
      <c r="D124" s="501"/>
      <c r="E124" s="71">
        <v>0</v>
      </c>
      <c r="F124" s="71">
        <v>0</v>
      </c>
      <c r="G124" s="71">
        <v>0</v>
      </c>
      <c r="J124" s="13"/>
      <c r="K124" s="251"/>
      <c r="L124" s="251"/>
      <c r="M124" s="251"/>
      <c r="N124" s="251"/>
      <c r="O124" s="251"/>
      <c r="P124" s="251"/>
    </row>
    <row r="125" spans="1:16" ht="15">
      <c r="B125" s="526" t="s">
        <v>141</v>
      </c>
      <c r="C125" s="527"/>
      <c r="D125" s="528"/>
      <c r="E125" s="72">
        <v>0</v>
      </c>
      <c r="F125" s="72">
        <v>0</v>
      </c>
      <c r="G125" s="72">
        <v>0</v>
      </c>
      <c r="J125" s="13"/>
      <c r="K125" s="251"/>
      <c r="L125" s="251"/>
      <c r="M125" s="251"/>
      <c r="N125" s="251"/>
      <c r="O125" s="251"/>
      <c r="P125" s="251"/>
    </row>
    <row r="126" spans="1:16" ht="15">
      <c r="B126" s="499" t="s">
        <v>142</v>
      </c>
      <c r="C126" s="499"/>
      <c r="D126" s="499"/>
      <c r="E126" s="73">
        <f>SUM(E120:E125)</f>
        <v>0</v>
      </c>
      <c r="F126" s="73">
        <f>SUM(F120:F125)</f>
        <v>0</v>
      </c>
      <c r="G126" s="73">
        <f>SUM(G120:G125)</f>
        <v>0</v>
      </c>
      <c r="J126" s="13"/>
      <c r="K126" s="251"/>
      <c r="L126" s="251"/>
      <c r="M126" s="251"/>
      <c r="N126" s="251"/>
      <c r="O126" s="251"/>
      <c r="P126" s="251"/>
    </row>
    <row r="127" spans="1:16">
      <c r="A127" s="51"/>
      <c r="J127" s="13"/>
      <c r="K127" s="251"/>
      <c r="L127" s="251"/>
      <c r="M127" s="251"/>
      <c r="N127" s="251"/>
      <c r="O127" s="251"/>
      <c r="P127" s="251"/>
    </row>
    <row r="128" spans="1:16" ht="30">
      <c r="A128" s="51"/>
      <c r="B128" s="499" t="s">
        <v>138</v>
      </c>
      <c r="C128" s="499"/>
      <c r="D128" s="499"/>
      <c r="E128" s="62" t="s">
        <v>422</v>
      </c>
      <c r="F128" s="62" t="s">
        <v>136</v>
      </c>
      <c r="G128" s="62" t="s">
        <v>137</v>
      </c>
      <c r="J128" s="248"/>
      <c r="K128" s="251"/>
      <c r="L128" s="251"/>
      <c r="M128" s="251"/>
      <c r="N128" s="251"/>
      <c r="O128" s="251"/>
      <c r="P128" s="251"/>
    </row>
    <row r="129" spans="1:16" ht="15">
      <c r="A129" s="51"/>
      <c r="B129" s="529" t="s">
        <v>145</v>
      </c>
      <c r="C129" s="530"/>
      <c r="D129" s="531"/>
      <c r="E129" s="77">
        <v>0</v>
      </c>
      <c r="F129" s="77">
        <v>0</v>
      </c>
      <c r="G129" s="77">
        <v>0</v>
      </c>
      <c r="J129" s="13"/>
      <c r="K129" s="251"/>
      <c r="L129" s="251"/>
      <c r="M129" s="251"/>
      <c r="N129" s="251"/>
      <c r="O129" s="251"/>
      <c r="P129" s="251"/>
    </row>
    <row r="130" spans="1:16" ht="15">
      <c r="A130" s="51"/>
      <c r="B130" s="500" t="s">
        <v>146</v>
      </c>
      <c r="C130" s="502"/>
      <c r="D130" s="501"/>
      <c r="E130" s="78">
        <v>0</v>
      </c>
      <c r="F130" s="78">
        <v>0</v>
      </c>
      <c r="G130" s="78">
        <v>0</v>
      </c>
      <c r="J130" s="13"/>
      <c r="K130" s="251"/>
      <c r="L130" s="251"/>
      <c r="M130" s="251"/>
      <c r="N130" s="251"/>
      <c r="O130" s="251"/>
      <c r="P130" s="251"/>
    </row>
    <row r="131" spans="1:16" ht="15">
      <c r="A131" s="51"/>
      <c r="B131" s="500" t="s">
        <v>147</v>
      </c>
      <c r="C131" s="502"/>
      <c r="D131" s="501"/>
      <c r="E131" s="78">
        <v>0</v>
      </c>
      <c r="F131" s="78">
        <v>0</v>
      </c>
      <c r="G131" s="79">
        <v>0</v>
      </c>
      <c r="J131" s="251"/>
      <c r="K131" s="251"/>
      <c r="L131" s="251"/>
      <c r="M131" s="251"/>
      <c r="N131" s="251"/>
      <c r="O131" s="251"/>
      <c r="P131" s="251"/>
    </row>
    <row r="132" spans="1:16" ht="15">
      <c r="A132" s="51"/>
      <c r="B132" s="500" t="s">
        <v>143</v>
      </c>
      <c r="C132" s="502"/>
      <c r="D132" s="501"/>
      <c r="E132" s="78">
        <v>0</v>
      </c>
      <c r="F132" s="78">
        <v>0</v>
      </c>
      <c r="G132" s="78">
        <v>0</v>
      </c>
    </row>
    <row r="133" spans="1:16" ht="15" customHeight="1">
      <c r="A133" s="51"/>
      <c r="B133" s="499" t="s">
        <v>142</v>
      </c>
      <c r="C133" s="499"/>
      <c r="D133" s="499"/>
      <c r="E133" s="84">
        <f>SUM(E129:E132)</f>
        <v>0</v>
      </c>
      <c r="F133" s="84">
        <f>SUM(F129:F132)</f>
        <v>0</v>
      </c>
      <c r="G133" s="84">
        <f>SUM(G129:G132)</f>
        <v>0</v>
      </c>
    </row>
    <row r="135" spans="1:16" ht="30">
      <c r="B135" s="551" t="s">
        <v>139</v>
      </c>
      <c r="C135" s="552"/>
      <c r="D135" s="553"/>
      <c r="E135" s="81" t="s">
        <v>422</v>
      </c>
      <c r="F135" s="81" t="s">
        <v>136</v>
      </c>
      <c r="G135" s="69" t="s">
        <v>137</v>
      </c>
    </row>
    <row r="136" spans="1:16" ht="15">
      <c r="B136" s="539" t="s">
        <v>148</v>
      </c>
      <c r="C136" s="540"/>
      <c r="D136" s="541"/>
      <c r="E136" s="82"/>
      <c r="F136" s="82"/>
      <c r="G136" s="80"/>
    </row>
    <row r="137" spans="1:16" ht="15">
      <c r="B137" s="539" t="s">
        <v>149</v>
      </c>
      <c r="C137" s="540"/>
      <c r="D137" s="541"/>
      <c r="E137" s="82"/>
      <c r="F137" s="82"/>
      <c r="G137" s="80"/>
    </row>
    <row r="138" spans="1:16" ht="15">
      <c r="B138" s="480" t="s">
        <v>51</v>
      </c>
      <c r="C138" s="538"/>
      <c r="D138" s="481"/>
      <c r="E138" s="83">
        <f>SUM(E136:E137)</f>
        <v>0</v>
      </c>
      <c r="F138" s="83">
        <f>SUM(F136:F137)</f>
        <v>0</v>
      </c>
      <c r="G138" s="83">
        <f>SUM(G136:G137)</f>
        <v>0</v>
      </c>
    </row>
    <row r="139" spans="1:16" ht="16.5" customHeight="1">
      <c r="C139" s="6"/>
      <c r="D139" s="6"/>
      <c r="E139" s="6"/>
    </row>
    <row r="140" spans="1:16" ht="45.75" customHeight="1">
      <c r="B140" s="480" t="s">
        <v>150</v>
      </c>
      <c r="C140" s="538"/>
      <c r="D140" s="538"/>
      <c r="E140" s="66" t="s">
        <v>422</v>
      </c>
      <c r="F140" s="66" t="s">
        <v>136</v>
      </c>
      <c r="G140" s="67" t="s">
        <v>137</v>
      </c>
    </row>
    <row r="141" spans="1:16" ht="15">
      <c r="B141" s="500" t="s">
        <v>151</v>
      </c>
      <c r="C141" s="502"/>
      <c r="D141" s="502"/>
      <c r="E141" s="340">
        <v>0</v>
      </c>
      <c r="F141" s="340">
        <v>0</v>
      </c>
      <c r="G141" s="85">
        <v>0</v>
      </c>
    </row>
    <row r="142" spans="1:16" ht="15">
      <c r="B142" s="500" t="s">
        <v>152</v>
      </c>
      <c r="C142" s="502"/>
      <c r="D142" s="502"/>
      <c r="E142" s="341">
        <v>0</v>
      </c>
      <c r="F142" s="341">
        <v>0</v>
      </c>
      <c r="G142" s="85">
        <v>0</v>
      </c>
    </row>
    <row r="143" spans="1:16" ht="15">
      <c r="B143" s="500" t="s">
        <v>153</v>
      </c>
      <c r="C143" s="502"/>
      <c r="D143" s="502"/>
      <c r="E143" s="341">
        <v>0</v>
      </c>
      <c r="F143" s="341">
        <v>0</v>
      </c>
      <c r="G143" s="63">
        <v>0</v>
      </c>
    </row>
    <row r="144" spans="1:16" ht="15">
      <c r="B144" s="500" t="s">
        <v>141</v>
      </c>
      <c r="C144" s="502"/>
      <c r="D144" s="502"/>
      <c r="E144" s="342">
        <v>0</v>
      </c>
      <c r="F144" s="342">
        <v>0</v>
      </c>
      <c r="G144" s="63">
        <v>0</v>
      </c>
    </row>
    <row r="145" spans="1:8" ht="15">
      <c r="B145" s="504" t="s">
        <v>142</v>
      </c>
      <c r="C145" s="537"/>
      <c r="D145" s="537"/>
      <c r="E145" s="73">
        <f>SUM(E141:E144)</f>
        <v>0</v>
      </c>
      <c r="F145" s="73">
        <f>SUM(F141:F144)</f>
        <v>0</v>
      </c>
      <c r="G145" s="73">
        <f>SUM(G141:G144)</f>
        <v>0</v>
      </c>
    </row>
    <row r="146" spans="1:8" ht="15">
      <c r="B146" s="246"/>
      <c r="C146" s="246"/>
      <c r="D146" s="246"/>
      <c r="E146" s="247"/>
      <c r="F146" s="247"/>
      <c r="G146" s="247"/>
    </row>
    <row r="147" spans="1:8" ht="15.75">
      <c r="A147" s="58" t="s">
        <v>323</v>
      </c>
      <c r="H147" s="51"/>
    </row>
    <row r="148" spans="1:8">
      <c r="A148" s="51"/>
      <c r="H148" s="51"/>
    </row>
    <row r="149" spans="1:8" ht="15">
      <c r="A149" s="513" t="s">
        <v>130</v>
      </c>
      <c r="B149" s="513"/>
      <c r="C149" s="513"/>
      <c r="D149" s="513"/>
      <c r="E149" s="513"/>
      <c r="F149" s="513"/>
      <c r="G149" s="513"/>
      <c r="H149" s="513"/>
    </row>
    <row r="150" spans="1:8">
      <c r="A150" s="51"/>
      <c r="H150" s="51"/>
    </row>
    <row r="151" spans="1:8" ht="30">
      <c r="A151" s="51"/>
      <c r="B151" s="547" t="s">
        <v>131</v>
      </c>
      <c r="C151" s="547"/>
      <c r="D151" s="547"/>
      <c r="E151" s="547"/>
      <c r="F151" s="330" t="s">
        <v>418</v>
      </c>
      <c r="G151" s="333" t="s">
        <v>419</v>
      </c>
      <c r="H151" s="51"/>
    </row>
    <row r="152" spans="1:8" ht="14.25">
      <c r="A152" s="51"/>
      <c r="B152" s="533" t="s">
        <v>87</v>
      </c>
      <c r="C152" s="534"/>
      <c r="D152" s="534"/>
      <c r="E152" s="535"/>
      <c r="F152" s="59">
        <v>114077177</v>
      </c>
      <c r="G152" s="334">
        <v>19993052</v>
      </c>
      <c r="H152" s="51"/>
    </row>
    <row r="153" spans="1:8" ht="14.25">
      <c r="A153" s="51"/>
      <c r="B153" s="474" t="s">
        <v>423</v>
      </c>
      <c r="C153" s="536"/>
      <c r="D153" s="536"/>
      <c r="E153" s="475"/>
      <c r="F153" s="326">
        <v>0</v>
      </c>
      <c r="G153" s="335">
        <v>21205049</v>
      </c>
      <c r="H153" s="51"/>
    </row>
    <row r="154" spans="1:8" ht="14.25">
      <c r="A154" s="51"/>
      <c r="B154" s="561" t="s">
        <v>424</v>
      </c>
      <c r="C154" s="562"/>
      <c r="D154" s="562"/>
      <c r="E154" s="563"/>
      <c r="F154" s="328">
        <v>1936962</v>
      </c>
      <c r="G154" s="336">
        <v>0</v>
      </c>
      <c r="H154" s="51"/>
    </row>
    <row r="155" spans="1:8" ht="15">
      <c r="A155" s="51"/>
      <c r="B155" s="476" t="s">
        <v>51</v>
      </c>
      <c r="C155" s="532"/>
      <c r="D155" s="532"/>
      <c r="E155" s="477"/>
      <c r="F155" s="337">
        <f>SUM(F152:F154)</f>
        <v>116014139</v>
      </c>
      <c r="G155" s="337">
        <f>SUM(G152:G154)</f>
        <v>41198101</v>
      </c>
      <c r="H155" s="51"/>
    </row>
    <row r="156" spans="1:8">
      <c r="A156" s="51"/>
      <c r="H156" s="51"/>
    </row>
    <row r="157" spans="1:8" ht="14.25">
      <c r="A157" s="525" t="s">
        <v>425</v>
      </c>
      <c r="B157" s="525"/>
      <c r="C157" s="525"/>
      <c r="D157" s="525"/>
      <c r="E157" s="525"/>
      <c r="F157" s="525"/>
      <c r="G157" s="525"/>
      <c r="H157" s="525"/>
    </row>
    <row r="158" spans="1:8" ht="15">
      <c r="B158" s="246"/>
      <c r="C158" s="246"/>
      <c r="D158" s="246"/>
      <c r="E158" s="247"/>
      <c r="F158" s="247"/>
      <c r="G158" s="247"/>
    </row>
    <row r="159" spans="1:8" ht="15.75">
      <c r="A159" s="58" t="s">
        <v>325</v>
      </c>
    </row>
    <row r="161" spans="1:12">
      <c r="B161" s="520" t="s">
        <v>29</v>
      </c>
      <c r="C161" s="510" t="s">
        <v>155</v>
      </c>
      <c r="D161" s="510"/>
      <c r="E161" s="510"/>
      <c r="F161" s="510"/>
      <c r="G161" s="510"/>
      <c r="H161" s="510" t="s">
        <v>156</v>
      </c>
      <c r="I161" s="510"/>
      <c r="J161" s="510"/>
      <c r="K161" s="510"/>
      <c r="L161" s="510" t="s">
        <v>157</v>
      </c>
    </row>
    <row r="162" spans="1:12" ht="22.5">
      <c r="B162" s="520"/>
      <c r="C162" s="92" t="s">
        <v>158</v>
      </c>
      <c r="D162" s="92" t="s">
        <v>159</v>
      </c>
      <c r="E162" s="92" t="s">
        <v>160</v>
      </c>
      <c r="F162" s="92" t="s">
        <v>161</v>
      </c>
      <c r="G162" s="92" t="s">
        <v>162</v>
      </c>
      <c r="H162" s="92" t="s">
        <v>163</v>
      </c>
      <c r="I162" s="92" t="s">
        <v>164</v>
      </c>
      <c r="J162" s="92" t="s">
        <v>165</v>
      </c>
      <c r="K162" s="92" t="s">
        <v>166</v>
      </c>
      <c r="L162" s="510"/>
    </row>
    <row r="163" spans="1:12">
      <c r="B163" s="86" t="s">
        <v>167</v>
      </c>
      <c r="C163" s="89">
        <v>117113309</v>
      </c>
      <c r="D163" s="89">
        <v>1781818</v>
      </c>
      <c r="E163" s="89">
        <v>0</v>
      </c>
      <c r="F163" s="89">
        <v>3291001</v>
      </c>
      <c r="G163" s="89">
        <f>+C163+D163-E163+F163</f>
        <v>122186128</v>
      </c>
      <c r="H163" s="89">
        <v>0</v>
      </c>
      <c r="I163" s="89">
        <v>12040431</v>
      </c>
      <c r="J163" s="89">
        <v>0</v>
      </c>
      <c r="K163" s="89">
        <f>+H163+I163-J163</f>
        <v>12040431</v>
      </c>
      <c r="L163" s="89">
        <v>115161421</v>
      </c>
    </row>
    <row r="164" spans="1:12">
      <c r="B164" s="87" t="s">
        <v>426</v>
      </c>
      <c r="C164" s="90">
        <v>61959039</v>
      </c>
      <c r="D164" s="90">
        <v>0</v>
      </c>
      <c r="E164" s="90">
        <v>0</v>
      </c>
      <c r="F164" s="90">
        <v>1741111</v>
      </c>
      <c r="G164" s="90">
        <f>+C164+D164-E164+F164</f>
        <v>63700150</v>
      </c>
      <c r="H164" s="90">
        <v>0</v>
      </c>
      <c r="I164" s="90">
        <v>12740029.990987798</v>
      </c>
      <c r="J164" s="90">
        <v>0</v>
      </c>
      <c r="K164" s="90">
        <f>+H164+I164-J164</f>
        <v>12740029.990987798</v>
      </c>
      <c r="L164" s="90">
        <v>59667707</v>
      </c>
    </row>
    <row r="165" spans="1:12">
      <c r="B165" s="87" t="s">
        <v>168</v>
      </c>
      <c r="C165" s="90">
        <v>10639450</v>
      </c>
      <c r="D165" s="90">
        <v>0</v>
      </c>
      <c r="E165" s="90">
        <v>0</v>
      </c>
      <c r="F165" s="90">
        <v>224234</v>
      </c>
      <c r="G165" s="90">
        <f>+C165+D165-E165+F165</f>
        <v>10863684</v>
      </c>
      <c r="H165" s="90">
        <v>2659862.6099999994</v>
      </c>
      <c r="I165" s="90">
        <v>2734607</v>
      </c>
      <c r="J165" s="90">
        <v>0</v>
      </c>
      <c r="K165" s="90">
        <f>+H165+I165-J165</f>
        <v>5394469.6099999994</v>
      </c>
      <c r="L165" s="90">
        <v>9752829</v>
      </c>
    </row>
    <row r="166" spans="1:12">
      <c r="B166" s="87" t="s">
        <v>169</v>
      </c>
      <c r="C166" s="90">
        <v>2350000</v>
      </c>
      <c r="D166" s="90">
        <v>0</v>
      </c>
      <c r="E166" s="90">
        <v>0</v>
      </c>
      <c r="F166" s="90">
        <v>66037</v>
      </c>
      <c r="G166" s="90">
        <f>+C166+D166-E166+F166</f>
        <v>2416037</v>
      </c>
      <c r="H166" s="90">
        <v>0</v>
      </c>
      <c r="I166" s="90">
        <v>483207.47</v>
      </c>
      <c r="J166" s="90">
        <v>0</v>
      </c>
      <c r="K166" s="90">
        <f>+H166+I166-J166</f>
        <v>483207.47</v>
      </c>
      <c r="L166" s="90">
        <v>2203125</v>
      </c>
    </row>
    <row r="167" spans="1:12">
      <c r="B167" s="88" t="s">
        <v>170</v>
      </c>
      <c r="C167" s="91">
        <v>146175000</v>
      </c>
      <c r="D167" s="91">
        <v>0</v>
      </c>
      <c r="E167" s="91">
        <v>0</v>
      </c>
      <c r="F167" s="91">
        <v>4107664</v>
      </c>
      <c r="G167" s="90">
        <f>+C167+D167-E167+F167</f>
        <v>150282664</v>
      </c>
      <c r="H167" s="91">
        <v>0</v>
      </c>
      <c r="I167" s="91">
        <v>30056533</v>
      </c>
      <c r="J167" s="91">
        <v>0</v>
      </c>
      <c r="K167" s="90">
        <f>+H167+I167-J167</f>
        <v>30056533</v>
      </c>
      <c r="L167" s="91">
        <v>138866250</v>
      </c>
    </row>
    <row r="168" spans="1:12">
      <c r="B168" s="93" t="s">
        <v>51</v>
      </c>
      <c r="C168" s="94">
        <f t="shared" ref="C168:L168" si="0">SUM(C163:C167)</f>
        <v>338236798</v>
      </c>
      <c r="D168" s="94">
        <f t="shared" si="0"/>
        <v>1781818</v>
      </c>
      <c r="E168" s="94">
        <f t="shared" si="0"/>
        <v>0</v>
      </c>
      <c r="F168" s="94">
        <f t="shared" si="0"/>
        <v>9430047</v>
      </c>
      <c r="G168" s="94">
        <f t="shared" si="0"/>
        <v>349448663</v>
      </c>
      <c r="H168" s="94">
        <f t="shared" si="0"/>
        <v>2659862.6099999994</v>
      </c>
      <c r="I168" s="94">
        <f t="shared" si="0"/>
        <v>58054808.460987799</v>
      </c>
      <c r="J168" s="94">
        <f t="shared" si="0"/>
        <v>0</v>
      </c>
      <c r="K168" s="94">
        <f t="shared" si="0"/>
        <v>60714671.070987798</v>
      </c>
      <c r="L168" s="94">
        <f t="shared" si="0"/>
        <v>325651332</v>
      </c>
    </row>
    <row r="169" spans="1:12">
      <c r="A169" s="339"/>
      <c r="B169" s="2" t="s">
        <v>427</v>
      </c>
      <c r="C169" s="249"/>
      <c r="D169" s="249"/>
      <c r="E169" s="249"/>
      <c r="F169" s="249"/>
      <c r="G169" s="94">
        <v>338236798</v>
      </c>
      <c r="H169" s="249"/>
      <c r="I169" s="249"/>
      <c r="J169" s="249"/>
      <c r="K169" s="94">
        <v>-2659863</v>
      </c>
      <c r="L169" s="344">
        <f>+G169-K169</f>
        <v>340896661</v>
      </c>
    </row>
    <row r="171" spans="1:12" ht="15.75">
      <c r="A171" s="58" t="s">
        <v>326</v>
      </c>
    </row>
    <row r="172" spans="1:12">
      <c r="J172" s="6"/>
    </row>
    <row r="173" spans="1:12" ht="15" customHeight="1">
      <c r="A173" s="513" t="s">
        <v>154</v>
      </c>
      <c r="B173" s="513"/>
      <c r="C173" s="513"/>
      <c r="D173" s="513"/>
      <c r="E173" s="513"/>
      <c r="F173" s="513"/>
      <c r="G173" s="513"/>
      <c r="H173" s="513"/>
    </row>
    <row r="174" spans="1:12" ht="17.25" customHeight="1">
      <c r="A174" s="513"/>
      <c r="B174" s="513"/>
      <c r="C174" s="513"/>
      <c r="D174" s="513"/>
      <c r="E174" s="513"/>
      <c r="F174" s="513"/>
      <c r="G174" s="513"/>
      <c r="H174" s="513"/>
    </row>
    <row r="175" spans="1:12">
      <c r="J175" t="s">
        <v>115</v>
      </c>
    </row>
    <row r="177" spans="1:6" ht="24">
      <c r="A177" s="345"/>
      <c r="B177" s="350" t="s">
        <v>327</v>
      </c>
      <c r="C177" s="350" t="s">
        <v>328</v>
      </c>
      <c r="D177" s="350" t="s">
        <v>329</v>
      </c>
      <c r="E177" s="350" t="s">
        <v>330</v>
      </c>
      <c r="F177" s="350" t="s">
        <v>331</v>
      </c>
    </row>
    <row r="178" spans="1:6">
      <c r="A178" s="345"/>
      <c r="B178" s="346" t="s">
        <v>428</v>
      </c>
      <c r="C178" s="348">
        <v>19713133</v>
      </c>
      <c r="D178" s="348">
        <v>0</v>
      </c>
      <c r="E178" s="348">
        <v>16861128</v>
      </c>
      <c r="F178" s="348">
        <f>+C178-E178</f>
        <v>2852005</v>
      </c>
    </row>
    <row r="179" spans="1:6">
      <c r="A179" s="345"/>
      <c r="B179" s="346" t="s">
        <v>429</v>
      </c>
      <c r="C179" s="348">
        <v>8640000</v>
      </c>
      <c r="D179" s="348">
        <v>0</v>
      </c>
      <c r="E179" s="348">
        <v>1440000</v>
      </c>
      <c r="F179" s="348">
        <f>+C179+D179-E179</f>
        <v>7200000</v>
      </c>
    </row>
    <row r="180" spans="1:6">
      <c r="B180" s="351" t="s">
        <v>332</v>
      </c>
      <c r="C180" s="352">
        <f>SUM(C178:C179)</f>
        <v>28353133</v>
      </c>
      <c r="D180" s="352">
        <f>SUM(D178:D179)</f>
        <v>0</v>
      </c>
      <c r="E180" s="352">
        <f>SUM(E178:E179)</f>
        <v>18301128</v>
      </c>
      <c r="F180" s="352">
        <f>SUM(F178:F179)</f>
        <v>10052005</v>
      </c>
    </row>
    <row r="181" spans="1:6">
      <c r="B181" s="351" t="s">
        <v>333</v>
      </c>
      <c r="C181" s="352">
        <v>28353133</v>
      </c>
      <c r="D181" s="352">
        <v>0</v>
      </c>
      <c r="E181" s="352">
        <v>12631374</v>
      </c>
      <c r="F181" s="352">
        <f>+C181-E181</f>
        <v>15721759</v>
      </c>
    </row>
    <row r="182" spans="1:6">
      <c r="C182" s="347"/>
      <c r="D182" s="347"/>
      <c r="E182" s="347"/>
      <c r="F182" s="347"/>
    </row>
    <row r="183" spans="1:6" ht="15.75">
      <c r="A183" s="58" t="s">
        <v>334</v>
      </c>
    </row>
    <row r="185" spans="1:6" ht="15" customHeight="1">
      <c r="A185" s="513" t="s">
        <v>171</v>
      </c>
      <c r="B185" s="513"/>
      <c r="C185" s="513"/>
      <c r="D185" s="513"/>
      <c r="E185" s="513"/>
      <c r="F185" s="513"/>
    </row>
    <row r="186" spans="1:6">
      <c r="A186" s="513"/>
      <c r="B186" s="513"/>
      <c r="C186" s="513"/>
      <c r="D186" s="513"/>
      <c r="E186" s="513"/>
      <c r="F186" s="513"/>
    </row>
    <row r="187" spans="1:6">
      <c r="A187" s="513"/>
      <c r="B187" s="513"/>
      <c r="C187" s="513"/>
      <c r="D187" s="513"/>
      <c r="E187" s="513"/>
      <c r="F187" s="513"/>
    </row>
    <row r="188" spans="1:6">
      <c r="A188" s="513"/>
      <c r="B188" s="513"/>
      <c r="C188" s="513"/>
      <c r="D188" s="513"/>
      <c r="E188" s="513"/>
      <c r="F188" s="513"/>
    </row>
    <row r="189" spans="1:6">
      <c r="A189" s="513"/>
      <c r="B189" s="513"/>
      <c r="C189" s="513"/>
      <c r="D189" s="513"/>
      <c r="E189" s="513"/>
      <c r="F189" s="513"/>
    </row>
    <row r="191" spans="1:6" ht="15" customHeight="1">
      <c r="B191" s="476" t="s">
        <v>172</v>
      </c>
      <c r="C191" s="477"/>
      <c r="D191" s="480" t="s">
        <v>422</v>
      </c>
      <c r="E191" s="481"/>
    </row>
    <row r="192" spans="1:6" ht="14.25">
      <c r="B192" s="474" t="s">
        <v>173</v>
      </c>
      <c r="C192" s="475"/>
      <c r="D192" s="521">
        <v>6720000</v>
      </c>
      <c r="E192" s="522"/>
    </row>
    <row r="193" spans="1:6" ht="14.25">
      <c r="B193" s="474" t="s">
        <v>90</v>
      </c>
      <c r="C193" s="475"/>
      <c r="D193" s="511">
        <v>285720884</v>
      </c>
      <c r="E193" s="512"/>
    </row>
    <row r="194" spans="1:6" ht="14.25">
      <c r="B194" s="293" t="s">
        <v>372</v>
      </c>
      <c r="C194" s="294"/>
      <c r="D194" s="511">
        <v>2204726</v>
      </c>
      <c r="E194" s="512"/>
    </row>
    <row r="195" spans="1:6" ht="14.25">
      <c r="B195" s="474" t="s">
        <v>174</v>
      </c>
      <c r="C195" s="475"/>
      <c r="D195" s="523">
        <v>-1632000</v>
      </c>
      <c r="E195" s="524"/>
    </row>
    <row r="196" spans="1:6" ht="15">
      <c r="B196" s="476" t="s">
        <v>51</v>
      </c>
      <c r="C196" s="477"/>
      <c r="D196" s="478">
        <f>SUM(D192:E195)</f>
        <v>293013610</v>
      </c>
      <c r="E196" s="479"/>
    </row>
    <row r="197" spans="1:6" ht="15">
      <c r="B197" s="244"/>
      <c r="C197" s="244"/>
      <c r="D197" s="245"/>
      <c r="E197" s="245"/>
    </row>
    <row r="198" spans="1:6" ht="15.75">
      <c r="A198" s="58" t="s">
        <v>335</v>
      </c>
      <c r="B198" s="209"/>
      <c r="C198" s="209"/>
      <c r="D198" s="209"/>
      <c r="E198" s="209"/>
      <c r="F198" s="209"/>
    </row>
    <row r="199" spans="1:6" ht="15" customHeight="1">
      <c r="A199" s="513" t="s">
        <v>430</v>
      </c>
      <c r="B199" s="513"/>
      <c r="C199" s="513"/>
      <c r="D199" s="513"/>
      <c r="E199" s="513"/>
      <c r="F199" s="513"/>
    </row>
    <row r="200" spans="1:6" ht="15">
      <c r="A200" s="244"/>
      <c r="B200" s="244"/>
      <c r="C200" s="244"/>
      <c r="D200" s="245"/>
      <c r="E200" s="245"/>
    </row>
    <row r="201" spans="1:6" ht="15.75">
      <c r="A201" s="58" t="s">
        <v>336</v>
      </c>
      <c r="B201" s="209"/>
      <c r="C201" s="209"/>
      <c r="D201" s="209"/>
      <c r="E201" s="209"/>
      <c r="F201" s="209"/>
    </row>
    <row r="202" spans="1:6" ht="15">
      <c r="A202" s="308"/>
      <c r="B202" s="244"/>
      <c r="C202" s="244"/>
      <c r="D202" s="245"/>
      <c r="E202" s="245"/>
    </row>
    <row r="203" spans="1:6" ht="15" customHeight="1">
      <c r="A203" s="244"/>
      <c r="B203" s="255" t="s">
        <v>337</v>
      </c>
      <c r="C203" s="255" t="s">
        <v>136</v>
      </c>
      <c r="D203" s="256" t="s">
        <v>137</v>
      </c>
      <c r="E203" s="245"/>
    </row>
    <row r="204" spans="1:6" ht="15">
      <c r="A204" s="244"/>
      <c r="B204" s="514" t="s">
        <v>431</v>
      </c>
      <c r="C204" s="515"/>
      <c r="D204" s="516"/>
      <c r="E204" s="245"/>
    </row>
    <row r="205" spans="1:6" ht="15">
      <c r="A205" s="244"/>
      <c r="B205" s="517"/>
      <c r="C205" s="518"/>
      <c r="D205" s="519"/>
      <c r="E205" s="245"/>
    </row>
    <row r="206" spans="1:6" ht="15">
      <c r="A206" s="244"/>
      <c r="B206" s="257" t="s">
        <v>332</v>
      </c>
      <c r="C206" s="210"/>
      <c r="D206" s="211"/>
      <c r="E206" s="245"/>
    </row>
    <row r="207" spans="1:6" ht="15">
      <c r="A207" s="244"/>
      <c r="B207" s="257" t="s">
        <v>338</v>
      </c>
      <c r="C207" s="210"/>
      <c r="D207" s="211"/>
      <c r="E207" s="245"/>
    </row>
    <row r="208" spans="1:6" ht="15">
      <c r="A208" s="244"/>
      <c r="B208" s="244"/>
      <c r="C208" s="244"/>
      <c r="D208" s="245"/>
      <c r="E208" s="245"/>
    </row>
    <row r="209" spans="1:7" ht="15.75">
      <c r="A209" s="58" t="s">
        <v>339</v>
      </c>
      <c r="B209" s="209"/>
      <c r="C209" s="209"/>
      <c r="D209" s="209"/>
      <c r="E209" s="209"/>
      <c r="F209" s="209"/>
    </row>
    <row r="210" spans="1:7" ht="15">
      <c r="A210" s="308"/>
      <c r="B210" s="244"/>
      <c r="C210" s="244"/>
      <c r="D210" s="245"/>
      <c r="E210" s="245"/>
    </row>
    <row r="211" spans="1:7" ht="30">
      <c r="A211" s="244"/>
      <c r="B211" s="258" t="s">
        <v>340</v>
      </c>
      <c r="C211" s="258" t="s">
        <v>136</v>
      </c>
      <c r="D211" s="256" t="s">
        <v>137</v>
      </c>
      <c r="E211" s="245"/>
    </row>
    <row r="212" spans="1:7" ht="15">
      <c r="A212" s="244"/>
      <c r="B212" s="514" t="s">
        <v>432</v>
      </c>
      <c r="C212" s="515"/>
      <c r="D212" s="516"/>
      <c r="E212" s="245"/>
    </row>
    <row r="213" spans="1:7" ht="15">
      <c r="A213" s="244"/>
      <c r="B213" s="517"/>
      <c r="C213" s="518"/>
      <c r="D213" s="519"/>
      <c r="E213" s="245"/>
    </row>
    <row r="214" spans="1:7" ht="15">
      <c r="A214" s="244"/>
      <c r="B214" s="257" t="s">
        <v>332</v>
      </c>
      <c r="C214" s="210"/>
      <c r="D214" s="211"/>
      <c r="E214" s="245"/>
    </row>
    <row r="215" spans="1:7" ht="15">
      <c r="B215" s="257" t="s">
        <v>338</v>
      </c>
      <c r="C215" s="210"/>
      <c r="D215" s="211"/>
    </row>
    <row r="216" spans="1:7" ht="15">
      <c r="B216" s="254"/>
      <c r="C216" s="244"/>
      <c r="D216" s="245"/>
    </row>
    <row r="217" spans="1:7" ht="15.75">
      <c r="A217" s="353" t="s">
        <v>175</v>
      </c>
    </row>
    <row r="219" spans="1:7" ht="30.75" customHeight="1">
      <c r="B219" s="504" t="s">
        <v>176</v>
      </c>
      <c r="C219" s="505"/>
      <c r="D219" s="480" t="s">
        <v>422</v>
      </c>
      <c r="E219" s="481"/>
      <c r="G219" s="6"/>
    </row>
    <row r="220" spans="1:7" ht="15">
      <c r="B220" s="500" t="s">
        <v>177</v>
      </c>
      <c r="C220" s="501"/>
      <c r="D220" s="506">
        <v>15000000</v>
      </c>
      <c r="E220" s="507"/>
      <c r="G220" s="6"/>
    </row>
    <row r="221" spans="1:7" ht="15">
      <c r="B221" s="500" t="s">
        <v>179</v>
      </c>
      <c r="C221" s="501"/>
      <c r="D221" s="508">
        <v>330000</v>
      </c>
      <c r="E221" s="509"/>
      <c r="G221" s="6"/>
    </row>
    <row r="222" spans="1:7" ht="15">
      <c r="B222" s="500" t="s">
        <v>433</v>
      </c>
      <c r="C222" s="501"/>
      <c r="D222" s="508">
        <v>275000</v>
      </c>
      <c r="E222" s="509"/>
      <c r="G222" s="6"/>
    </row>
    <row r="223" spans="1:7" ht="15">
      <c r="B223" s="500" t="s">
        <v>434</v>
      </c>
      <c r="C223" s="501"/>
      <c r="D223" s="508">
        <v>35971410</v>
      </c>
      <c r="E223" s="509"/>
      <c r="G223" s="6"/>
    </row>
    <row r="224" spans="1:7" ht="15">
      <c r="B224" s="291" t="s">
        <v>436</v>
      </c>
      <c r="C224" s="292"/>
      <c r="D224" s="354"/>
      <c r="E224" s="355">
        <v>469357</v>
      </c>
      <c r="G224" s="6"/>
    </row>
    <row r="225" spans="1:10" ht="15">
      <c r="B225" s="291" t="s">
        <v>435</v>
      </c>
      <c r="C225" s="292"/>
      <c r="D225" s="354"/>
      <c r="E225" s="355">
        <v>1960000</v>
      </c>
      <c r="G225" s="6"/>
    </row>
    <row r="226" spans="1:10" ht="15">
      <c r="B226" s="500" t="s">
        <v>180</v>
      </c>
      <c r="C226" s="501"/>
      <c r="D226" s="508">
        <v>11000000</v>
      </c>
      <c r="E226" s="509"/>
      <c r="G226" s="6"/>
    </row>
    <row r="227" spans="1:10" ht="15">
      <c r="B227" s="291" t="s">
        <v>437</v>
      </c>
      <c r="C227" s="292"/>
      <c r="D227" s="354"/>
      <c r="E227" s="355">
        <v>2310000</v>
      </c>
      <c r="G227" s="6"/>
    </row>
    <row r="228" spans="1:10" ht="15">
      <c r="B228" s="504" t="s">
        <v>51</v>
      </c>
      <c r="C228" s="505"/>
      <c r="D228" s="356"/>
      <c r="E228" s="357">
        <f>SUM(D220:E227)</f>
        <v>67315767</v>
      </c>
      <c r="G228" s="6"/>
    </row>
    <row r="229" spans="1:10">
      <c r="G229" s="6"/>
    </row>
    <row r="230" spans="1:10" ht="15.75">
      <c r="A230" s="353" t="s">
        <v>438</v>
      </c>
    </row>
    <row r="232" spans="1:10" ht="30.75" customHeight="1">
      <c r="B232" s="499" t="s">
        <v>182</v>
      </c>
      <c r="C232" s="499"/>
      <c r="D232" s="480" t="s">
        <v>422</v>
      </c>
      <c r="E232" s="481"/>
    </row>
    <row r="233" spans="1:10" ht="15">
      <c r="B233" s="500" t="s">
        <v>439</v>
      </c>
      <c r="C233" s="501"/>
      <c r="D233" s="482">
        <v>23765740</v>
      </c>
      <c r="E233" s="483"/>
    </row>
    <row r="234" spans="1:10" ht="15">
      <c r="B234" s="500" t="s">
        <v>183</v>
      </c>
      <c r="C234" s="501"/>
      <c r="D234" s="484">
        <v>6077160</v>
      </c>
      <c r="E234" s="485"/>
    </row>
    <row r="235" spans="1:10" ht="15">
      <c r="B235" s="499" t="s">
        <v>51</v>
      </c>
      <c r="C235" s="499"/>
      <c r="D235" s="486">
        <f>SUM(D233:E234)</f>
        <v>29842900</v>
      </c>
      <c r="E235" s="487"/>
    </row>
    <row r="237" spans="1:10" ht="15.75">
      <c r="A237" s="58" t="s">
        <v>342</v>
      </c>
    </row>
    <row r="239" spans="1:10" ht="30">
      <c r="B239" s="258" t="s">
        <v>340</v>
      </c>
      <c r="C239" s="258" t="s">
        <v>136</v>
      </c>
      <c r="D239" s="256" t="s">
        <v>137</v>
      </c>
    </row>
    <row r="240" spans="1:10" ht="15">
      <c r="B240" s="210" t="s">
        <v>178</v>
      </c>
      <c r="C240" s="298">
        <v>7800000</v>
      </c>
      <c r="D240" s="298">
        <v>0</v>
      </c>
      <c r="G240" s="502"/>
      <c r="H240" s="502"/>
      <c r="I240" s="503"/>
      <c r="J240" s="503"/>
    </row>
    <row r="241" spans="1:7" ht="15">
      <c r="B241" s="297" t="s">
        <v>190</v>
      </c>
      <c r="C241" s="298">
        <v>6600000</v>
      </c>
      <c r="D241" s="298">
        <v>0</v>
      </c>
    </row>
    <row r="242" spans="1:7" ht="26.25" customHeight="1">
      <c r="B242" s="296" t="s">
        <v>181</v>
      </c>
      <c r="C242" s="298">
        <v>14376989</v>
      </c>
      <c r="D242" s="298">
        <v>0</v>
      </c>
    </row>
    <row r="243" spans="1:7" ht="15">
      <c r="B243" s="255" t="s">
        <v>332</v>
      </c>
      <c r="C243" s="298">
        <f>SUM(C240:C242)</f>
        <v>28776989</v>
      </c>
      <c r="D243" s="298">
        <v>0</v>
      </c>
    </row>
    <row r="244" spans="1:7" ht="15">
      <c r="B244" s="255" t="s">
        <v>338</v>
      </c>
      <c r="C244" s="298">
        <v>0</v>
      </c>
      <c r="D244" s="298">
        <v>0</v>
      </c>
    </row>
    <row r="245" spans="1:7" ht="15.75">
      <c r="A245" s="58"/>
      <c r="B245" s="254"/>
      <c r="C245" s="244"/>
      <c r="D245" s="245"/>
    </row>
    <row r="246" spans="1:7" ht="15.75">
      <c r="A246" s="58" t="s">
        <v>341</v>
      </c>
      <c r="B246" s="254"/>
      <c r="C246" s="244"/>
      <c r="D246" s="245"/>
    </row>
    <row r="247" spans="1:7" ht="15">
      <c r="A247" s="308"/>
      <c r="B247" s="254"/>
      <c r="C247" s="244"/>
      <c r="D247" s="245"/>
    </row>
    <row r="248" spans="1:7" ht="15.75">
      <c r="A248" s="58"/>
      <c r="B248" s="254"/>
      <c r="C248" s="244"/>
      <c r="D248" s="245"/>
    </row>
    <row r="249" spans="1:7" ht="15.75">
      <c r="A249" s="58" t="s">
        <v>343</v>
      </c>
      <c r="B249" s="254"/>
    </row>
    <row r="250" spans="1:7" ht="16.5" customHeight="1">
      <c r="A250" s="58"/>
      <c r="B250" s="254"/>
    </row>
    <row r="251" spans="1:7">
      <c r="A251" s="95" t="s">
        <v>184</v>
      </c>
    </row>
    <row r="252" spans="1:7" ht="25.5">
      <c r="B252" s="105" t="s">
        <v>185</v>
      </c>
      <c r="C252" s="105" t="s">
        <v>186</v>
      </c>
      <c r="D252" s="105" t="s">
        <v>187</v>
      </c>
      <c r="E252" s="105" t="s">
        <v>188</v>
      </c>
    </row>
    <row r="253" spans="1:7" ht="25.5">
      <c r="B253" s="96" t="s">
        <v>178</v>
      </c>
      <c r="C253" s="98" t="s">
        <v>189</v>
      </c>
      <c r="D253" s="97">
        <v>29795455</v>
      </c>
      <c r="E253" s="97">
        <v>0</v>
      </c>
      <c r="G253" s="1"/>
    </row>
    <row r="254" spans="1:7">
      <c r="B254" s="96" t="s">
        <v>190</v>
      </c>
      <c r="C254" s="98" t="s">
        <v>191</v>
      </c>
      <c r="D254" s="97">
        <v>30000000</v>
      </c>
      <c r="E254" s="97">
        <v>0</v>
      </c>
    </row>
    <row r="255" spans="1:7" ht="25.5">
      <c r="B255" s="96" t="s">
        <v>181</v>
      </c>
      <c r="C255" s="98" t="s">
        <v>440</v>
      </c>
      <c r="D255" s="97">
        <v>37367831</v>
      </c>
      <c r="E255" s="97">
        <v>0</v>
      </c>
    </row>
    <row r="256" spans="1:7">
      <c r="B256" s="106" t="s">
        <v>51</v>
      </c>
      <c r="C256" s="106"/>
      <c r="D256" s="107">
        <f>SUM(D253:D255)</f>
        <v>97163286</v>
      </c>
      <c r="E256" s="107">
        <v>0</v>
      </c>
    </row>
    <row r="258" spans="1:8" ht="15.75">
      <c r="A258" s="58" t="s">
        <v>344</v>
      </c>
      <c r="B258" s="254"/>
    </row>
    <row r="260" spans="1:8" ht="15">
      <c r="A260" t="s">
        <v>192</v>
      </c>
      <c r="D260" s="50"/>
      <c r="E260" s="50"/>
    </row>
    <row r="261" spans="1:8" ht="60">
      <c r="B261" s="62" t="s">
        <v>185</v>
      </c>
      <c r="C261" s="62" t="s">
        <v>193</v>
      </c>
      <c r="D261" s="62" t="s">
        <v>194</v>
      </c>
      <c r="E261" s="62" t="s">
        <v>195</v>
      </c>
      <c r="F261" s="62" t="s">
        <v>196</v>
      </c>
    </row>
    <row r="262" spans="1:8" ht="15">
      <c r="B262" s="99" t="s">
        <v>178</v>
      </c>
      <c r="C262" s="102">
        <v>0</v>
      </c>
      <c r="D262" s="103">
        <v>29795455</v>
      </c>
      <c r="E262" s="102">
        <f t="shared" ref="E262:E268" si="1">+C262-D262</f>
        <v>-29795455</v>
      </c>
      <c r="F262" s="102">
        <v>0</v>
      </c>
    </row>
    <row r="263" spans="1:8" ht="15">
      <c r="B263" s="100" t="s">
        <v>190</v>
      </c>
      <c r="C263" s="102">
        <v>1598406</v>
      </c>
      <c r="D263" s="102">
        <v>30000000</v>
      </c>
      <c r="E263" s="102">
        <f t="shared" si="1"/>
        <v>-28401594</v>
      </c>
      <c r="F263" s="102">
        <v>0</v>
      </c>
    </row>
    <row r="264" spans="1:8" ht="15">
      <c r="B264" s="101" t="s">
        <v>181</v>
      </c>
      <c r="C264" s="102">
        <v>210196045</v>
      </c>
      <c r="D264" s="97">
        <v>37367831</v>
      </c>
      <c r="E264" s="102">
        <f t="shared" si="1"/>
        <v>172828214</v>
      </c>
      <c r="F264" s="102">
        <v>0</v>
      </c>
      <c r="H264">
        <f>37367831-36432798</f>
        <v>935033</v>
      </c>
    </row>
    <row r="265" spans="1:8" ht="15">
      <c r="B265" s="100" t="s">
        <v>441</v>
      </c>
      <c r="C265" s="102">
        <v>113079</v>
      </c>
      <c r="D265" s="102">
        <v>0</v>
      </c>
      <c r="E265" s="102">
        <f t="shared" si="1"/>
        <v>113079</v>
      </c>
      <c r="F265" s="102">
        <v>0</v>
      </c>
      <c r="G265" s="282"/>
    </row>
    <row r="266" spans="1:8" ht="15">
      <c r="B266" s="100" t="s">
        <v>442</v>
      </c>
      <c r="C266" s="102">
        <v>88942</v>
      </c>
      <c r="D266" s="102">
        <v>0</v>
      </c>
      <c r="E266" s="102">
        <f t="shared" si="1"/>
        <v>88942</v>
      </c>
      <c r="F266" s="102">
        <v>0</v>
      </c>
    </row>
    <row r="267" spans="1:8" ht="30">
      <c r="B267" s="101" t="s">
        <v>444</v>
      </c>
      <c r="C267" s="102">
        <v>24691</v>
      </c>
      <c r="D267" s="102">
        <v>0</v>
      </c>
      <c r="E267" s="102">
        <f t="shared" si="1"/>
        <v>24691</v>
      </c>
      <c r="F267" s="102">
        <v>0</v>
      </c>
    </row>
    <row r="268" spans="1:8" ht="15">
      <c r="B268" s="101" t="s">
        <v>443</v>
      </c>
      <c r="C268" s="102">
        <v>1039826</v>
      </c>
      <c r="D268" s="102">
        <v>0</v>
      </c>
      <c r="E268" s="102">
        <f t="shared" si="1"/>
        <v>1039826</v>
      </c>
      <c r="F268" s="102">
        <v>0</v>
      </c>
    </row>
    <row r="269" spans="1:8" ht="15">
      <c r="B269" s="64" t="s">
        <v>51</v>
      </c>
      <c r="C269" s="104">
        <f>SUM(C262:C268)</f>
        <v>213060989</v>
      </c>
      <c r="D269" s="104">
        <f>SUM(D262:D268)</f>
        <v>97163286</v>
      </c>
      <c r="E269" s="104">
        <f>SUM(E262:E268)</f>
        <v>115897703</v>
      </c>
      <c r="F269" s="104">
        <v>0</v>
      </c>
    </row>
    <row r="271" spans="1:8" ht="15.75">
      <c r="A271" s="58" t="s">
        <v>345</v>
      </c>
      <c r="B271" s="254"/>
    </row>
    <row r="272" spans="1:8" ht="15">
      <c r="A272" s="308"/>
      <c r="B272" s="254"/>
    </row>
    <row r="273" spans="1:8" ht="38.25">
      <c r="B273" s="258" t="s">
        <v>327</v>
      </c>
      <c r="C273" s="239" t="s">
        <v>346</v>
      </c>
      <c r="D273" s="239" t="s">
        <v>347</v>
      </c>
      <c r="E273" s="239" t="s">
        <v>348</v>
      </c>
      <c r="F273" s="239" t="s">
        <v>162</v>
      </c>
    </row>
    <row r="274" spans="1:8">
      <c r="B274" s="197" t="s">
        <v>349</v>
      </c>
      <c r="C274" s="358">
        <v>2760000000</v>
      </c>
      <c r="D274" s="358">
        <v>120000000</v>
      </c>
      <c r="E274" s="358">
        <v>0</v>
      </c>
      <c r="F274" s="358">
        <f>+C274+D274-E274</f>
        <v>2880000000</v>
      </c>
    </row>
    <row r="275" spans="1:8" ht="15.75">
      <c r="A275" s="58"/>
      <c r="B275" s="197" t="s">
        <v>350</v>
      </c>
      <c r="C275" s="358">
        <v>0</v>
      </c>
      <c r="D275" s="358">
        <v>0</v>
      </c>
      <c r="E275" s="358">
        <v>0</v>
      </c>
      <c r="F275" s="358">
        <v>0</v>
      </c>
    </row>
    <row r="276" spans="1:8">
      <c r="B276" s="197" t="s">
        <v>18</v>
      </c>
      <c r="C276" s="358">
        <v>329905</v>
      </c>
      <c r="D276" s="358">
        <v>9430047</v>
      </c>
      <c r="E276" s="358">
        <v>0</v>
      </c>
      <c r="F276" s="358">
        <f>+C276+D276-E276</f>
        <v>9759952</v>
      </c>
      <c r="G276" s="6"/>
    </row>
    <row r="277" spans="1:8">
      <c r="B277" s="197" t="s">
        <v>52</v>
      </c>
      <c r="C277" s="358">
        <v>-82947394</v>
      </c>
      <c r="D277" s="358">
        <v>0</v>
      </c>
      <c r="E277" s="358">
        <v>0</v>
      </c>
      <c r="F277" s="358">
        <f>+C277+D277-E277</f>
        <v>-82947394</v>
      </c>
    </row>
    <row r="278" spans="1:8">
      <c r="B278" s="197" t="s">
        <v>351</v>
      </c>
      <c r="C278" s="358">
        <v>0</v>
      </c>
      <c r="D278" s="358">
        <v>157958969</v>
      </c>
      <c r="E278" s="358">
        <v>0</v>
      </c>
      <c r="F278" s="358">
        <f>+C278+D278-E278</f>
        <v>157958969</v>
      </c>
    </row>
    <row r="279" spans="1:8">
      <c r="B279" s="197" t="s">
        <v>51</v>
      </c>
      <c r="C279" s="358">
        <f>SUM(C274:C278)</f>
        <v>2677382511</v>
      </c>
      <c r="D279" s="358">
        <f>SUM(D274:D278)</f>
        <v>287389016</v>
      </c>
      <c r="E279" s="358">
        <f>SUM(E274:E278)</f>
        <v>0</v>
      </c>
      <c r="F279" s="358">
        <f>SUM(F274:F278)</f>
        <v>2964771527</v>
      </c>
    </row>
    <row r="281" spans="1:8" ht="15.75">
      <c r="A281" s="58" t="s">
        <v>352</v>
      </c>
    </row>
    <row r="282" spans="1:8" ht="14.25">
      <c r="A282" s="308"/>
    </row>
    <row r="283" spans="1:8" ht="38.25">
      <c r="B283" s="261" t="s">
        <v>29</v>
      </c>
      <c r="C283" s="239" t="s">
        <v>346</v>
      </c>
      <c r="D283" s="261" t="s">
        <v>347</v>
      </c>
      <c r="E283" s="261" t="s">
        <v>348</v>
      </c>
      <c r="F283" s="239" t="s">
        <v>353</v>
      </c>
      <c r="G283" s="239" t="s">
        <v>354</v>
      </c>
      <c r="H283" s="250"/>
    </row>
    <row r="284" spans="1:8">
      <c r="B284" s="260" t="s">
        <v>355</v>
      </c>
      <c r="C284" s="249"/>
      <c r="D284" s="249"/>
      <c r="E284" s="249"/>
      <c r="F284" s="249"/>
      <c r="G284" s="249"/>
    </row>
    <row r="285" spans="1:8">
      <c r="B285" s="197"/>
      <c r="C285" s="490" t="s">
        <v>432</v>
      </c>
      <c r="D285" s="491"/>
      <c r="E285" s="491"/>
      <c r="F285" s="492"/>
      <c r="G285" s="249"/>
    </row>
    <row r="286" spans="1:8">
      <c r="B286" s="249"/>
      <c r="C286" s="493"/>
      <c r="D286" s="494"/>
      <c r="E286" s="494"/>
      <c r="F286" s="495"/>
      <c r="G286" s="249"/>
    </row>
    <row r="287" spans="1:8">
      <c r="B287" s="197" t="s">
        <v>53</v>
      </c>
      <c r="C287" s="493"/>
      <c r="D287" s="494"/>
      <c r="E287" s="494"/>
      <c r="F287" s="495"/>
      <c r="G287" s="249"/>
    </row>
    <row r="288" spans="1:8">
      <c r="B288" s="260" t="s">
        <v>356</v>
      </c>
      <c r="C288" s="496"/>
      <c r="D288" s="497"/>
      <c r="E288" s="497"/>
      <c r="F288" s="498"/>
      <c r="G288" s="249"/>
    </row>
    <row r="289" spans="1:7">
      <c r="B289" s="249"/>
      <c r="C289" s="249"/>
      <c r="D289" s="249"/>
      <c r="E289" s="249"/>
      <c r="F289" s="249"/>
      <c r="G289" s="249"/>
    </row>
    <row r="290" spans="1:7">
      <c r="B290" s="249"/>
      <c r="C290" s="249"/>
      <c r="D290" s="249"/>
      <c r="E290" s="249"/>
      <c r="F290" s="249"/>
      <c r="G290" s="249"/>
    </row>
    <row r="291" spans="1:7">
      <c r="B291" s="197" t="s">
        <v>53</v>
      </c>
      <c r="C291" s="249"/>
      <c r="D291" s="249"/>
      <c r="E291" s="249"/>
      <c r="F291" s="249"/>
      <c r="G291" s="249"/>
    </row>
    <row r="293" spans="1:7" ht="15.75">
      <c r="A293" s="58" t="s">
        <v>357</v>
      </c>
    </row>
    <row r="294" spans="1:7" ht="14.25">
      <c r="A294" s="308"/>
    </row>
    <row r="295" spans="1:7">
      <c r="A295" t="s">
        <v>358</v>
      </c>
    </row>
    <row r="296" spans="1:7" ht="25.5">
      <c r="B296" s="261" t="s">
        <v>327</v>
      </c>
      <c r="C296" s="239" t="s">
        <v>418</v>
      </c>
      <c r="D296" s="239" t="s">
        <v>419</v>
      </c>
    </row>
    <row r="297" spans="1:7">
      <c r="B297" s="260" t="s">
        <v>445</v>
      </c>
      <c r="C297" s="301">
        <v>805236712</v>
      </c>
      <c r="D297" s="168">
        <v>639000761</v>
      </c>
    </row>
    <row r="298" spans="1:7">
      <c r="B298" s="197"/>
      <c r="C298" s="301">
        <f>SUM(C297)</f>
        <v>805236712</v>
      </c>
      <c r="D298" s="301">
        <f>SUM(D297)</f>
        <v>639000761</v>
      </c>
    </row>
    <row r="300" spans="1:7">
      <c r="A300" s="1" t="s">
        <v>359</v>
      </c>
    </row>
    <row r="301" spans="1:7" ht="25.5">
      <c r="B301" s="261" t="s">
        <v>327</v>
      </c>
      <c r="C301" s="239" t="s">
        <v>187</v>
      </c>
      <c r="D301" s="239" t="s">
        <v>188</v>
      </c>
    </row>
    <row r="302" spans="1:7">
      <c r="B302" s="260" t="s">
        <v>446</v>
      </c>
      <c r="C302" s="359">
        <v>176102965</v>
      </c>
      <c r="D302" s="359">
        <v>192263947</v>
      </c>
    </row>
    <row r="303" spans="1:7">
      <c r="B303" s="197"/>
      <c r="C303" s="343">
        <f>SUM(C302)</f>
        <v>176102965</v>
      </c>
      <c r="D303" s="343">
        <f>SUM(D302)</f>
        <v>192263947</v>
      </c>
    </row>
    <row r="305" spans="1:4">
      <c r="A305" s="1" t="s">
        <v>360</v>
      </c>
    </row>
    <row r="306" spans="1:4" ht="25.5">
      <c r="B306" s="261" t="s">
        <v>327</v>
      </c>
      <c r="C306" s="239" t="s">
        <v>187</v>
      </c>
      <c r="D306" s="239" t="s">
        <v>188</v>
      </c>
    </row>
    <row r="307" spans="1:4">
      <c r="B307" s="260" t="s">
        <v>447</v>
      </c>
      <c r="C307" s="301">
        <v>210000930</v>
      </c>
      <c r="D307" s="301">
        <v>0</v>
      </c>
    </row>
    <row r="308" spans="1:4">
      <c r="B308" s="197"/>
      <c r="C308" s="301">
        <f>SUM(C307)</f>
        <v>210000930</v>
      </c>
      <c r="D308" s="301">
        <f>SUM(D307)</f>
        <v>0</v>
      </c>
    </row>
    <row r="310" spans="1:4">
      <c r="A310" s="1" t="s">
        <v>361</v>
      </c>
    </row>
    <row r="311" spans="1:4" ht="25.5">
      <c r="B311" s="261" t="s">
        <v>327</v>
      </c>
      <c r="C311" s="239" t="s">
        <v>187</v>
      </c>
      <c r="D311" s="239" t="s">
        <v>188</v>
      </c>
    </row>
    <row r="312" spans="1:4" ht="25.5">
      <c r="B312" s="239" t="s">
        <v>448</v>
      </c>
      <c r="C312" s="361">
        <v>983257</v>
      </c>
      <c r="D312" s="361">
        <v>29040536</v>
      </c>
    </row>
    <row r="313" spans="1:4">
      <c r="B313" s="239" t="s">
        <v>449</v>
      </c>
      <c r="C313" s="361">
        <v>95000</v>
      </c>
      <c r="D313" s="361">
        <v>0</v>
      </c>
    </row>
    <row r="314" spans="1:4" ht="25.5">
      <c r="B314" s="239" t="s">
        <v>450</v>
      </c>
      <c r="C314" s="361">
        <v>2814289</v>
      </c>
      <c r="D314" s="361">
        <v>0</v>
      </c>
    </row>
    <row r="315" spans="1:4" ht="13.5" customHeight="1">
      <c r="B315" s="360" t="s">
        <v>451</v>
      </c>
      <c r="C315" s="349">
        <v>2352755</v>
      </c>
      <c r="D315" s="349"/>
    </row>
    <row r="316" spans="1:4" ht="13.5" customHeight="1">
      <c r="B316" s="360" t="s">
        <v>452</v>
      </c>
      <c r="C316" s="301">
        <v>61</v>
      </c>
      <c r="D316" s="301">
        <v>2103172</v>
      </c>
    </row>
    <row r="317" spans="1:4">
      <c r="B317" s="2" t="s">
        <v>51</v>
      </c>
      <c r="C317" s="84">
        <f>SUM(C312:C316)</f>
        <v>6245362</v>
      </c>
      <c r="D317" s="84">
        <f>SUM(D312:D316)</f>
        <v>31143708</v>
      </c>
    </row>
    <row r="319" spans="1:4" ht="15.75">
      <c r="A319" s="58" t="s">
        <v>362</v>
      </c>
    </row>
    <row r="320" spans="1:4" ht="14.25">
      <c r="A320" s="308"/>
    </row>
    <row r="321" spans="2:4" ht="25.5">
      <c r="B321" s="262" t="s">
        <v>327</v>
      </c>
      <c r="C321" s="263" t="s">
        <v>187</v>
      </c>
      <c r="D321" s="263" t="s">
        <v>188</v>
      </c>
    </row>
    <row r="322" spans="2:4">
      <c r="B322" s="265" t="s">
        <v>363</v>
      </c>
      <c r="C322" s="266"/>
      <c r="D322" s="264"/>
    </row>
    <row r="323" spans="2:4">
      <c r="B323" s="362" t="s">
        <v>453</v>
      </c>
      <c r="C323" s="78">
        <v>1341339</v>
      </c>
      <c r="D323" s="75">
        <v>0</v>
      </c>
    </row>
    <row r="324" spans="2:4" ht="25.5">
      <c r="B324" s="366" t="s">
        <v>454</v>
      </c>
      <c r="C324" s="363">
        <v>7085973</v>
      </c>
      <c r="D324" s="363">
        <v>23154860</v>
      </c>
    </row>
    <row r="325" spans="2:4">
      <c r="B325" s="367" t="s">
        <v>51</v>
      </c>
      <c r="C325" s="368">
        <f>SUM(C323:C324)</f>
        <v>8427312</v>
      </c>
      <c r="D325" s="368">
        <f>SUM(D323:D324)</f>
        <v>23154860</v>
      </c>
    </row>
    <row r="326" spans="2:4">
      <c r="B326" s="265" t="s">
        <v>364</v>
      </c>
      <c r="C326" s="77"/>
      <c r="D326" s="365"/>
    </row>
    <row r="327" spans="2:4" ht="25.5">
      <c r="B327" s="366" t="s">
        <v>455</v>
      </c>
      <c r="C327" s="78">
        <v>696076262</v>
      </c>
      <c r="D327" s="75">
        <v>698463250</v>
      </c>
    </row>
    <row r="328" spans="2:4" ht="38.25">
      <c r="B328" s="366" t="s">
        <v>456</v>
      </c>
      <c r="C328" s="78">
        <v>103704150</v>
      </c>
      <c r="D328" s="75">
        <v>79981818</v>
      </c>
    </row>
    <row r="329" spans="2:4">
      <c r="B329" s="366" t="s">
        <v>457</v>
      </c>
      <c r="C329" s="78">
        <v>18182</v>
      </c>
      <c r="D329" s="75">
        <v>4974547</v>
      </c>
    </row>
    <row r="330" spans="2:4">
      <c r="B330" s="366" t="s">
        <v>458</v>
      </c>
      <c r="C330" s="78">
        <v>6960909</v>
      </c>
      <c r="D330" s="75">
        <v>0</v>
      </c>
    </row>
    <row r="331" spans="2:4">
      <c r="B331" s="366" t="s">
        <v>459</v>
      </c>
      <c r="C331" s="78">
        <v>780000</v>
      </c>
      <c r="D331" s="75">
        <v>150000</v>
      </c>
    </row>
    <row r="332" spans="2:4" ht="25.5">
      <c r="B332" s="366" t="s">
        <v>460</v>
      </c>
      <c r="C332" s="78">
        <v>5920909</v>
      </c>
      <c r="D332" s="75">
        <v>7498350</v>
      </c>
    </row>
    <row r="333" spans="2:4" ht="25.5">
      <c r="B333" s="366" t="s">
        <v>461</v>
      </c>
      <c r="C333" s="78">
        <v>7560582</v>
      </c>
      <c r="D333" s="75">
        <v>5719148</v>
      </c>
    </row>
    <row r="334" spans="2:4">
      <c r="B334" s="366" t="s">
        <v>462</v>
      </c>
      <c r="C334" s="78">
        <v>2815580</v>
      </c>
      <c r="D334" s="75">
        <v>4365679</v>
      </c>
    </row>
    <row r="335" spans="2:4">
      <c r="B335" s="366" t="s">
        <v>463</v>
      </c>
      <c r="C335" s="78">
        <v>22388650</v>
      </c>
      <c r="D335" s="75">
        <v>22682551</v>
      </c>
    </row>
    <row r="336" spans="2:4" ht="25.5">
      <c r="B336" s="366" t="s">
        <v>464</v>
      </c>
      <c r="C336" s="78">
        <v>1100000</v>
      </c>
      <c r="D336" s="75">
        <v>1227273</v>
      </c>
    </row>
    <row r="337" spans="2:4">
      <c r="B337" s="366" t="s">
        <v>61</v>
      </c>
      <c r="C337" s="363">
        <v>3076003</v>
      </c>
      <c r="D337" s="364">
        <v>8043124</v>
      </c>
    </row>
    <row r="338" spans="2:4">
      <c r="B338" s="367" t="s">
        <v>51</v>
      </c>
      <c r="C338" s="368">
        <f>SUM(C327:C337)</f>
        <v>850401227</v>
      </c>
      <c r="D338" s="368">
        <f>SUM(D327:D337)</f>
        <v>833105740</v>
      </c>
    </row>
    <row r="339" spans="2:4">
      <c r="B339" s="265" t="s">
        <v>465</v>
      </c>
      <c r="C339" s="77"/>
      <c r="D339" s="365"/>
    </row>
    <row r="340" spans="2:4" ht="25.5">
      <c r="B340" s="366" t="s">
        <v>466</v>
      </c>
      <c r="C340" s="78">
        <v>158</v>
      </c>
      <c r="D340" s="75">
        <v>0</v>
      </c>
    </row>
    <row r="341" spans="2:4" ht="25.5">
      <c r="B341" s="366" t="s">
        <v>467</v>
      </c>
      <c r="C341" s="78">
        <v>4060742</v>
      </c>
      <c r="D341" s="75">
        <v>1133320</v>
      </c>
    </row>
    <row r="342" spans="2:4" ht="25.5">
      <c r="B342" s="366" t="s">
        <v>468</v>
      </c>
      <c r="C342" s="78">
        <v>796688</v>
      </c>
      <c r="D342" s="75">
        <v>261678</v>
      </c>
    </row>
    <row r="343" spans="2:4" ht="25.5">
      <c r="B343" s="366" t="s">
        <v>469</v>
      </c>
      <c r="C343" s="78">
        <v>799206</v>
      </c>
      <c r="D343" s="75">
        <v>25078514</v>
      </c>
    </row>
    <row r="344" spans="2:4">
      <c r="B344" s="366" t="s">
        <v>470</v>
      </c>
      <c r="C344" s="78">
        <v>3245563</v>
      </c>
      <c r="D344" s="75">
        <v>3144925</v>
      </c>
    </row>
    <row r="345" spans="2:4">
      <c r="B345" s="366" t="s">
        <v>451</v>
      </c>
      <c r="C345" s="78">
        <v>1049703</v>
      </c>
      <c r="D345" s="75">
        <v>3473990</v>
      </c>
    </row>
    <row r="346" spans="2:4">
      <c r="B346" s="366" t="s">
        <v>471</v>
      </c>
      <c r="C346" s="363">
        <v>2437560</v>
      </c>
      <c r="D346" s="364">
        <v>2402253</v>
      </c>
    </row>
    <row r="347" spans="2:4">
      <c r="B347" s="367" t="s">
        <v>51</v>
      </c>
      <c r="C347" s="368">
        <f>SUM(C340:C346)</f>
        <v>12389620</v>
      </c>
      <c r="D347" s="368">
        <f>SUM(D340:D346)</f>
        <v>35494680</v>
      </c>
    </row>
    <row r="348" spans="2:4" ht="12.75" customHeight="1">
      <c r="B348" s="488" t="s">
        <v>365</v>
      </c>
      <c r="C348" s="559"/>
      <c r="D348" s="559"/>
    </row>
    <row r="349" spans="2:4">
      <c r="B349" s="489"/>
      <c r="C349" s="560"/>
      <c r="D349" s="560"/>
    </row>
    <row r="350" spans="2:4">
      <c r="B350" s="489"/>
      <c r="C350" s="560"/>
      <c r="D350" s="560"/>
    </row>
    <row r="351" spans="2:4" ht="38.25">
      <c r="B351" s="304" t="s">
        <v>456</v>
      </c>
      <c r="C351" s="370">
        <v>70730488</v>
      </c>
      <c r="D351" s="371">
        <v>0</v>
      </c>
    </row>
    <row r="352" spans="2:4">
      <c r="B352" s="304" t="s">
        <v>457</v>
      </c>
      <c r="C352" s="372">
        <v>26432798</v>
      </c>
      <c r="D352" s="373">
        <v>0</v>
      </c>
    </row>
    <row r="353" spans="1:8">
      <c r="B353" s="367" t="s">
        <v>51</v>
      </c>
      <c r="C353" s="375">
        <f>SUM(C351:C352)</f>
        <v>97163286</v>
      </c>
      <c r="D353" s="376">
        <f>SUM(D351:D352)</f>
        <v>0</v>
      </c>
    </row>
    <row r="354" spans="1:8">
      <c r="B354" s="265" t="s">
        <v>366</v>
      </c>
      <c r="C354" s="369"/>
      <c r="D354" s="374"/>
      <c r="H354" s="6"/>
    </row>
    <row r="355" spans="1:8">
      <c r="B355" s="362" t="s">
        <v>472</v>
      </c>
      <c r="C355" s="370">
        <v>55403945</v>
      </c>
      <c r="D355" s="371">
        <v>2659863</v>
      </c>
      <c r="H355" s="6"/>
    </row>
    <row r="356" spans="1:8" ht="25.5">
      <c r="B356" s="304" t="s">
        <v>473</v>
      </c>
      <c r="C356" s="372">
        <v>7301754</v>
      </c>
      <c r="D356" s="373">
        <v>7217928</v>
      </c>
      <c r="G356" s="6"/>
    </row>
    <row r="357" spans="1:8">
      <c r="B357" s="367" t="s">
        <v>51</v>
      </c>
      <c r="C357" s="375">
        <f>SUM(C355:C356)</f>
        <v>62705699</v>
      </c>
      <c r="D357" s="375">
        <f>SUM(D355:D356)</f>
        <v>9877791</v>
      </c>
    </row>
    <row r="359" spans="1:8" ht="15.75">
      <c r="A359" s="58" t="s">
        <v>367</v>
      </c>
    </row>
    <row r="361" spans="1:8" ht="15.75">
      <c r="A361" s="58" t="s">
        <v>368</v>
      </c>
    </row>
    <row r="362" spans="1:8" ht="14.25">
      <c r="A362" s="308"/>
    </row>
    <row r="363" spans="1:8">
      <c r="B363" s="1" t="s">
        <v>474</v>
      </c>
    </row>
    <row r="365" spans="1:8" ht="15.75">
      <c r="A365" s="58" t="s">
        <v>371</v>
      </c>
    </row>
    <row r="366" spans="1:8" ht="14.25">
      <c r="A366" s="308"/>
    </row>
    <row r="367" spans="1:8">
      <c r="B367" s="1" t="s">
        <v>475</v>
      </c>
    </row>
    <row r="369" spans="1:6" ht="15.75">
      <c r="A369" s="58" t="s">
        <v>370</v>
      </c>
    </row>
    <row r="371" spans="1:6" ht="12.75" customHeight="1">
      <c r="A371" s="222"/>
      <c r="B371" s="222"/>
      <c r="C371" s="222"/>
      <c r="D371" s="222"/>
      <c r="E371" s="222"/>
      <c r="F371" s="222"/>
    </row>
    <row r="372" spans="1:6" ht="12.75" customHeight="1">
      <c r="A372" s="391"/>
      <c r="B372" s="556" t="s">
        <v>483</v>
      </c>
      <c r="C372" s="556"/>
      <c r="D372" s="556"/>
      <c r="E372" s="556"/>
      <c r="F372" s="556"/>
    </row>
    <row r="373" spans="1:6" ht="12.75" customHeight="1">
      <c r="A373" s="391"/>
      <c r="B373" s="556"/>
      <c r="C373" s="556"/>
      <c r="D373" s="556"/>
      <c r="E373" s="556"/>
      <c r="F373" s="556"/>
    </row>
    <row r="374" spans="1:6">
      <c r="A374" s="391"/>
      <c r="B374" s="556"/>
      <c r="C374" s="556"/>
      <c r="D374" s="556"/>
      <c r="E374" s="556"/>
      <c r="F374" s="556"/>
    </row>
    <row r="375" spans="1:6">
      <c r="A375" s="391"/>
      <c r="B375" s="556"/>
      <c r="C375" s="556"/>
      <c r="D375" s="556"/>
      <c r="E375" s="556"/>
      <c r="F375" s="556"/>
    </row>
    <row r="376" spans="1:6">
      <c r="A376" s="391"/>
      <c r="B376" s="556"/>
      <c r="C376" s="556"/>
      <c r="D376" s="556"/>
      <c r="E376" s="556"/>
      <c r="F376" s="556"/>
    </row>
    <row r="377" spans="1:6">
      <c r="A377" s="391"/>
      <c r="B377" s="556"/>
      <c r="C377" s="556"/>
      <c r="D377" s="556"/>
      <c r="E377" s="556"/>
      <c r="F377" s="556"/>
    </row>
    <row r="378" spans="1:6">
      <c r="A378" s="391"/>
      <c r="B378" s="556"/>
      <c r="C378" s="556"/>
      <c r="D378" s="556"/>
      <c r="E378" s="556"/>
      <c r="F378" s="556"/>
    </row>
    <row r="379" spans="1:6">
      <c r="A379" s="391"/>
      <c r="B379" s="556"/>
      <c r="C379" s="556"/>
      <c r="D379" s="556"/>
      <c r="E379" s="556"/>
      <c r="F379" s="556"/>
    </row>
    <row r="380" spans="1:6">
      <c r="A380" s="391"/>
      <c r="B380" s="556"/>
      <c r="C380" s="556"/>
      <c r="D380" s="556"/>
      <c r="E380" s="556"/>
      <c r="F380" s="556"/>
    </row>
    <row r="381" spans="1:6">
      <c r="A381" s="391"/>
      <c r="B381" s="556"/>
      <c r="C381" s="556"/>
      <c r="D381" s="556"/>
      <c r="E381" s="556"/>
      <c r="F381" s="556"/>
    </row>
    <row r="382" spans="1:6">
      <c r="A382" s="391"/>
      <c r="B382" s="556"/>
      <c r="C382" s="556"/>
      <c r="D382" s="556"/>
      <c r="E382" s="556"/>
      <c r="F382" s="556"/>
    </row>
    <row r="383" spans="1:6">
      <c r="A383" s="391"/>
      <c r="B383" s="556"/>
      <c r="C383" s="556"/>
      <c r="D383" s="556"/>
      <c r="E383" s="556"/>
      <c r="F383" s="556"/>
    </row>
    <row r="384" spans="1:6">
      <c r="A384" s="391"/>
      <c r="B384" s="556"/>
      <c r="C384" s="556"/>
      <c r="D384" s="556"/>
      <c r="E384" s="556"/>
      <c r="F384" s="556"/>
    </row>
    <row r="385" spans="1:6">
      <c r="A385" s="391"/>
      <c r="B385" s="556"/>
      <c r="C385" s="556"/>
      <c r="D385" s="556"/>
      <c r="E385" s="556"/>
      <c r="F385" s="556"/>
    </row>
    <row r="386" spans="1:6">
      <c r="A386" s="391"/>
      <c r="B386" s="556"/>
      <c r="C386" s="556"/>
      <c r="D386" s="556"/>
      <c r="E386" s="556"/>
      <c r="F386" s="556"/>
    </row>
    <row r="387" spans="1:6">
      <c r="A387" s="391"/>
      <c r="B387" s="556"/>
      <c r="C387" s="556"/>
      <c r="D387" s="556"/>
      <c r="E387" s="556"/>
      <c r="F387" s="556"/>
    </row>
    <row r="388" spans="1:6">
      <c r="A388" s="391"/>
      <c r="B388" s="556"/>
      <c r="C388" s="556"/>
      <c r="D388" s="556"/>
      <c r="E388" s="556"/>
      <c r="F388" s="556"/>
    </row>
    <row r="389" spans="1:6">
      <c r="A389" s="391"/>
      <c r="B389" s="556"/>
      <c r="C389" s="556"/>
      <c r="D389" s="556"/>
      <c r="E389" s="556"/>
      <c r="F389" s="556"/>
    </row>
    <row r="390" spans="1:6">
      <c r="A390" s="391"/>
      <c r="B390" s="391"/>
      <c r="C390" s="391"/>
      <c r="D390" s="391"/>
      <c r="E390" s="391"/>
      <c r="F390" s="391"/>
    </row>
    <row r="391" spans="1:6">
      <c r="A391" s="391"/>
      <c r="B391" s="391"/>
      <c r="C391" s="391"/>
      <c r="D391" s="391"/>
      <c r="E391" s="391"/>
      <c r="F391" s="391"/>
    </row>
    <row r="392" spans="1:6">
      <c r="A392" s="391"/>
      <c r="B392" s="391"/>
      <c r="C392" s="391"/>
      <c r="D392" s="391"/>
      <c r="E392" s="391"/>
      <c r="F392" s="391"/>
    </row>
    <row r="393" spans="1:6">
      <c r="A393" s="391"/>
      <c r="B393" s="391"/>
      <c r="C393" s="391"/>
      <c r="D393" s="391"/>
      <c r="E393" s="391"/>
      <c r="F393" s="391"/>
    </row>
    <row r="394" spans="1:6">
      <c r="A394" s="391"/>
      <c r="B394" s="391"/>
      <c r="C394" s="391"/>
      <c r="D394" s="391"/>
      <c r="E394" s="391"/>
      <c r="F394" s="391"/>
    </row>
    <row r="395" spans="1:6">
      <c r="A395" s="391"/>
      <c r="B395" s="391"/>
      <c r="C395" s="391"/>
      <c r="D395" s="391"/>
      <c r="E395" s="391"/>
      <c r="F395" s="391"/>
    </row>
    <row r="396" spans="1:6">
      <c r="A396" s="391"/>
      <c r="B396" s="391"/>
      <c r="C396" s="391"/>
      <c r="D396" s="391"/>
      <c r="E396" s="391"/>
      <c r="F396" s="391"/>
    </row>
    <row r="397" spans="1:6">
      <c r="A397" s="391"/>
      <c r="B397" s="391"/>
      <c r="C397" s="391"/>
      <c r="D397" s="391"/>
      <c r="E397" s="391"/>
      <c r="F397" s="391"/>
    </row>
    <row r="398" spans="1:6">
      <c r="A398" s="391"/>
      <c r="B398" s="391"/>
      <c r="C398" s="391"/>
      <c r="D398" s="391"/>
      <c r="E398" s="391"/>
      <c r="F398" s="391"/>
    </row>
    <row r="399" spans="1:6">
      <c r="A399" s="391"/>
      <c r="B399" s="391"/>
      <c r="C399" s="391"/>
      <c r="D399" s="391"/>
      <c r="E399" s="391"/>
      <c r="F399" s="391"/>
    </row>
    <row r="400" spans="1:6">
      <c r="A400" s="391"/>
      <c r="B400" s="391"/>
      <c r="C400" s="391"/>
      <c r="D400" s="391"/>
      <c r="E400" s="391"/>
      <c r="F400" s="391"/>
    </row>
    <row r="401" spans="1:6">
      <c r="A401" s="391"/>
      <c r="B401" s="391"/>
      <c r="C401" s="391"/>
      <c r="D401" s="391"/>
      <c r="E401" s="391"/>
      <c r="F401" s="391"/>
    </row>
    <row r="402" spans="1:6">
      <c r="A402" s="391"/>
      <c r="B402" s="391"/>
      <c r="C402" s="391"/>
      <c r="D402" s="391"/>
      <c r="E402" s="391"/>
      <c r="F402" s="391"/>
    </row>
    <row r="403" spans="1:6">
      <c r="A403" s="391"/>
      <c r="B403" s="391"/>
      <c r="C403" s="391"/>
      <c r="D403" s="391"/>
      <c r="E403" s="391"/>
      <c r="F403" s="391"/>
    </row>
    <row r="404" spans="1:6">
      <c r="A404" s="391"/>
      <c r="B404" s="391"/>
      <c r="C404" s="391"/>
      <c r="D404" s="391"/>
      <c r="E404" s="391"/>
      <c r="F404" s="391"/>
    </row>
    <row r="405" spans="1:6">
      <c r="A405" s="391"/>
      <c r="B405" s="391"/>
      <c r="C405" s="391"/>
      <c r="D405" s="391"/>
      <c r="E405" s="391"/>
      <c r="F405" s="391"/>
    </row>
    <row r="406" spans="1:6">
      <c r="A406" s="391"/>
      <c r="B406" s="391"/>
      <c r="C406" s="391"/>
      <c r="D406" s="391"/>
      <c r="E406" s="391"/>
      <c r="F406" s="391"/>
    </row>
    <row r="407" spans="1:6">
      <c r="A407" s="391"/>
      <c r="B407" s="391"/>
      <c r="C407" s="391"/>
      <c r="D407" s="391"/>
      <c r="E407" s="391"/>
      <c r="F407" s="391"/>
    </row>
  </sheetData>
  <mergeCells count="110">
    <mergeCell ref="B372:F389"/>
    <mergeCell ref="K120:O120"/>
    <mergeCell ref="A114:H114"/>
    <mergeCell ref="B68:F68"/>
    <mergeCell ref="C348:C350"/>
    <mergeCell ref="D348:D350"/>
    <mergeCell ref="B143:D143"/>
    <mergeCell ref="B137:D137"/>
    <mergeCell ref="B154:E154"/>
    <mergeCell ref="A173:H174"/>
    <mergeCell ref="A2:H2"/>
    <mergeCell ref="A3:H3"/>
    <mergeCell ref="A6:H10"/>
    <mergeCell ref="A14:H15"/>
    <mergeCell ref="A149:H149"/>
    <mergeCell ref="A94:H94"/>
    <mergeCell ref="B61:C61"/>
    <mergeCell ref="B106:C106"/>
    <mergeCell ref="B105:C105"/>
    <mergeCell ref="A41:H42"/>
    <mergeCell ref="B144:D144"/>
    <mergeCell ref="A50:H50"/>
    <mergeCell ref="B151:E151"/>
    <mergeCell ref="B138:D138"/>
    <mergeCell ref="B98:C98"/>
    <mergeCell ref="B99:C99"/>
    <mergeCell ref="B100:C100"/>
    <mergeCell ref="B101:C101"/>
    <mergeCell ref="B135:D135"/>
    <mergeCell ref="A19:H23"/>
    <mergeCell ref="A26:H27"/>
    <mergeCell ref="A30:H32"/>
    <mergeCell ref="A46:F46"/>
    <mergeCell ref="A36:H37"/>
    <mergeCell ref="B133:D133"/>
    <mergeCell ref="A47:H47"/>
    <mergeCell ref="B136:D136"/>
    <mergeCell ref="B132:D132"/>
    <mergeCell ref="A54:G54"/>
    <mergeCell ref="B62:C62"/>
    <mergeCell ref="B63:C63"/>
    <mergeCell ref="B103:C103"/>
    <mergeCell ref="B104:C104"/>
    <mergeCell ref="B97:C97"/>
    <mergeCell ref="B88:F88"/>
    <mergeCell ref="B96:E96"/>
    <mergeCell ref="B141:D141"/>
    <mergeCell ref="B142:D142"/>
    <mergeCell ref="B152:E152"/>
    <mergeCell ref="B153:E153"/>
    <mergeCell ref="B145:D145"/>
    <mergeCell ref="B128:D128"/>
    <mergeCell ref="B129:D129"/>
    <mergeCell ref="B130:D130"/>
    <mergeCell ref="B131:D131"/>
    <mergeCell ref="B140:D140"/>
    <mergeCell ref="A157:H157"/>
    <mergeCell ref="B125:D125"/>
    <mergeCell ref="B126:D126"/>
    <mergeCell ref="B119:D119"/>
    <mergeCell ref="B122:D122"/>
    <mergeCell ref="B121:D121"/>
    <mergeCell ref="B120:D120"/>
    <mergeCell ref="B123:D123"/>
    <mergeCell ref="B124:D124"/>
    <mergeCell ref="B155:E155"/>
    <mergeCell ref="L161:L162"/>
    <mergeCell ref="A185:F189"/>
    <mergeCell ref="B191:C191"/>
    <mergeCell ref="B212:D213"/>
    <mergeCell ref="B161:B162"/>
    <mergeCell ref="C161:G161"/>
    <mergeCell ref="D191:E191"/>
    <mergeCell ref="D192:E192"/>
    <mergeCell ref="D193:E193"/>
    <mergeCell ref="D195:E195"/>
    <mergeCell ref="H161:K161"/>
    <mergeCell ref="D226:E226"/>
    <mergeCell ref="B219:C219"/>
    <mergeCell ref="B220:C220"/>
    <mergeCell ref="B221:C221"/>
    <mergeCell ref="B222:C222"/>
    <mergeCell ref="B223:C223"/>
    <mergeCell ref="D194:E194"/>
    <mergeCell ref="A199:F199"/>
    <mergeCell ref="B204:D205"/>
    <mergeCell ref="G240:H240"/>
    <mergeCell ref="I240:J240"/>
    <mergeCell ref="B226:C226"/>
    <mergeCell ref="B228:C228"/>
    <mergeCell ref="D219:E219"/>
    <mergeCell ref="D220:E220"/>
    <mergeCell ref="D221:E221"/>
    <mergeCell ref="D222:E222"/>
    <mergeCell ref="D223:E223"/>
    <mergeCell ref="B235:C235"/>
    <mergeCell ref="D233:E233"/>
    <mergeCell ref="D234:E234"/>
    <mergeCell ref="D235:E235"/>
    <mergeCell ref="B348:B350"/>
    <mergeCell ref="C285:F288"/>
    <mergeCell ref="B232:C232"/>
    <mergeCell ref="B233:C233"/>
    <mergeCell ref="B234:C234"/>
    <mergeCell ref="B192:C192"/>
    <mergeCell ref="B193:C193"/>
    <mergeCell ref="B195:C195"/>
    <mergeCell ref="B196:C196"/>
    <mergeCell ref="D196:E196"/>
    <mergeCell ref="D232:E232"/>
  </mergeCells>
  <hyperlinks>
    <hyperlink ref="A115" location="'9'!A1" display="Ver cuadro de Inversiones"/>
  </hyperlinks>
  <pageMargins left="0.7" right="0.7" top="0.75" bottom="0.75" header="0.3" footer="0.3"/>
  <pageSetup paperSize="9"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zoomScale="85" zoomScaleNormal="85" workbookViewId="0"/>
  </sheetViews>
  <sheetFormatPr baseColWidth="10" defaultRowHeight="12.75"/>
  <cols>
    <col min="1" max="1" width="24.140625" style="1" customWidth="1"/>
    <col min="2" max="2" width="49.5703125" style="1" bestFit="1" customWidth="1"/>
    <col min="3" max="3" width="12.85546875" style="1" customWidth="1"/>
    <col min="4" max="4" width="13.5703125" style="1" customWidth="1"/>
    <col min="5" max="5" width="14.85546875" style="1" bestFit="1" customWidth="1"/>
    <col min="6" max="6" width="15.42578125" style="1" bestFit="1" customWidth="1"/>
    <col min="7" max="7" width="18.5703125" style="1" bestFit="1" customWidth="1"/>
    <col min="8" max="8" width="15.7109375" style="1" bestFit="1" customWidth="1"/>
    <col min="9" max="9" width="9" style="1" bestFit="1" customWidth="1"/>
    <col min="10" max="16384" width="11.42578125" style="1"/>
  </cols>
  <sheetData>
    <row r="1" spans="1:10" ht="18">
      <c r="A1" s="196" t="s">
        <v>132</v>
      </c>
      <c r="B1" s="185"/>
      <c r="C1" s="185"/>
      <c r="D1" s="185"/>
      <c r="E1" s="185"/>
      <c r="F1" s="185"/>
      <c r="G1" s="185"/>
      <c r="H1" s="185"/>
      <c r="I1" s="185"/>
    </row>
    <row r="2" spans="1:10" ht="15">
      <c r="A2" s="569" t="s">
        <v>420</v>
      </c>
      <c r="B2" s="570"/>
      <c r="C2" s="570"/>
      <c r="D2" s="570"/>
      <c r="E2" s="570"/>
      <c r="F2" s="570"/>
      <c r="G2" s="570"/>
      <c r="H2" s="570"/>
      <c r="I2" s="570"/>
      <c r="J2" s="388"/>
    </row>
    <row r="4" spans="1:10" ht="12.75" customHeight="1">
      <c r="A4" s="564" t="s">
        <v>204</v>
      </c>
      <c r="B4" s="564" t="s">
        <v>205</v>
      </c>
      <c r="C4" s="564" t="s">
        <v>206</v>
      </c>
      <c r="D4" s="564" t="s">
        <v>207</v>
      </c>
      <c r="E4" s="564" t="s">
        <v>476</v>
      </c>
      <c r="F4" s="564" t="s">
        <v>208</v>
      </c>
      <c r="G4" s="564" t="s">
        <v>209</v>
      </c>
      <c r="H4" s="564" t="s">
        <v>477</v>
      </c>
      <c r="I4" s="564" t="s">
        <v>210</v>
      </c>
      <c r="J4" s="564" t="s">
        <v>211</v>
      </c>
    </row>
    <row r="5" spans="1:10">
      <c r="A5" s="565"/>
      <c r="B5" s="565"/>
      <c r="C5" s="565"/>
      <c r="D5" s="565"/>
      <c r="E5" s="565"/>
      <c r="F5" s="565"/>
      <c r="G5" s="565"/>
      <c r="H5" s="565"/>
      <c r="I5" s="565"/>
      <c r="J5" s="565"/>
    </row>
    <row r="6" spans="1:10">
      <c r="A6" s="565"/>
      <c r="B6" s="565"/>
      <c r="C6" s="565"/>
      <c r="D6" s="565"/>
      <c r="E6" s="565"/>
      <c r="F6" s="565"/>
      <c r="G6" s="565"/>
      <c r="H6" s="565"/>
      <c r="I6" s="565"/>
      <c r="J6" s="565"/>
    </row>
    <row r="7" spans="1:10">
      <c r="A7" s="566"/>
      <c r="B7" s="566"/>
      <c r="C7" s="566"/>
      <c r="D7" s="566"/>
      <c r="E7" s="566"/>
      <c r="F7" s="566"/>
      <c r="G7" s="566"/>
      <c r="H7" s="566" t="s">
        <v>210</v>
      </c>
      <c r="I7" s="566"/>
      <c r="J7" s="566" t="s">
        <v>210</v>
      </c>
    </row>
    <row r="8" spans="1:10" ht="15">
      <c r="A8" s="380" t="str">
        <f>+'[1]Portafolio Detalle'!I9</f>
        <v>Bonos corporativos</v>
      </c>
      <c r="B8" s="380" t="str">
        <f>+'[1]Portafolio Detalle'!J9</f>
        <v>INNOVARE S.A.E.C.A.</v>
      </c>
      <c r="C8" s="380">
        <f>+'[1]Portafolio Detalle'!M9</f>
        <v>42796</v>
      </c>
      <c r="D8" s="380">
        <f>+'[1]Portafolio Detalle'!N9</f>
        <v>43899</v>
      </c>
      <c r="E8" s="381">
        <v>309910274</v>
      </c>
      <c r="F8" s="381">
        <v>302367794.00300324</v>
      </c>
      <c r="G8" s="382">
        <v>1033034</v>
      </c>
      <c r="H8" s="382">
        <v>302367794.00300324</v>
      </c>
      <c r="I8" s="383">
        <v>300</v>
      </c>
      <c r="J8" s="384">
        <v>1.0312191736317582</v>
      </c>
    </row>
    <row r="9" spans="1:10" ht="15">
      <c r="A9" s="380" t="str">
        <f>+'[1]Portafolio Detalle'!I10</f>
        <v>CDA</v>
      </c>
      <c r="B9" s="380" t="str">
        <f>+'[1]Portafolio Detalle'!J10</f>
        <v>FINANCIERA RIO S.A.E.C.A.</v>
      </c>
      <c r="C9" s="380">
        <f>+'[1]Portafolio Detalle'!M10</f>
        <v>42797</v>
      </c>
      <c r="D9" s="380">
        <f>+'[1]Portafolio Detalle'!N10</f>
        <v>43847</v>
      </c>
      <c r="E9" s="381">
        <v>204109578</v>
      </c>
      <c r="F9" s="381">
        <v>200705935.3400878</v>
      </c>
      <c r="G9" s="382">
        <v>204109578</v>
      </c>
      <c r="H9" s="382">
        <v>200705935.3400878</v>
      </c>
      <c r="I9" s="383">
        <v>2</v>
      </c>
      <c r="J9" s="384">
        <v>1</v>
      </c>
    </row>
    <row r="10" spans="1:10" ht="15">
      <c r="A10" s="380" t="str">
        <f>+'[1]Portafolio Detalle'!I14</f>
        <v>Bonos Subordinados</v>
      </c>
      <c r="B10" s="380" t="str">
        <f>+'[1]Portafolio Detalle'!J17</f>
        <v>BANCO CONTINENTAL S.A.E.C.A.</v>
      </c>
      <c r="C10" s="380">
        <f>+'[1]Portafolio Detalle'!M17</f>
        <v>42836</v>
      </c>
      <c r="D10" s="380">
        <f>+'[1]Portafolio Detalle'!N17</f>
        <v>44398</v>
      </c>
      <c r="E10" s="381">
        <v>111688767.12321</v>
      </c>
      <c r="F10" s="381">
        <v>97407849.196191356</v>
      </c>
      <c r="G10" s="382">
        <v>203347495.616438</v>
      </c>
      <c r="H10" s="382">
        <v>97407849.196191356</v>
      </c>
      <c r="I10" s="383">
        <v>90</v>
      </c>
      <c r="J10" s="384">
        <v>1.0946301397300895</v>
      </c>
    </row>
    <row r="11" spans="1:10" ht="15">
      <c r="A11" s="380" t="str">
        <f>+'[1]Portafolio Detalle'!I21</f>
        <v>CDA</v>
      </c>
      <c r="B11" s="380" t="str">
        <f>+'[1]Portafolio Detalle'!J21</f>
        <v>El Comercio Financiera S.A.E.C.A.</v>
      </c>
      <c r="C11" s="380">
        <f>+'[1]Portafolio Detalle'!M21</f>
        <v>43004</v>
      </c>
      <c r="D11" s="380">
        <f>+'[1]Portafolio Detalle'!N21</f>
        <v>44099</v>
      </c>
      <c r="E11" s="381">
        <v>109835617</v>
      </c>
      <c r="F11" s="381">
        <v>102467136.90845102</v>
      </c>
      <c r="G11" s="382">
        <v>109835617</v>
      </c>
      <c r="H11" s="382">
        <v>102467136.90845102</v>
      </c>
      <c r="I11" s="383">
        <v>1</v>
      </c>
      <c r="J11" s="384">
        <v>1.0000000099999999</v>
      </c>
    </row>
    <row r="12" spans="1:10" ht="15">
      <c r="A12" s="380" t="str">
        <f>+'[1]Portafolio Detalle'!I57</f>
        <v>Bonos Corporativos</v>
      </c>
      <c r="B12" s="380" t="str">
        <f>+'[1]Portafolio Detalle'!J57</f>
        <v>AUTOMAQ S.A.E.C.A.</v>
      </c>
      <c r="C12" s="380">
        <f>+'[1]Portafolio Detalle'!M57</f>
        <v>43593</v>
      </c>
      <c r="D12" s="380">
        <f>+'[1]Portafolio Detalle'!N57</f>
        <v>47079</v>
      </c>
      <c r="E12" s="381">
        <v>1004863028</v>
      </c>
      <c r="F12" s="381">
        <v>504160396.11387122</v>
      </c>
      <c r="G12" s="382">
        <v>2009726.0559999999</v>
      </c>
      <c r="H12" s="382">
        <v>504160396.11387122</v>
      </c>
      <c r="I12" s="383">
        <v>500</v>
      </c>
      <c r="J12" s="384">
        <v>1.0194179999999999</v>
      </c>
    </row>
    <row r="13" spans="1:10" ht="15">
      <c r="A13" s="380" t="str">
        <f>+'[1]Portafolio Detalle'!I170</f>
        <v>Bonos Corporativos</v>
      </c>
      <c r="B13" s="380" t="str">
        <f>+'[1]Portafolio Detalle'!J170</f>
        <v>Telefonica Celular Del Paraguay S.A.E (Telecel S.A.E)</v>
      </c>
      <c r="C13" s="380">
        <f>+'[1]Portafolio Detalle'!M170</f>
        <v>43644</v>
      </c>
      <c r="D13" s="380">
        <f>+'[1]Portafolio Detalle'!N170</f>
        <v>47269</v>
      </c>
      <c r="E13" s="381">
        <v>407917808.21819991</v>
      </c>
      <c r="F13" s="381">
        <v>210057820.57405692</v>
      </c>
      <c r="G13" s="382">
        <v>1942465.75342</v>
      </c>
      <c r="H13" s="382">
        <v>210057820.57405692</v>
      </c>
      <c r="I13" s="383">
        <v>210</v>
      </c>
      <c r="J13" s="384">
        <v>1.0002749739612784</v>
      </c>
    </row>
    <row r="14" spans="1:10" ht="15">
      <c r="A14" s="380" t="str">
        <f>+'[1]Portafolio Detalle'!I184</f>
        <v>Bonos Financieros</v>
      </c>
      <c r="B14" s="380" t="str">
        <f>+'[1]Portafolio Detalle'!J184</f>
        <v>BANCO FAMILIAR S.A.E.C.A.</v>
      </c>
      <c r="C14" s="380">
        <f>+'[1]Portafolio Detalle'!M184</f>
        <v>43679</v>
      </c>
      <c r="D14" s="380">
        <f>+'[1]Portafolio Detalle'!N184</f>
        <v>45069</v>
      </c>
      <c r="E14" s="381">
        <v>657068492</v>
      </c>
      <c r="F14" s="381">
        <v>504308179.61982954</v>
      </c>
      <c r="G14" s="382">
        <v>1314136.9840000002</v>
      </c>
      <c r="H14" s="382">
        <v>504308179.61982954</v>
      </c>
      <c r="I14" s="383">
        <v>500</v>
      </c>
      <c r="J14" s="384">
        <v>1.0162739999999999</v>
      </c>
    </row>
    <row r="15" spans="1:10" ht="15">
      <c r="A15" s="380" t="str">
        <f>+'[1]Portafolio Detalle'!I201</f>
        <v>Bonos Corporativos</v>
      </c>
      <c r="B15" s="380" t="str">
        <f>+'[1]Portafolio Detalle'!J201</f>
        <v>NUCLEO S.A.E.</v>
      </c>
      <c r="C15" s="380">
        <f>+'[1]Portafolio Detalle'!M201</f>
        <v>43686</v>
      </c>
      <c r="D15" s="380">
        <f>+'[1]Portafolio Detalle'!N201</f>
        <v>45377</v>
      </c>
      <c r="E15" s="381">
        <v>96787945.20514001</v>
      </c>
      <c r="F15" s="381">
        <v>70089365.673764035</v>
      </c>
      <c r="G15" s="382">
        <v>1382684.931502</v>
      </c>
      <c r="H15" s="382">
        <v>70089365.673764035</v>
      </c>
      <c r="I15" s="383">
        <v>70</v>
      </c>
      <c r="J15" s="384">
        <v>1.0106027539788645</v>
      </c>
    </row>
    <row r="16" spans="1:10" ht="15.75" customHeight="1">
      <c r="A16" s="380" t="str">
        <f>+'[1]Portafolio Detalle'!I218</f>
        <v>Bonos Corporativos</v>
      </c>
      <c r="B16" s="380" t="str">
        <f>+'[1]Portafolio Detalle'!J218</f>
        <v>NUCLEO S.A.E.</v>
      </c>
      <c r="C16" s="380">
        <f>+'[1]Portafolio Detalle'!M218</f>
        <v>43753</v>
      </c>
      <c r="D16" s="380">
        <f>+'[1]Portafolio Detalle'!N218</f>
        <v>45377</v>
      </c>
      <c r="E16" s="381">
        <v>276536986.30040002</v>
      </c>
      <c r="F16" s="381">
        <v>200251783.37790126</v>
      </c>
      <c r="G16" s="382">
        <v>1382684.931502</v>
      </c>
      <c r="H16" s="382">
        <v>200251783.37790126</v>
      </c>
      <c r="I16" s="383">
        <v>200</v>
      </c>
      <c r="J16" s="384">
        <v>1.0046850037760822</v>
      </c>
    </row>
    <row r="17" spans="1:10" ht="15">
      <c r="A17" s="380"/>
      <c r="B17" s="380"/>
      <c r="C17" s="380"/>
      <c r="D17" s="380"/>
      <c r="E17" s="381"/>
      <c r="F17" s="381"/>
      <c r="G17" s="382"/>
      <c r="H17" s="382"/>
      <c r="I17" s="383"/>
      <c r="J17" s="384"/>
    </row>
    <row r="18" spans="1:10" ht="12.75" customHeight="1">
      <c r="A18" s="567" t="s">
        <v>478</v>
      </c>
      <c r="B18" s="568"/>
      <c r="C18" s="385"/>
      <c r="D18" s="385"/>
      <c r="E18" s="386">
        <f>+SUM(E8:E17)</f>
        <v>3178718495.8469496</v>
      </c>
      <c r="F18" s="386">
        <f>+SUM(F8:F17)</f>
        <v>2191816260.8071561</v>
      </c>
      <c r="G18" s="387"/>
      <c r="H18" s="387"/>
      <c r="I18" s="387"/>
      <c r="J18" s="387"/>
    </row>
    <row r="19" spans="1:10" ht="12.75" customHeight="1">
      <c r="A19" s="567" t="s">
        <v>419</v>
      </c>
      <c r="B19" s="568"/>
      <c r="C19" s="385"/>
      <c r="D19" s="385"/>
      <c r="E19" s="386">
        <v>1106910443.3670714</v>
      </c>
      <c r="F19" s="386">
        <v>1345995542.3716717</v>
      </c>
      <c r="G19" s="387"/>
      <c r="H19" s="387"/>
      <c r="I19" s="387"/>
      <c r="J19" s="387"/>
    </row>
  </sheetData>
  <mergeCells count="13">
    <mergeCell ref="A2:I2"/>
    <mergeCell ref="A4:A7"/>
    <mergeCell ref="B4:B7"/>
    <mergeCell ref="C4:C7"/>
    <mergeCell ref="D4:D7"/>
    <mergeCell ref="E4:E7"/>
    <mergeCell ref="F4:F7"/>
    <mergeCell ref="G4:G7"/>
    <mergeCell ref="H4:H7"/>
    <mergeCell ref="I4:I7"/>
    <mergeCell ref="J4:J7"/>
    <mergeCell ref="A18:B18"/>
    <mergeCell ref="A19:B1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4</vt:i4>
      </vt:variant>
    </vt:vector>
  </HeadingPairs>
  <TitlesOfParts>
    <vt:vector size="14" baseType="lpstr">
      <vt:lpstr>INDICE</vt:lpstr>
      <vt:lpstr>1</vt:lpstr>
      <vt:lpstr>2</vt:lpstr>
      <vt:lpstr>3</vt:lpstr>
      <vt:lpstr>4</vt:lpstr>
      <vt:lpstr>5</vt:lpstr>
      <vt:lpstr>6</vt:lpstr>
      <vt:lpstr>7</vt:lpstr>
      <vt:lpstr>8</vt:lpstr>
      <vt:lpstr>9</vt:lpstr>
      <vt:lpstr>'2'!Área_de_impresión</vt:lpstr>
      <vt:lpstr>'3'!Área_de_impresión</vt:lpstr>
      <vt:lpstr>'5'!Área_de_impresión</vt:lpstr>
      <vt:lpstr>'6'!Área_de_impresión</vt:lpstr>
    </vt:vector>
  </TitlesOfParts>
  <Company>MINISTERIO DE HACIENDA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mfranco</cp:lastModifiedBy>
  <cp:lastPrinted>2019-08-27T01:19:51Z</cp:lastPrinted>
  <dcterms:created xsi:type="dcterms:W3CDTF">2004-04-15T20:03:32Z</dcterms:created>
  <dcterms:modified xsi:type="dcterms:W3CDTF">2020-06-15T12:36:59Z</dcterms:modified>
</cp:coreProperties>
</file>