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docs.edgelan\investor\iaf\06- FONDO MUTUO INCOME PCO DOLARES AMERICANOS\5. BALANCE FONDO MUTUO INCOME PCO DOLARES AMERICANOS DICIEMBRE 2021\"/>
    </mc:Choice>
  </mc:AlternateContent>
  <xr:revisionPtr revIDLastSave="0" documentId="13_ncr:201_{CEB4587B-BD55-4E56-B0F5-E3BABAF00B88}" xr6:coauthVersionLast="47" xr6:coauthVersionMax="47" xr10:uidLastSave="{00000000-0000-0000-0000-000000000000}"/>
  <bookViews>
    <workbookView xWindow="-120" yWindow="-120" windowWidth="29040" windowHeight="15720" tabRatio="713" xr2:uid="{00000000-000D-0000-FFFF-FFFF00000000}"/>
  </bookViews>
  <sheets>
    <sheet name="indice" sheetId="9" r:id="rId1"/>
    <sheet name="1" sheetId="1" r:id="rId2"/>
    <sheet name="2" sheetId="2" r:id="rId3"/>
    <sheet name="3" sheetId="3" r:id="rId4"/>
    <sheet name="4" sheetId="4" r:id="rId5"/>
    <sheet name="5" sheetId="5" r:id="rId6"/>
    <sheet name="6" sheetId="6" r:id="rId7"/>
    <sheet name="7" sheetId="7" r:id="rId8"/>
    <sheet name="8" sheetId="8" r:id="rId9"/>
    <sheet name="9" sheetId="12" r:id="rId10"/>
    <sheet name="10" sheetId="10" r:id="rId11"/>
    <sheet name="11" sheetId="11" r:id="rId12"/>
  </sheets>
  <definedNames>
    <definedName name="_Hlk486413223" localSheetId="10">'10'!$A$6</definedName>
    <definedName name="_Hlk492023274" localSheetId="10">'10'!$A$64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4" l="1"/>
  <c r="C37" i="5"/>
  <c r="B4" i="5"/>
  <c r="B4" i="6"/>
  <c r="E14" i="7"/>
  <c r="E6" i="7"/>
  <c r="B4" i="7"/>
  <c r="B4" i="8"/>
  <c r="B4" i="3" l="1"/>
  <c r="E6" i="2"/>
  <c r="E14" i="2"/>
  <c r="B4" i="2"/>
  <c r="B4" i="1"/>
  <c r="C35" i="4"/>
  <c r="C22" i="8" l="1"/>
  <c r="C16" i="8"/>
  <c r="C33" i="5"/>
  <c r="C32" i="5"/>
  <c r="C34" i="5" s="1"/>
  <c r="C22" i="5"/>
  <c r="C32" i="4" l="1"/>
  <c r="E71" i="10" l="1"/>
  <c r="E55" i="10"/>
  <c r="E54" i="10"/>
  <c r="C15" i="8"/>
  <c r="C21" i="8"/>
  <c r="C13" i="8"/>
  <c r="C21" i="5"/>
  <c r="C11" i="7"/>
  <c r="C10" i="7"/>
  <c r="C16" i="6"/>
  <c r="C15" i="6"/>
  <c r="C13" i="6"/>
  <c r="C10" i="6"/>
  <c r="C9" i="6"/>
  <c r="C36" i="5"/>
  <c r="C29" i="5"/>
  <c r="C14" i="5"/>
  <c r="C10" i="5"/>
  <c r="C9" i="5"/>
  <c r="C14" i="7" l="1"/>
  <c r="E7" i="7"/>
  <c r="E7" i="2"/>
  <c r="C7" i="9"/>
  <c r="J6" i="11" l="1"/>
  <c r="E23" i="1" l="1"/>
  <c r="E17" i="1"/>
  <c r="C23" i="1"/>
  <c r="E24" i="1" l="1"/>
  <c r="C9" i="1" s="1"/>
  <c r="C9" i="8" s="1"/>
  <c r="B88" i="10"/>
  <c r="C72" i="10"/>
  <c r="C123" i="10" l="1"/>
  <c r="B123" i="10"/>
  <c r="C114" i="10"/>
  <c r="B114" i="10"/>
  <c r="C107" i="10"/>
  <c r="B107" i="10"/>
  <c r="C88" i="10" l="1"/>
  <c r="E72" i="10" l="1"/>
  <c r="E10" i="7"/>
  <c r="E11" i="7"/>
  <c r="C23" i="5"/>
  <c r="C14" i="2" l="1"/>
  <c r="C17" i="1"/>
  <c r="C24" i="1" s="1"/>
  <c r="A2" i="11" l="1"/>
  <c r="D6" i="4" l="1"/>
  <c r="C6" i="4"/>
  <c r="D5" i="5"/>
  <c r="C5" i="5"/>
  <c r="D5" i="6"/>
  <c r="C5" i="6"/>
  <c r="E5" i="8"/>
  <c r="C5" i="8"/>
  <c r="D16" i="4"/>
  <c r="D12" i="4"/>
  <c r="D5" i="3"/>
  <c r="C5" i="3"/>
  <c r="D17" i="4" l="1"/>
  <c r="C31" i="5" l="1"/>
  <c r="C35" i="5" s="1"/>
  <c r="C16" i="5"/>
  <c r="D31" i="5"/>
  <c r="D23" i="5"/>
  <c r="D16" i="5"/>
  <c r="D12" i="5"/>
  <c r="D17" i="5" l="1"/>
  <c r="D25" i="5" s="1"/>
  <c r="D34" i="5" s="1"/>
  <c r="C12" i="5"/>
  <c r="C17" i="5" l="1"/>
  <c r="C25" i="5" s="1"/>
  <c r="E23" i="8"/>
  <c r="E17" i="8"/>
  <c r="C17" i="8"/>
  <c r="D17" i="6"/>
  <c r="C17" i="6"/>
  <c r="D11" i="6"/>
  <c r="C11" i="6"/>
  <c r="D29" i="4"/>
  <c r="C29" i="4"/>
  <c r="C33" i="4" s="1"/>
  <c r="D22" i="4"/>
  <c r="D23" i="4" s="1"/>
  <c r="C22" i="4"/>
  <c r="C16" i="4"/>
  <c r="C12" i="4"/>
  <c r="D17" i="3"/>
  <c r="C17" i="3"/>
  <c r="D11" i="3"/>
  <c r="C11" i="3"/>
  <c r="E11" i="2"/>
  <c r="E10" i="2"/>
  <c r="E24" i="8" l="1"/>
  <c r="D18" i="6"/>
  <c r="C17" i="4"/>
  <c r="C23" i="4" s="1"/>
  <c r="D18" i="3"/>
  <c r="C18" i="6"/>
  <c r="D12" i="7" s="1"/>
  <c r="D32" i="4"/>
  <c r="C18" i="3"/>
  <c r="C23" i="8"/>
  <c r="C24" i="8" s="1"/>
  <c r="D14" i="7" l="1"/>
  <c r="E15" i="7" s="1"/>
  <c r="E12" i="7"/>
  <c r="E13" i="2"/>
  <c r="D14" i="2"/>
  <c r="E15" i="2" s="1"/>
</calcChain>
</file>

<file path=xl/sharedStrings.xml><?xml version="1.0" encoding="utf-8"?>
<sst xmlns="http://schemas.openxmlformats.org/spreadsheetml/2006/main" count="292" uniqueCount="191">
  <si>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</si>
  <si>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</si>
  <si>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</si>
  <si>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</si>
  <si>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</si>
  <si>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</si>
  <si>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</si>
  <si>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</si>
  <si>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</si>
  <si>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</si>
  <si>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</si>
  <si>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</si>
  <si>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</si>
  <si>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</si>
  <si>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</si>
  <si>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</si>
  <si>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</si>
  <si>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</si>
  <si>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</si>
  <si>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</si>
  <si>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</si>
  <si>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</si>
  <si>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</si>
  <si>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</si>
  <si>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</si>
  <si>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</si>
  <si>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</si>
  <si>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</si>
  <si>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 xml:space="preserve">Otros </t>
  </si>
  <si>
    <t>Total Ingresos</t>
  </si>
  <si>
    <t>EGRESOS</t>
  </si>
  <si>
    <t>Comisión por Administración</t>
  </si>
  <si>
    <t xml:space="preserve">- Gastos de Ventas </t>
  </si>
  <si>
    <t>Comisión por Corretaje</t>
  </si>
  <si>
    <t>Otros Egresos</t>
  </si>
  <si>
    <t>Total Egresos</t>
  </si>
  <si>
    <t>Resultado del Ejercicio</t>
  </si>
  <si>
    <t>(EN MONEDA EXTRANJERA)</t>
  </si>
  <si>
    <t>ACTIVOS</t>
  </si>
  <si>
    <t>ACTIVO CORRIENTE</t>
  </si>
  <si>
    <t>DISPONIBILIDADES</t>
  </si>
  <si>
    <t>Bancos</t>
  </si>
  <si>
    <t xml:space="preserve">INVERSIONES </t>
  </si>
  <si>
    <t>Titulo de Renta Variable</t>
  </si>
  <si>
    <t>ACTIVO NO CORRIENTE</t>
  </si>
  <si>
    <t>Total de Activo Bruto</t>
  </si>
  <si>
    <t xml:space="preserve">PASIVOS </t>
  </si>
  <si>
    <t xml:space="preserve">PASIVO </t>
  </si>
  <si>
    <t>ACREEDORES POR OPERACIONES</t>
  </si>
  <si>
    <t>Comisiones a Pagar a la Administradora</t>
  </si>
  <si>
    <t>Rescates a Pagar</t>
  </si>
  <si>
    <t xml:space="preserve">Total Pasivo </t>
  </si>
  <si>
    <t>Cuotas partes en circulación</t>
  </si>
  <si>
    <t>Valor cuota parte al cierre</t>
  </si>
  <si>
    <t>(EN MONEDA LOCAL)</t>
  </si>
  <si>
    <t>TOTAL ACTIVO CORRIENTE</t>
  </si>
  <si>
    <t>TOTAL ACTIVO NO CORRIENTE</t>
  </si>
  <si>
    <t>(Moneda Local)</t>
  </si>
  <si>
    <t>Tipo de cambio Vendedor</t>
  </si>
  <si>
    <t>Desde</t>
  </si>
  <si>
    <t>Comparativo</t>
  </si>
  <si>
    <t>FECHA DE REPORTE</t>
  </si>
  <si>
    <t>USD</t>
  </si>
  <si>
    <t>Aumento o disminución en acreedores por operaciones</t>
  </si>
  <si>
    <t>Estados Financieros</t>
  </si>
  <si>
    <t>(Anexo D)</t>
  </si>
  <si>
    <t>Índice</t>
  </si>
  <si>
    <t>NOTAS A LOS ESTADOS FINANCIEROS</t>
  </si>
  <si>
    <t>Fondo Mutuo Corto Plazo Dólares Americanos</t>
  </si>
  <si>
    <t>ESTADO DE VARIACION DEL ACTIVO NETO EN DOLARES AMERICANOS</t>
  </si>
  <si>
    <t>ESTADO DE FLUJO DE CAJA EN DOLARES AMERICANOS</t>
  </si>
  <si>
    <t>ESTADO DE RESULTADO EN DOLARES AMERICANOS</t>
  </si>
  <si>
    <t>BALANCE GENERAL EN DOLARES AMERICANOS</t>
  </si>
  <si>
    <t>BALANCE GENERAL EN GUARANIES</t>
  </si>
  <si>
    <t>ESTADO DE RESULTADO EN GUARANIES</t>
  </si>
  <si>
    <t>ESTADO DE VARIACION DEL ACTIVO NETO EN GUARANIES</t>
  </si>
  <si>
    <t>ESTADO DE FLUJO DE CAJA EN GUARANIES</t>
  </si>
  <si>
    <t>Nota  1 – INFORMACIÓN BÁSICA DEL FONDO EN MONEDA EXTRANJERA</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</si>
  <si>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</si>
  <si>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</si>
  <si>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Nota 3.- Principales políticas y prácticas contables aplicadas.</t>
  </si>
  <si>
    <t xml:space="preserve">3.2. La moneda de cuenta </t>
  </si>
  <si>
    <t>3.3 Política de Constitución de Previsiones:</t>
  </si>
  <si>
    <t xml:space="preserve">La entidad no tiene saldos de clientes, por tanto no existen partidas que requieran la constitución de previsiones. </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</si>
  <si>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</si>
  <si>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</si>
  <si>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</si>
  <si>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</si>
  <si>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</si>
  <si>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</si>
  <si>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Tipo de cambio comprador</t>
  </si>
  <si>
    <t>Tipo de cambio vendedor</t>
  </si>
  <si>
    <t>Detalle</t>
  </si>
  <si>
    <t>Moneda extranjera clase</t>
  </si>
  <si>
    <t>Moneda extranjera Monto</t>
  </si>
  <si>
    <t>Cambio vigente</t>
  </si>
  <si>
    <t>Saldo periodo actual (Gs.)</t>
  </si>
  <si>
    <t>Activos</t>
  </si>
  <si>
    <t>Pasivos</t>
  </si>
  <si>
    <t>NO APLICABLE. Los fondos se constituyeron y registran en moneda extranjera, y su conversión a Guaraníes se efectúa al cierre al solo efecto de su presentación a los entes reguladores.</t>
  </si>
  <si>
    <t>Concepto</t>
  </si>
  <si>
    <t>Comisiones por Administración</t>
  </si>
  <si>
    <t>TOTAL</t>
  </si>
  <si>
    <t>4.- COMPOSICIÓN DE LAS CUENTAS</t>
  </si>
  <si>
    <t>4.1 - DIPONIBILIDADES</t>
  </si>
  <si>
    <t>Efectivos en Dólares americanos depositadas en bancos e INVESTOR CASA DE BOLSA S.A.</t>
  </si>
  <si>
    <t>4.3 – ACREEDORES  POR OPERACIONES</t>
  </si>
  <si>
    <t>Comisión por Administración ( en usd)</t>
  </si>
  <si>
    <t>INGRESOS FINANCIEROS</t>
  </si>
  <si>
    <t>CONCEPTO</t>
  </si>
  <si>
    <t xml:space="preserve">EGRESOS OPERATIVOS </t>
  </si>
  <si>
    <t>COMISIONES DE ADM. DEVENGADOS</t>
  </si>
  <si>
    <t>CUADRO DE INVERSIONES</t>
  </si>
  <si>
    <t>Instrumento</t>
  </si>
  <si>
    <t>Emisor</t>
  </si>
  <si>
    <t>Fecha de vencimiento</t>
  </si>
  <si>
    <t>Total de las Inversiones</t>
  </si>
  <si>
    <t>INFORME DEL SINDICO</t>
  </si>
  <si>
    <t>Señores accionistas de</t>
  </si>
  <si>
    <t>Es mi informe.</t>
  </si>
  <si>
    <t>Juan José Talavera</t>
  </si>
  <si>
    <t>Síndico Titular</t>
  </si>
  <si>
    <t>NOTAS A LOS ESTADOS CONTABLES</t>
  </si>
  <si>
    <t>Sector</t>
  </si>
  <si>
    <t>Pais</t>
  </si>
  <si>
    <t>Fecha de Compra</t>
  </si>
  <si>
    <t>Moneda</t>
  </si>
  <si>
    <t>Monto</t>
  </si>
  <si>
    <t>Valor de compra</t>
  </si>
  <si>
    <t>Valor contable</t>
  </si>
  <si>
    <t>Valor Nominal</t>
  </si>
  <si>
    <t>% de las Inversiones según Reglam. Interno</t>
  </si>
  <si>
    <t>% de las Inversiones con relación al patrimonio neto del fondo</t>
  </si>
  <si>
    <t>% de las Inversiones por grupo económico</t>
  </si>
  <si>
    <t>4-2 COMPOSICIÓN DE LAS INVERSIONES</t>
  </si>
  <si>
    <t>Valores al cobro  (Nota  4.1  )</t>
  </si>
  <si>
    <t>Titulo de Renta fija (Nota  4.2  )</t>
  </si>
  <si>
    <t>El flujo de efectivos fue preparado de acuerdo con la Resolución CG N° 06/19 de la comisión Nacional de Valores.</t>
  </si>
  <si>
    <t>No aplicable. No se adeuda  ninguna operación.</t>
  </si>
  <si>
    <t xml:space="preserve">4.4 – COMISIONES A PAGAR A ADMINISTRADORA  </t>
  </si>
  <si>
    <t>4.5  – INGRESOS</t>
  </si>
  <si>
    <t>4.6 – EGRESOS</t>
  </si>
  <si>
    <t>Nota 5. HECHOS POSTERIORES</t>
  </si>
  <si>
    <t>A la fecha de cierre de los Estados Financieros del Fondo, no existen hechos posteriores que pudieran afectar significativamente los resultados y la posición financiera del Fondo.</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</si>
  <si>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y pasivos 1 USD = 6870,81 Gs.</t>
  </si>
  <si>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31 de Diciembre 2021,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</si>
  <si>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t>FONDO MUTUO INCOME PCO DOLARES AMERICANOS</t>
  </si>
  <si>
    <t>Ganancia por Tenencia</t>
  </si>
  <si>
    <t>Perdida por tenencia</t>
  </si>
  <si>
    <t>Plan Fondo Mutuo USD</t>
  </si>
  <si>
    <t>Resultados Acumulados</t>
  </si>
  <si>
    <t>PATRIMONIO NETO</t>
  </si>
  <si>
    <t>TOTAL PASIVO Y PATRIMONIO NETO</t>
  </si>
  <si>
    <t>3.1 Los Estados Financieros han sido preparados de acuerdo a las normas establecidas por la Comisión Nacional de Valores y Normas Internacionales de Información Financiera emitidas por IFAC</t>
  </si>
  <si>
    <t>NO APLICABLE</t>
  </si>
  <si>
    <t>Banco Familiar Cta. Cte. USD</t>
  </si>
  <si>
    <t>Saldo al 31/12/2021</t>
  </si>
  <si>
    <t>Saldo al 31/12/2020</t>
  </si>
  <si>
    <t>GANANCIA POR TENENCIA</t>
  </si>
  <si>
    <t>PERDIDA POR TENENCIA</t>
  </si>
  <si>
    <t>OTROS GASTOS BANCARIOS</t>
  </si>
  <si>
    <t>Fondo Mutuo Income PCO Dólares Americanos</t>
  </si>
  <si>
    <r>
      <t>-</t>
    </r>
    <r>
      <rPr>
        <sz val="7"/>
        <color theme="1"/>
        <rFont val="Noto Sans"/>
        <family val="2"/>
      </rPr>
      <t xml:space="preserve">       </t>
    </r>
    <r>
      <rPr>
        <b/>
        <sz val="12"/>
        <color theme="1"/>
        <rFont val="Noto Sans"/>
        <family val="2"/>
      </rPr>
      <t xml:space="preserve"> Naturaleza jurídica : </t>
    </r>
    <r>
      <rPr>
        <sz val="12"/>
        <color theme="1"/>
        <rFont val="Noto Sans"/>
        <family val="2"/>
      </rPr>
      <t xml:space="preserve">       Fondos Mutuos </t>
    </r>
  </si>
  <si>
    <r>
      <t>-</t>
    </r>
    <r>
      <rPr>
        <sz val="7"/>
        <color theme="1"/>
        <rFont val="Noto Sans"/>
        <family val="2"/>
      </rPr>
      <t xml:space="preserve">       </t>
    </r>
    <r>
      <rPr>
        <sz val="12"/>
        <color theme="1"/>
        <rFont val="Noto Sans"/>
        <family val="2"/>
      </rPr>
      <t>Fue inscripta en la Comisión Nacional de Valores por medio de la Resolución Nro. 34 E/17 de fecha 24 de Agosto de 2017 de la Comisión Nacional de Valores</t>
    </r>
    <r>
      <rPr>
        <b/>
        <sz val="12"/>
        <color theme="1"/>
        <rFont val="Noto Sans"/>
        <family val="2"/>
      </rPr>
      <t>;</t>
    </r>
  </si>
  <si>
    <r>
      <t>2.2 – Entidad encargada de la custodia:</t>
    </r>
    <r>
      <rPr>
        <sz val="11"/>
        <color theme="1"/>
        <rFont val="Noto Sans"/>
        <family val="2"/>
      </rPr>
      <t xml:space="preserve"> </t>
    </r>
    <r>
      <rPr>
        <sz val="12"/>
        <color theme="1"/>
        <rFont val="Noto Sans"/>
        <family val="2"/>
      </rPr>
      <t xml:space="preserve"> INVESTOR Casa de Bolsa S.A.</t>
    </r>
  </si>
  <si>
    <r>
      <t xml:space="preserve"> </t>
    </r>
    <r>
      <rPr>
        <sz val="12"/>
        <color theme="1"/>
        <rFont val="Noto Sans"/>
        <family val="2"/>
      </rPr>
      <t>Las inversiones (Acciones en cartera), se exponen a sus valores de cotización. Las diferencias  se exponen en el estado de resultados en el rubro Ganancia por tenencia o Pérdidas por tenencia, según el caso</t>
    </r>
    <r>
      <rPr>
        <sz val="11"/>
        <color theme="1"/>
        <rFont val="Noto Sans"/>
        <family val="2"/>
      </rPr>
      <t>.</t>
    </r>
  </si>
  <si>
    <r>
      <t>Los ingresos son reconocidos con base en el criterio de lo devengado, de conformidad con las disposiciones de las Normas Internacionales de Información Financiera</t>
    </r>
    <r>
      <rPr>
        <b/>
        <sz val="12"/>
        <color theme="1"/>
        <rFont val="Noto Sans"/>
        <family val="2"/>
      </rPr>
      <t>.</t>
    </r>
  </si>
  <si>
    <r>
      <t>3.8</t>
    </r>
    <r>
      <rPr>
        <sz val="12"/>
        <color theme="1"/>
        <rFont val="Noto Sans"/>
        <family val="2"/>
      </rPr>
      <t xml:space="preserve"> – Los estados contables corresponden al trimestre cerrado el 31 de Diciembre de 2021</t>
    </r>
  </si>
  <si>
    <r>
      <rPr>
        <b/>
        <sz val="12"/>
        <color theme="1"/>
        <rFont val="Noto Sans"/>
        <family val="2"/>
      </rPr>
      <t xml:space="preserve">3.9 </t>
    </r>
    <r>
      <rPr>
        <sz val="12"/>
        <color theme="1"/>
        <rFont val="Noto Sans"/>
        <family val="2"/>
      </rPr>
      <t>La Administradora no ha realizado cambios en la aplicación de los criterios contables del Fondo.</t>
    </r>
  </si>
  <si>
    <r>
      <rPr>
        <b/>
        <sz val="12"/>
        <color theme="1"/>
        <rFont val="Noto Sans"/>
        <family val="2"/>
      </rPr>
      <t xml:space="preserve">3.10 </t>
    </r>
    <r>
      <rPr>
        <sz val="12"/>
        <color theme="1"/>
        <rFont val="Noto Sans"/>
        <family val="2"/>
      </rPr>
      <t>– Valorización de las Inversiones. Las inversiones son incorporadas al valor de costo, y ajustadas diariamente por la cotización de las acciones en el mercado internacional, afectando a resultados las pérdidas o ganancias generadas.</t>
    </r>
  </si>
  <si>
    <r>
      <rPr>
        <b/>
        <sz val="12"/>
        <color theme="1"/>
        <rFont val="Noto Sans"/>
        <family val="2"/>
      </rPr>
      <t>3.11</t>
    </r>
    <r>
      <rPr>
        <sz val="12"/>
        <color theme="1"/>
        <rFont val="Noto Sans"/>
        <family val="2"/>
      </rPr>
      <t xml:space="preserve"> – Los ingresos y gastos del fondo son reconocidos aplicando el criterio de lo devengado;</t>
    </r>
  </si>
  <si>
    <r>
      <rPr>
        <b/>
        <sz val="12"/>
        <color theme="1"/>
        <rFont val="Noto Sans"/>
        <family val="2"/>
      </rPr>
      <t>3.12</t>
    </r>
    <r>
      <rPr>
        <sz val="12"/>
        <color theme="1"/>
        <rFont val="Noto Sans"/>
        <family val="2"/>
      </rPr>
      <t xml:space="preserve"> -  A la fecha de la información financiera, no se ajustaron los precios por inflación.</t>
    </r>
  </si>
  <si>
    <r>
      <t>a)</t>
    </r>
    <r>
      <rPr>
        <b/>
        <sz val="7"/>
        <color theme="1"/>
        <rFont val="Noto Sans"/>
        <family val="2"/>
      </rPr>
      <t xml:space="preserve">    </t>
    </r>
    <r>
      <rPr>
        <b/>
        <sz val="12"/>
        <color theme="1"/>
        <rFont val="Noto Sans"/>
        <family val="2"/>
      </rPr>
      <t>Posición en moneda extranjera</t>
    </r>
  </si>
  <si>
    <r>
      <t>b)</t>
    </r>
    <r>
      <rPr>
        <b/>
        <sz val="7"/>
        <color theme="1"/>
        <rFont val="Noto Sans"/>
        <family val="2"/>
      </rPr>
      <t xml:space="preserve">    </t>
    </r>
    <r>
      <rPr>
        <b/>
        <sz val="12"/>
        <color theme="1"/>
        <rFont val="Noto Sans"/>
        <family val="2"/>
      </rPr>
      <t>Diferencia de cambio en Moneda Extranjera</t>
    </r>
  </si>
  <si>
    <r>
      <t>c)</t>
    </r>
    <r>
      <rPr>
        <b/>
        <sz val="7"/>
        <color theme="1"/>
        <rFont val="Noto Sans"/>
        <family val="2"/>
      </rPr>
      <t xml:space="preserve">    </t>
    </r>
    <r>
      <rPr>
        <b/>
        <sz val="12"/>
        <color theme="1"/>
        <rFont val="Noto Sans"/>
        <family val="2"/>
      </rPr>
      <t>Gastos operacionales y comisiones de la administradora con cargo al Fondo:</t>
    </r>
  </si>
  <si>
    <r>
      <t>d)</t>
    </r>
    <r>
      <rPr>
        <b/>
        <sz val="7"/>
        <color theme="1"/>
        <rFont val="Noto Sans"/>
        <family val="2"/>
      </rPr>
      <t xml:space="preserve">    </t>
    </r>
    <r>
      <rPr>
        <b/>
        <sz val="12"/>
        <color theme="1"/>
        <rFont val="Noto Sans"/>
        <family val="2"/>
      </rPr>
      <t>Información Estadística</t>
    </r>
  </si>
  <si>
    <r>
      <t>Ø</t>
    </r>
    <r>
      <rPr>
        <sz val="7"/>
        <rFont val="Noto Sans"/>
        <family val="2"/>
      </rPr>
      <t xml:space="preserve">  </t>
    </r>
    <r>
      <rPr>
        <u/>
        <sz val="12"/>
        <rFont val="Noto Sans"/>
        <family val="2"/>
      </rPr>
      <t>Comisión de administración</t>
    </r>
    <r>
      <rPr>
        <sz val="12"/>
        <rFont val="Noto Sans"/>
        <family val="2"/>
      </rPr>
      <t>: 0,75% nominal anual (base 365) IVA incluido sobre el patrimonio neto de pre cierre administrado. La comisión se devenga diariamente y se cobra mensualmente.</t>
    </r>
  </si>
  <si>
    <r>
      <t>Ø</t>
    </r>
    <r>
      <rPr>
        <sz val="7"/>
        <rFont val="Noto Sans"/>
        <family val="2"/>
      </rPr>
      <t xml:space="preserve">  </t>
    </r>
    <r>
      <rPr>
        <u/>
        <sz val="12"/>
        <rFont val="Noto Sans"/>
        <family val="2"/>
      </rPr>
      <t>Comisiones propias de las operaciones de inversión</t>
    </r>
    <r>
      <rPr>
        <sz val="12"/>
        <rFont val="Noto Sans"/>
        <family val="2"/>
      </rPr>
      <t>: de 0% a 0,50% del monto negociado (incluye comisión de intermediación por transacciones bursátiles o extrabursátiles) y arancel BVPASA 0,025% del monto negociado también.</t>
    </r>
  </si>
  <si>
    <r>
      <t>Ø</t>
    </r>
    <r>
      <rPr>
        <sz val="7"/>
        <rFont val="Noto Sans"/>
        <family val="2"/>
      </rPr>
      <t xml:space="preserve">  </t>
    </r>
    <r>
      <rPr>
        <u/>
        <sz val="12"/>
        <rFont val="Noto Sans"/>
        <family val="2"/>
      </rPr>
      <t xml:space="preserve">Gastos y comisiones bancarias: </t>
    </r>
    <r>
      <rPr>
        <sz val="12"/>
        <rFont val="Noto Sans"/>
        <family val="2"/>
      </rPr>
      <t>mantenimiento de cuentas, transferencias interbancarias y otras de similar naturaleza).</t>
    </r>
  </si>
  <si>
    <t>* El objeto del Fondo es invertir al menos un 90% de sus activos en las cuotas del fondo mutuo extranjero, incorporado según las leyes de la Republica de Irlanda, denominado “Income Fund” (el “Fondo Master”) administrado por “PIMCO Global Advisors (Ireland) Limited” (“PIMCO”).                                                                                                                                                                                                                                   *El objeto principal del Fondo Master busca ingresos corrientes, consistentes con una gestión prudente de inversión, con la revalorización del capital a largo plazo como un objetivo secundario. El Fondo Master, según el prospecto vigente a la fecha de este Reglamento, invierte al menos dos tercios de sus activos en una cartera diversificada de Instrumentos de Renta Fija de diversos vencimientos. Utilizará una estrategia global multisectorial que procura combinar el proceso y la filosofía de inversión de rentabilidad total con la maximización de los ingresos. La construcción de la cartera se basa en el principio de diversificación en una amplia gama de valores de renta fija mundiales. Se utilizan estrategias descendentes y ascendentes para identificar diversas fuentes de valor para generar una rentabilidad sostenible. Con fines temporales o defensivos, el Fondo Master podrá invertir el 100% de su patrimonio neto en títulos de renta fija (según se describen anteriormente) emitidos o garantizados como principal e interés por el gobierno de EE.UU. La duración media de la cartera del Fondo Master oscilará normalmente entre 0 a 8 años en función de las previsiones sobre los tipos de interés.</t>
  </si>
  <si>
    <r>
      <t xml:space="preserve">* </t>
    </r>
    <r>
      <rPr>
        <sz val="7"/>
        <rFont val="Noto Sans"/>
        <family val="2"/>
      </rPr>
      <t xml:space="preserve"> </t>
    </r>
    <r>
      <rPr>
        <sz val="12"/>
        <rFont val="Noto Sans"/>
        <family val="2"/>
      </rPr>
      <t>Autorizados por Resolución Nro. 32 E/20 de fecha 23 de Octubre de 2020 y registrado en la Dirección de Registro y Control  de la Comisión Nacional de Valores mediante el Certificado de Registro Nº 91_26102020;</t>
    </r>
  </si>
  <si>
    <t>* El Fondo invertirá sus recursos principalmente en cuotas del Fondo Máster con ISIN IE00B87KCF77, de clase institucional de acumulación o capitalización (cuotas que acumulan ingresos)                                                                                                                                                               * Con el Objeto de mantener liquidez el Fondo podrá invertir sus recursos en los siguientes valores y bienes, sin perjuicio de las cantidades que mantenga en caja y bancos y siempre con un limite global para todas estas inversiones no superiores a un 10% del activo total del fondo:</t>
  </si>
  <si>
    <r>
      <t>-</t>
    </r>
    <r>
      <rPr>
        <b/>
        <sz val="7"/>
        <rFont val="Noto Sans"/>
        <family val="2"/>
      </rPr>
      <t xml:space="preserve">       </t>
    </r>
    <r>
      <rPr>
        <b/>
        <sz val="11"/>
        <rFont val="Noto Sans"/>
        <family val="2"/>
      </rPr>
      <t xml:space="preserve"> </t>
    </r>
    <r>
      <rPr>
        <b/>
        <sz val="12"/>
        <rFont val="Noto Sans"/>
        <family val="2"/>
      </rPr>
      <t>Política de Inversiones de EL FONDO</t>
    </r>
  </si>
  <si>
    <t>1. Titulos a plazo de instituciones habilitadas por el Banco Central del Paraguay y que cuenten con  calificación de riesgo BBB o superior.                                                                                                                                                                                                                               2. Instrumentos de Renta Fija inscriptos en la Comisión Nacional de Valores emitidos por Sociedades Nacionales Privadas, con una calificación en escala local de A y superiores.                                                                                                                                                                                3. Instrumentos de deuda emitidos o garantizados por el estado de un pais Extranjero o por sus bancos centrales.                                                4. Instrumentos emitidos o garantizados por el Banco Central del Paraguay y/o Tesoro Nacional.</t>
  </si>
  <si>
    <t>* El reglamento interno de del Fondo fue aprobado por Resolución Nro. 32 E/20 de fecha 23 de Octubre de 2020, y registrado en la Dirección de Registro y Control de la Comisión Nacional de Valores mediante el Certificado de Registro Nº 91_26102020.</t>
  </si>
  <si>
    <t>Fondo de Inversión</t>
  </si>
  <si>
    <t>PIMCO GIS Income Fund Institutional USD Accumulation</t>
  </si>
  <si>
    <t>Multisector</t>
  </si>
  <si>
    <t>Estados Unidos</t>
  </si>
  <si>
    <t>Dólares Americanos</t>
  </si>
  <si>
    <t>Las cinco (5) Notas que se acompañan son parte integrande de estos Estados Financieros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</si>
</sst>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_-;\-* #,##0_-;_-* &quot;-&quot;_-;_-@_-"/>
    <numFmt numFmtId="43" formatCode="_-* #,##0.00_-;\-* #,##0.00_-;_-* &quot;-&quot;??_-;_-@_-"/>
    <numFmt numFmtId="164" formatCode="_ * #,##0.00_ ;_ * \-#,##0.00_ ;_ * &quot;-&quot;??_ ;_ @_ "/>
    <numFmt numFmtId="165" formatCode="#,##0.000000"/>
    <numFmt numFmtId="166" formatCode="#,##0.00_ ;\-#,##0.00\ "/>
    <numFmt numFmtId="167" formatCode="#,##0.##"/>
    <numFmt numFmtId="168" formatCode="_-* #,##0_-;\-* #,##0_-;_-* &quot;-&quot;??_-;_-@_-"/>
    <numFmt numFmtId="169" formatCode="0.0000"/>
    <numFmt numFmtId="170" formatCode="_ * #,##0.00_ ;_ * \-#,##0.00_ ;_ * &quot;-&quot;_ ;_ @_ "/>
    <numFmt numFmtId="171" formatCode="_-* #,##0.000000_-;\-* #,##0.000000_-;_-* &quot;-&quot;??_-;_-@_-"/>
  </numFmts>
  <fonts count="57">
    <font>
      <sz val="11"/>
      <color theme="1"/>
      <name val="Calibri"/>
      <family val="2"/>
      <scheme val="minor"/>
    </font>
    <font>
      <sz val="11"/>
      <color theme="1"/>
      <name val="Calibri"/>
      <family val="2"/>
      <scheme val="minor"/>
    </font>
    <font>
      <sz val="11"/>
      <color indexed="8"/>
      <name val="Subway"/>
    </font>
    <font>
      <sz val="11"/>
      <name val="Arial"/>
      <family val="2"/>
    </font>
    <font>
      <b/>
      <sz val="11"/>
      <name val="Arial"/>
      <family val="2"/>
    </font>
    <font>
      <b/>
      <sz val="10"/>
      <name val="Arial"/>
      <family val="2"/>
    </font>
    <font>
      <sz val="10"/>
      <name val="Arial"/>
      <family val="2"/>
    </font>
    <font>
      <b/>
      <sz val="8"/>
      <name val="Arial"/>
      <family val="2"/>
    </font>
    <font>
      <sz val="8"/>
      <name val="Arial"/>
      <family val="2"/>
    </font>
    <font>
      <b/>
      <sz val="11"/>
      <color indexed="8"/>
      <name val="Arial"/>
      <family val="2"/>
    </font>
    <font>
      <b/>
      <sz val="11"/>
      <color indexed="8"/>
      <name val="Subway"/>
    </font>
    <font>
      <b/>
      <sz val="12"/>
      <name val="Arial"/>
      <family val="2"/>
    </font>
    <font>
      <sz val="10"/>
      <color rgb="FF222222"/>
      <name val="Arial"/>
      <family val="2"/>
    </font>
    <font>
      <sz val="9"/>
      <name val="Arial"/>
      <family val="2"/>
    </font>
    <font>
      <sz val="11"/>
      <color theme="1"/>
      <name val="Arial"/>
      <family val="2"/>
    </font>
    <font>
      <u/>
      <sz val="11"/>
      <color theme="10"/>
      <name val="Calibri"/>
      <family val="2"/>
      <scheme val="minor"/>
    </font>
    <font>
      <sz val="10"/>
      <name val="Arial"/>
      <family val="2"/>
    </font>
    <font>
      <u/>
      <sz val="11"/>
      <name val="Noto Sans"/>
      <family val="2"/>
    </font>
    <font>
      <sz val="11"/>
      <color theme="1"/>
      <name val="Noto Sans"/>
      <family val="2"/>
    </font>
    <font>
      <sz val="10"/>
      <color theme="1"/>
      <name val="Noto Sans"/>
      <family val="2"/>
    </font>
    <font>
      <b/>
      <sz val="18"/>
      <name val="Noto Sans"/>
      <family val="2"/>
    </font>
    <font>
      <sz val="11"/>
      <name val="Noto Sans"/>
      <family val="2"/>
    </font>
    <font>
      <sz val="11"/>
      <color indexed="8"/>
      <name val="Noto Sans"/>
      <family val="2"/>
    </font>
    <font>
      <b/>
      <sz val="20"/>
      <color indexed="8"/>
      <name val="Noto Sans"/>
      <family val="2"/>
    </font>
    <font>
      <sz val="10"/>
      <name val="Noto Sans"/>
      <family val="2"/>
    </font>
    <font>
      <b/>
      <u/>
      <sz val="14"/>
      <name val="Noto Sans"/>
      <family val="2"/>
    </font>
    <font>
      <b/>
      <sz val="11"/>
      <name val="Noto Sans"/>
      <family val="2"/>
    </font>
    <font>
      <sz val="9"/>
      <name val="Noto Sans"/>
      <family val="2"/>
    </font>
    <font>
      <b/>
      <sz val="11"/>
      <color indexed="8"/>
      <name val="Noto Sans"/>
      <family val="2"/>
    </font>
    <font>
      <b/>
      <u/>
      <sz val="11"/>
      <name val="Noto Sans"/>
      <family val="2"/>
    </font>
    <font>
      <b/>
      <sz val="10"/>
      <name val="Noto Sans"/>
      <family val="2"/>
    </font>
    <font>
      <b/>
      <sz val="11"/>
      <color theme="1"/>
      <name val="Noto Sans"/>
      <family val="2"/>
    </font>
    <font>
      <b/>
      <sz val="8"/>
      <color indexed="8"/>
      <name val="Noto Sans"/>
      <family val="2"/>
    </font>
    <font>
      <sz val="10"/>
      <color rgb="FF222222"/>
      <name val="Noto Sans"/>
      <family val="2"/>
    </font>
    <font>
      <b/>
      <sz val="12"/>
      <color theme="1"/>
      <name val="Noto Sans"/>
      <family val="2"/>
    </font>
    <font>
      <sz val="12"/>
      <color theme="1"/>
      <name val="Noto Sans"/>
      <family val="2"/>
    </font>
    <font>
      <sz val="7"/>
      <color theme="1"/>
      <name val="Noto Sans"/>
      <family val="2"/>
    </font>
    <font>
      <sz val="12"/>
      <color rgb="FFFF0000"/>
      <name val="Noto Sans"/>
      <family val="2"/>
    </font>
    <font>
      <sz val="11"/>
      <color rgb="FF000000"/>
      <name val="Noto Sans"/>
      <family val="2"/>
    </font>
    <font>
      <b/>
      <sz val="7"/>
      <color theme="1"/>
      <name val="Noto Sans"/>
      <family val="2"/>
    </font>
    <font>
      <sz val="11"/>
      <color rgb="FFFF0000"/>
      <name val="Noto Sans"/>
      <family val="2"/>
    </font>
    <font>
      <b/>
      <sz val="11"/>
      <color rgb="FF000000"/>
      <name val="Noto Sans"/>
      <family val="2"/>
    </font>
    <font>
      <b/>
      <sz val="12"/>
      <color rgb="FF000000"/>
      <name val="Noto Sans"/>
      <family val="2"/>
    </font>
    <font>
      <sz val="11"/>
      <color rgb="FF222222"/>
      <name val="Noto Sans"/>
      <family val="2"/>
    </font>
    <font>
      <sz val="28"/>
      <color theme="1"/>
      <name val="Noto Sans"/>
      <family val="2"/>
    </font>
    <font>
      <b/>
      <sz val="14"/>
      <color theme="1"/>
      <name val="Noto Sans"/>
      <family val="2"/>
    </font>
    <font>
      <b/>
      <sz val="10"/>
      <color theme="1"/>
      <name val="Noto Sans"/>
      <family val="2"/>
    </font>
    <font>
      <sz val="12"/>
      <name val="Noto Sans"/>
      <family val="2"/>
    </font>
    <font>
      <sz val="7"/>
      <name val="Noto Sans"/>
      <family val="2"/>
    </font>
    <font>
      <u/>
      <sz val="12"/>
      <name val="Noto Sans"/>
      <family val="2"/>
    </font>
    <font>
      <sz val="11"/>
      <name val="Calibri"/>
      <family val="2"/>
      <scheme val="minor"/>
    </font>
    <font>
      <b/>
      <sz val="12"/>
      <name val="Noto Sans"/>
      <family val="2"/>
    </font>
    <font>
      <b/>
      <sz val="7"/>
      <name val="Noto Sans"/>
      <family val="2"/>
    </font>
    <font>
      <b/>
      <u/>
      <sz val="12"/>
      <name val="Noto Sans"/>
      <family val="2"/>
    </font>
    <font>
      <sz val="11"/>
      <color theme="0"/>
      <name val="Noto Sans"/>
      <family val="2"/>
    </font>
    <font>
      <b/>
      <sz val="11"/>
      <color theme="0"/>
      <name val="Noto Sans"/>
      <family val="2"/>
    </font>
    <font>
      <sz val="18"/>
      <color theme="1"/>
      <name val="Noto Sans"/>
      <family val="2"/>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7">
    <xf numFmtId="0" fontId="0" fillId="0" borderId="0"/>
    <xf numFmtId="43" fontId="1" fillId="0" borderId="0" applyFont="0" applyFill="0" applyBorder="0" applyAlignment="0" applyProtection="0"/>
    <xf numFmtId="0" fontId="15" fillId="0" borderId="0" applyNumberFormat="0" applyFill="0" applyBorder="0" applyAlignment="0" applyProtection="0"/>
    <xf numFmtId="9" fontId="1" fillId="0" borderId="0" applyFont="0" applyFill="0" applyBorder="0" applyAlignment="0" applyProtection="0"/>
    <xf numFmtId="0" fontId="16" fillId="0" borderId="0"/>
    <xf numFmtId="164" fontId="16" fillId="0" borderId="0" applyFont="0" applyFill="0" applyBorder="0" applyAlignment="0" applyProtection="0"/>
    <xf numFmtId="41" fontId="1" fillId="0" borderId="0" applyFont="0" applyFill="0" applyBorder="0" applyAlignment="0" applyProtection="0"/>
  </cellStyleXfs>
  <cellXfs count="387">
    <xf numFmtId="0" fontId="0" fillId="0" borderId="0" xfId="0"/>
    <xf numFmtId="0" fontId="3" fillId="0" borderId="0" xfId="0" applyFont="1"/>
    <xf numFmtId="0" fontId="4" fillId="0" borderId="0" xfId="0" applyFont="1" applyAlignment="1">
      <alignment horizontal="center"/>
    </xf>
    <xf numFmtId="0" fontId="4" fillId="0" borderId="0" xfId="0" applyFont="1"/>
    <xf numFmtId="4" fontId="0" fillId="2" borderId="0" xfId="0" applyNumberFormat="1" applyFill="1"/>
    <xf numFmtId="0" fontId="5" fillId="0" borderId="0" xfId="0" applyFont="1"/>
    <xf numFmtId="0" fontId="0" fillId="0" borderId="0" xfId="0" applyAlignment="1">
      <alignment horizontal="center"/>
    </xf>
    <xf numFmtId="4" fontId="0" fillId="0" borderId="0" xfId="0" applyNumberFormat="1"/>
    <xf numFmtId="0" fontId="7" fillId="0" borderId="0" xfId="0" applyFont="1" applyAlignment="1">
      <alignment vertical="center"/>
    </xf>
    <xf numFmtId="0" fontId="7" fillId="0" borderId="0" xfId="0" applyFont="1" applyAlignment="1">
      <alignment horizontal="center" wrapText="1"/>
    </xf>
    <xf numFmtId="14" fontId="7" fillId="0" borderId="0" xfId="0" applyNumberFormat="1" applyFont="1" applyAlignment="1">
      <alignment horizontal="center"/>
    </xf>
    <xf numFmtId="0" fontId="8" fillId="0" borderId="0" xfId="0" applyFont="1"/>
    <xf numFmtId="3" fontId="8" fillId="0" borderId="0" xfId="0" applyNumberFormat="1" applyFont="1"/>
    <xf numFmtId="0" fontId="9" fillId="0" borderId="0" xfId="0" applyFont="1"/>
    <xf numFmtId="0" fontId="2" fillId="0" borderId="0" xfId="0" applyFont="1"/>
    <xf numFmtId="14" fontId="10" fillId="0" borderId="0" xfId="0" applyNumberFormat="1" applyFont="1" applyAlignment="1">
      <alignment horizontal="center"/>
    </xf>
    <xf numFmtId="3" fontId="0" fillId="0" borderId="0" xfId="0" applyNumberFormat="1"/>
    <xf numFmtId="0" fontId="6" fillId="0" borderId="0" xfId="0" applyFont="1"/>
    <xf numFmtId="4" fontId="6" fillId="0" borderId="0" xfId="0" applyNumberFormat="1" applyFont="1"/>
    <xf numFmtId="3" fontId="5" fillId="0" borderId="0" xfId="0" applyNumberFormat="1" applyFont="1"/>
    <xf numFmtId="0" fontId="0" fillId="2" borderId="0" xfId="0" applyFill="1"/>
    <xf numFmtId="165" fontId="12" fillId="0" borderId="0" xfId="0" applyNumberFormat="1" applyFont="1"/>
    <xf numFmtId="0" fontId="12" fillId="0" borderId="0" xfId="0" applyFont="1"/>
    <xf numFmtId="3" fontId="6" fillId="0" borderId="0" xfId="0" applyNumberFormat="1" applyFont="1"/>
    <xf numFmtId="0" fontId="11" fillId="0" borderId="0" xfId="0" applyFont="1" applyAlignment="1">
      <alignment horizontal="center"/>
    </xf>
    <xf numFmtId="0" fontId="7" fillId="0" borderId="0" xfId="0" applyFont="1"/>
    <xf numFmtId="0" fontId="13" fillId="0" borderId="0" xfId="0" applyFont="1"/>
    <xf numFmtId="3" fontId="13" fillId="0" borderId="0" xfId="0" applyNumberFormat="1" applyFont="1"/>
    <xf numFmtId="4" fontId="13" fillId="0" borderId="0" xfId="0" applyNumberFormat="1" applyFont="1"/>
    <xf numFmtId="3" fontId="3" fillId="0" borderId="0" xfId="0" applyNumberFormat="1" applyFont="1"/>
    <xf numFmtId="4" fontId="14" fillId="2" borderId="0" xfId="0" applyNumberFormat="1" applyFont="1" applyFill="1" applyBorder="1" applyAlignment="1">
      <alignment horizontal="center" vertical="center"/>
    </xf>
    <xf numFmtId="43" fontId="0" fillId="0" borderId="0" xfId="1" applyFont="1"/>
    <xf numFmtId="4" fontId="3" fillId="2" borderId="0" xfId="0" applyNumberFormat="1" applyFont="1" applyFill="1" applyBorder="1" applyAlignment="1">
      <alignment horizontal="center" vertical="center"/>
    </xf>
    <xf numFmtId="168" fontId="0" fillId="0" borderId="0" xfId="1" applyNumberFormat="1" applyFont="1"/>
    <xf numFmtId="2" fontId="0" fillId="0" borderId="0" xfId="0" applyNumberFormat="1"/>
    <xf numFmtId="0" fontId="17" fillId="0" borderId="0" xfId="2" applyFont="1"/>
    <xf numFmtId="0" fontId="18" fillId="2" borderId="0" xfId="0" applyFont="1" applyFill="1"/>
    <xf numFmtId="0" fontId="18" fillId="2" borderId="0" xfId="0" applyFont="1" applyFill="1" applyAlignment="1">
      <alignment horizontal="center"/>
    </xf>
    <xf numFmtId="0" fontId="19" fillId="2" borderId="0" xfId="0" applyFont="1" applyFill="1"/>
    <xf numFmtId="0" fontId="18" fillId="0" borderId="0" xfId="0" applyFont="1"/>
    <xf numFmtId="0" fontId="19" fillId="0" borderId="0" xfId="0" applyFont="1"/>
    <xf numFmtId="0" fontId="20" fillId="0" borderId="0" xfId="0" applyFont="1" applyAlignment="1">
      <alignment horizontal="center"/>
    </xf>
    <xf numFmtId="0" fontId="21" fillId="0" borderId="0" xfId="0" applyFont="1"/>
    <xf numFmtId="0" fontId="21" fillId="0" borderId="0" xfId="0" applyFont="1" applyFill="1"/>
    <xf numFmtId="0" fontId="17" fillId="0" borderId="0" xfId="2" applyFont="1" applyFill="1"/>
    <xf numFmtId="0" fontId="22" fillId="0" borderId="0" xfId="0" applyFont="1"/>
    <xf numFmtId="0" fontId="22" fillId="0" borderId="0" xfId="0" applyFont="1" applyBorder="1"/>
    <xf numFmtId="0" fontId="21" fillId="0" borderId="0" xfId="0" applyFont="1" applyBorder="1"/>
    <xf numFmtId="0" fontId="24" fillId="0" borderId="0" xfId="0" applyFont="1"/>
    <xf numFmtId="0" fontId="26" fillId="0" borderId="0" xfId="0" applyFont="1"/>
    <xf numFmtId="0" fontId="21" fillId="0" borderId="10" xfId="0" applyFont="1" applyBorder="1"/>
    <xf numFmtId="0" fontId="21" fillId="0" borderId="9" xfId="0" applyFont="1" applyBorder="1"/>
    <xf numFmtId="0" fontId="21" fillId="0" borderId="14" xfId="0" applyFont="1" applyBorder="1"/>
    <xf numFmtId="1" fontId="26" fillId="0" borderId="1" xfId="0" applyNumberFormat="1" applyFont="1" applyBorder="1" applyAlignment="1">
      <alignment horizontal="center"/>
    </xf>
    <xf numFmtId="0" fontId="21" fillId="0" borderId="12" xfId="0" applyFont="1" applyBorder="1"/>
    <xf numFmtId="3" fontId="26" fillId="0" borderId="1" xfId="0" applyNumberFormat="1" applyFont="1" applyBorder="1" applyAlignment="1">
      <alignment horizontal="center"/>
    </xf>
    <xf numFmtId="0" fontId="26" fillId="0" borderId="0" xfId="0" applyFont="1" applyBorder="1" applyAlignment="1">
      <alignment horizontal="center"/>
    </xf>
    <xf numFmtId="3" fontId="26" fillId="0" borderId="0" xfId="0" applyNumberFormat="1" applyFont="1" applyBorder="1" applyAlignment="1">
      <alignment horizontal="center"/>
    </xf>
    <xf numFmtId="0" fontId="26" fillId="0" borderId="12" xfId="0" applyFont="1" applyBorder="1"/>
    <xf numFmtId="0" fontId="21" fillId="0" borderId="12" xfId="0" applyFont="1" applyBorder="1" applyAlignment="1">
      <alignment horizontal="center"/>
    </xf>
    <xf numFmtId="4" fontId="21" fillId="0" borderId="0" xfId="0" applyNumberFormat="1" applyFont="1" applyBorder="1" applyAlignment="1">
      <alignment horizontal="center"/>
    </xf>
    <xf numFmtId="166" fontId="21" fillId="0" borderId="0" xfId="0" applyNumberFormat="1" applyFont="1" applyBorder="1"/>
    <xf numFmtId="37" fontId="21" fillId="0" borderId="0" xfId="0" applyNumberFormat="1" applyFont="1" applyBorder="1"/>
    <xf numFmtId="166" fontId="21" fillId="0" borderId="1" xfId="0" applyNumberFormat="1" applyFont="1" applyBorder="1"/>
    <xf numFmtId="37" fontId="21" fillId="0" borderId="1" xfId="0" applyNumberFormat="1" applyFont="1" applyBorder="1"/>
    <xf numFmtId="37" fontId="21" fillId="0" borderId="0" xfId="0" applyNumberFormat="1" applyFont="1"/>
    <xf numFmtId="0" fontId="27" fillId="0" borderId="0" xfId="0" applyFont="1"/>
    <xf numFmtId="4" fontId="21" fillId="0" borderId="0" xfId="0" applyNumberFormat="1" applyFont="1"/>
    <xf numFmtId="3" fontId="21" fillId="0" borderId="0" xfId="0" applyNumberFormat="1" applyFont="1"/>
    <xf numFmtId="0" fontId="21" fillId="0" borderId="11" xfId="0" applyFont="1" applyBorder="1"/>
    <xf numFmtId="0" fontId="21" fillId="0" borderId="15" xfId="0" applyFont="1" applyBorder="1"/>
    <xf numFmtId="0" fontId="21" fillId="0" borderId="13" xfId="0" applyFont="1" applyBorder="1"/>
    <xf numFmtId="0" fontId="22" fillId="0" borderId="0" xfId="0" applyFont="1" applyAlignment="1">
      <alignment horizontal="center"/>
    </xf>
    <xf numFmtId="0" fontId="30" fillId="0" borderId="0" xfId="0" applyFont="1"/>
    <xf numFmtId="0" fontId="26" fillId="0" borderId="4" xfId="0" applyFont="1" applyBorder="1" applyAlignment="1">
      <alignment horizontal="center" vertical="center"/>
    </xf>
    <xf numFmtId="4" fontId="26" fillId="0" borderId="4" xfId="0" applyNumberFormat="1" applyFont="1" applyBorder="1" applyAlignment="1">
      <alignment horizontal="center" vertical="center"/>
    </xf>
    <xf numFmtId="0" fontId="26" fillId="0" borderId="4" xfId="0" applyFont="1" applyBorder="1" applyAlignment="1">
      <alignment horizontal="center" vertical="center" wrapText="1"/>
    </xf>
    <xf numFmtId="0" fontId="18" fillId="0" borderId="0" xfId="0" applyFont="1" applyAlignment="1">
      <alignment horizontal="center"/>
    </xf>
    <xf numFmtId="0" fontId="26" fillId="0" borderId="5" xfId="0" applyFont="1" applyBorder="1" applyAlignment="1">
      <alignment horizontal="center" wrapText="1"/>
    </xf>
    <xf numFmtId="0" fontId="21" fillId="0" borderId="6" xfId="0" applyFont="1" applyBorder="1" applyAlignment="1">
      <alignment horizontal="center" wrapText="1"/>
    </xf>
    <xf numFmtId="43" fontId="21" fillId="0" borderId="6" xfId="1" applyFont="1" applyBorder="1" applyAlignment="1">
      <alignment horizontal="right" vertical="center"/>
    </xf>
    <xf numFmtId="0" fontId="26" fillId="0" borderId="6" xfId="0" applyFont="1" applyBorder="1" applyAlignment="1">
      <alignment horizontal="center" wrapText="1"/>
    </xf>
    <xf numFmtId="0" fontId="21" fillId="0" borderId="6" xfId="0" applyFont="1" applyBorder="1" applyAlignment="1">
      <alignment vertical="center"/>
    </xf>
    <xf numFmtId="0" fontId="21" fillId="0" borderId="6" xfId="0" applyFont="1" applyBorder="1" applyAlignment="1">
      <alignment horizontal="left"/>
    </xf>
    <xf numFmtId="3" fontId="26" fillId="0" borderId="4" xfId="0" applyNumberFormat="1" applyFont="1" applyBorder="1" applyAlignment="1">
      <alignment horizontal="center" vertical="center"/>
    </xf>
    <xf numFmtId="0" fontId="26" fillId="0" borderId="4" xfId="0" applyFont="1" applyBorder="1" applyAlignment="1">
      <alignment horizontal="right" vertical="center" wrapText="1"/>
    </xf>
    <xf numFmtId="0" fontId="26" fillId="0" borderId="0" xfId="0" applyFont="1" applyAlignment="1">
      <alignment vertical="center"/>
    </xf>
    <xf numFmtId="0" fontId="26" fillId="0" borderId="0" xfId="0" applyFont="1" applyAlignment="1"/>
    <xf numFmtId="0" fontId="26" fillId="0" borderId="0" xfId="0" applyFont="1" applyAlignment="1">
      <alignment horizontal="center" wrapText="1"/>
    </xf>
    <xf numFmtId="0" fontId="26" fillId="0" borderId="0" xfId="0" applyFont="1" applyAlignment="1">
      <alignment horizontal="center"/>
    </xf>
    <xf numFmtId="4" fontId="26" fillId="0" borderId="0" xfId="0" applyNumberFormat="1" applyFont="1" applyAlignment="1">
      <alignment horizontal="right" wrapText="1"/>
    </xf>
    <xf numFmtId="0" fontId="22" fillId="2" borderId="0" xfId="0" applyFont="1" applyFill="1"/>
    <xf numFmtId="0" fontId="18" fillId="0" borderId="10" xfId="0" applyFont="1" applyBorder="1"/>
    <xf numFmtId="0" fontId="18" fillId="0" borderId="14" xfId="0" applyFont="1" applyBorder="1"/>
    <xf numFmtId="0" fontId="26" fillId="0" borderId="16" xfId="0" applyFont="1" applyBorder="1"/>
    <xf numFmtId="3" fontId="18" fillId="0" borderId="2" xfId="0" applyNumberFormat="1" applyFont="1" applyBorder="1" applyAlignment="1">
      <alignment horizontal="center"/>
    </xf>
    <xf numFmtId="3" fontId="18" fillId="0" borderId="17" xfId="0" applyNumberFormat="1" applyFont="1" applyBorder="1" applyAlignment="1">
      <alignment horizontal="center"/>
    </xf>
    <xf numFmtId="4" fontId="21" fillId="0" borderId="13" xfId="0" applyNumberFormat="1" applyFont="1" applyBorder="1" applyAlignment="1">
      <alignment horizontal="center"/>
    </xf>
    <xf numFmtId="49" fontId="21" fillId="0" borderId="12" xfId="0" applyNumberFormat="1" applyFont="1" applyBorder="1"/>
    <xf numFmtId="3" fontId="18" fillId="0" borderId="0" xfId="0" applyNumberFormat="1" applyFont="1"/>
    <xf numFmtId="49" fontId="26" fillId="0" borderId="12" xfId="0" applyNumberFormat="1" applyFont="1" applyBorder="1"/>
    <xf numFmtId="49" fontId="26" fillId="0" borderId="16" xfId="0" applyNumberFormat="1" applyFont="1" applyBorder="1"/>
    <xf numFmtId="49" fontId="26" fillId="0" borderId="18" xfId="0" applyNumberFormat="1" applyFont="1" applyBorder="1"/>
    <xf numFmtId="49" fontId="18" fillId="0" borderId="12" xfId="0" applyNumberFormat="1" applyFont="1" applyBorder="1"/>
    <xf numFmtId="3" fontId="18" fillId="0" borderId="0" xfId="0" applyNumberFormat="1" applyFont="1" applyBorder="1"/>
    <xf numFmtId="3" fontId="18" fillId="0" borderId="13" xfId="0" applyNumberFormat="1" applyFont="1" applyBorder="1"/>
    <xf numFmtId="0" fontId="18" fillId="0" borderId="1" xfId="0" applyFont="1" applyBorder="1"/>
    <xf numFmtId="0" fontId="18" fillId="0" borderId="15" xfId="0" applyFont="1" applyBorder="1"/>
    <xf numFmtId="14" fontId="28" fillId="0" borderId="0" xfId="0" applyNumberFormat="1" applyFont="1" applyAlignment="1">
      <alignment horizontal="center"/>
    </xf>
    <xf numFmtId="0" fontId="18" fillId="2" borderId="9" xfId="0" applyFont="1" applyFill="1" applyBorder="1"/>
    <xf numFmtId="0" fontId="18" fillId="2" borderId="11" xfId="0" applyFont="1" applyFill="1" applyBorder="1"/>
    <xf numFmtId="1" fontId="26" fillId="2" borderId="2" xfId="0" applyNumberFormat="1" applyFont="1" applyFill="1" applyBorder="1" applyAlignment="1">
      <alignment horizontal="center" vertical="center"/>
    </xf>
    <xf numFmtId="1" fontId="26" fillId="2" borderId="17" xfId="0" applyNumberFormat="1" applyFont="1" applyFill="1" applyBorder="1" applyAlignment="1">
      <alignment horizontal="center" vertical="center"/>
    </xf>
    <xf numFmtId="3" fontId="18" fillId="2" borderId="0" xfId="0" applyNumberFormat="1" applyFont="1" applyFill="1" applyBorder="1" applyAlignment="1">
      <alignment horizontal="center" vertical="center"/>
    </xf>
    <xf numFmtId="3" fontId="18" fillId="2" borderId="13" xfId="0" applyNumberFormat="1" applyFont="1" applyFill="1" applyBorder="1" applyAlignment="1">
      <alignment horizontal="center" vertical="center"/>
    </xf>
    <xf numFmtId="0" fontId="18" fillId="0" borderId="12" xfId="0" applyFont="1" applyBorder="1"/>
    <xf numFmtId="0" fontId="33" fillId="0" borderId="0" xfId="0" applyFont="1"/>
    <xf numFmtId="0" fontId="28" fillId="0" borderId="0" xfId="0" applyFont="1"/>
    <xf numFmtId="4" fontId="33" fillId="0" borderId="0" xfId="0" applyNumberFormat="1" applyFont="1"/>
    <xf numFmtId="4" fontId="18" fillId="0" borderId="0" xfId="0" applyNumberFormat="1" applyFont="1"/>
    <xf numFmtId="0" fontId="26" fillId="0" borderId="14" xfId="0" applyFont="1" applyBorder="1"/>
    <xf numFmtId="4" fontId="18" fillId="0" borderId="1" xfId="0" applyNumberFormat="1" applyFont="1" applyBorder="1"/>
    <xf numFmtId="4" fontId="18" fillId="0" borderId="15" xfId="0" applyNumberFormat="1" applyFont="1" applyBorder="1"/>
    <xf numFmtId="3" fontId="18" fillId="0" borderId="2" xfId="0" applyNumberFormat="1" applyFont="1" applyBorder="1"/>
    <xf numFmtId="3" fontId="18" fillId="0" borderId="17" xfId="0" applyNumberFormat="1" applyFont="1" applyBorder="1"/>
    <xf numFmtId="49" fontId="18" fillId="0" borderId="14" xfId="0" applyNumberFormat="1" applyFont="1" applyBorder="1"/>
    <xf numFmtId="3" fontId="18" fillId="0" borderId="1" xfId="0" applyNumberFormat="1" applyFont="1" applyBorder="1"/>
    <xf numFmtId="3" fontId="18" fillId="0" borderId="15" xfId="0" applyNumberFormat="1" applyFont="1" applyBorder="1"/>
    <xf numFmtId="49" fontId="18" fillId="0" borderId="0" xfId="0" applyNumberFormat="1" applyFont="1"/>
    <xf numFmtId="0" fontId="26" fillId="0" borderId="10" xfId="0" applyFont="1" applyBorder="1" applyAlignment="1">
      <alignment horizontal="center" wrapText="1"/>
    </xf>
    <xf numFmtId="0" fontId="21" fillId="0" borderId="12" xfId="0" applyFont="1" applyBorder="1" applyAlignment="1">
      <alignment horizontal="center" vertical="center" wrapText="1"/>
    </xf>
    <xf numFmtId="0" fontId="26" fillId="0" borderId="12" xfId="0" applyFont="1" applyBorder="1" applyAlignment="1">
      <alignment horizontal="center" wrapText="1"/>
    </xf>
    <xf numFmtId="0" fontId="21" fillId="0" borderId="12" xfId="0" applyFont="1" applyBorder="1" applyAlignment="1">
      <alignment vertical="center"/>
    </xf>
    <xf numFmtId="0" fontId="21" fillId="0" borderId="12" xfId="0" applyFont="1" applyBorder="1" applyAlignment="1">
      <alignment horizontal="left"/>
    </xf>
    <xf numFmtId="0" fontId="26" fillId="0" borderId="6" xfId="0" applyFont="1" applyBorder="1" applyAlignment="1">
      <alignment horizontal="center"/>
    </xf>
    <xf numFmtId="0" fontId="26" fillId="0" borderId="7" xfId="0" applyFont="1" applyBorder="1" applyAlignment="1">
      <alignment horizontal="center"/>
    </xf>
    <xf numFmtId="3" fontId="26" fillId="0" borderId="7" xfId="0" applyNumberFormat="1" applyFont="1" applyBorder="1" applyAlignment="1">
      <alignment horizontal="center" vertical="center"/>
    </xf>
    <xf numFmtId="0" fontId="29" fillId="0" borderId="0" xfId="0" applyFont="1"/>
    <xf numFmtId="0" fontId="17" fillId="0" borderId="0" xfId="0" applyFont="1"/>
    <xf numFmtId="0" fontId="25" fillId="0" borderId="0" xfId="0" applyFont="1" applyBorder="1" applyAlignment="1">
      <alignment vertical="center"/>
    </xf>
    <xf numFmtId="3" fontId="26" fillId="0" borderId="15" xfId="0" applyNumberFormat="1" applyFont="1" applyBorder="1" applyAlignment="1">
      <alignment horizontal="center"/>
    </xf>
    <xf numFmtId="3" fontId="26" fillId="0" borderId="13" xfId="0" applyNumberFormat="1" applyFont="1" applyBorder="1" applyAlignment="1">
      <alignment horizontal="center"/>
    </xf>
    <xf numFmtId="169" fontId="27" fillId="0" borderId="0" xfId="0" applyNumberFormat="1" applyFont="1"/>
    <xf numFmtId="37" fontId="21" fillId="0" borderId="15" xfId="0" applyNumberFormat="1" applyFont="1" applyBorder="1"/>
    <xf numFmtId="0" fontId="18" fillId="0" borderId="0" xfId="0" applyFont="1" applyAlignment="1">
      <alignment horizontal="left" vertical="center"/>
    </xf>
    <xf numFmtId="0" fontId="31" fillId="0" borderId="0" xfId="0" applyFont="1" applyAlignment="1">
      <alignment horizontal="left" vertical="center"/>
    </xf>
    <xf numFmtId="0" fontId="35" fillId="0" borderId="0" xfId="0" applyFont="1" applyAlignment="1">
      <alignment vertical="center"/>
    </xf>
    <xf numFmtId="0" fontId="34" fillId="0" borderId="0" xfId="0" applyFont="1" applyAlignment="1">
      <alignment horizontal="left" vertical="center"/>
    </xf>
    <xf numFmtId="0" fontId="18" fillId="0" borderId="0" xfId="0" applyFont="1" applyAlignment="1">
      <alignment horizontal="left"/>
    </xf>
    <xf numFmtId="0" fontId="38" fillId="0" borderId="4" xfId="0" applyFont="1" applyBorder="1" applyAlignment="1">
      <alignment horizontal="left" vertical="center"/>
    </xf>
    <xf numFmtId="0" fontId="38" fillId="0" borderId="4" xfId="0" applyFont="1" applyBorder="1" applyAlignment="1">
      <alignment horizontal="center" vertical="center"/>
    </xf>
    <xf numFmtId="0" fontId="34" fillId="0" borderId="0" xfId="0" applyFont="1" applyAlignment="1">
      <alignment horizontal="left" vertical="center" indent="5"/>
    </xf>
    <xf numFmtId="4" fontId="38" fillId="0" borderId="4" xfId="0" applyNumberFormat="1" applyFont="1" applyBorder="1" applyAlignment="1">
      <alignment horizontal="center" vertical="center"/>
    </xf>
    <xf numFmtId="3" fontId="38" fillId="0" borderId="4" xfId="0" applyNumberFormat="1" applyFont="1" applyBorder="1" applyAlignment="1">
      <alignment horizontal="center" vertical="center"/>
    </xf>
    <xf numFmtId="0" fontId="34" fillId="0" borderId="0" xfId="0" applyFont="1" applyAlignment="1">
      <alignment vertical="center"/>
    </xf>
    <xf numFmtId="0" fontId="35" fillId="0" borderId="0" xfId="0" applyFont="1" applyAlignment="1">
      <alignment horizontal="left" vertical="center" indent="5"/>
    </xf>
    <xf numFmtId="0" fontId="37" fillId="0" borderId="0" xfId="0" applyFont="1" applyAlignment="1">
      <alignment vertical="center"/>
    </xf>
    <xf numFmtId="0" fontId="40" fillId="0" borderId="0" xfId="0" applyFont="1"/>
    <xf numFmtId="0" fontId="18" fillId="0" borderId="0" xfId="0" applyFont="1" applyAlignment="1"/>
    <xf numFmtId="0" fontId="41" fillId="0" borderId="4" xfId="0" applyFont="1" applyBorder="1" applyAlignment="1">
      <alignment horizontal="center" vertical="center"/>
    </xf>
    <xf numFmtId="0" fontId="41" fillId="0" borderId="4" xfId="0" applyFont="1" applyBorder="1" applyAlignment="1">
      <alignment horizontal="center" vertical="center" wrapText="1"/>
    </xf>
    <xf numFmtId="0" fontId="38" fillId="0" borderId="4" xfId="0" applyFont="1" applyBorder="1" applyAlignment="1">
      <alignment vertical="center"/>
    </xf>
    <xf numFmtId="0" fontId="41" fillId="0" borderId="4" xfId="0" applyFont="1" applyBorder="1" applyAlignment="1">
      <alignment vertical="center"/>
    </xf>
    <xf numFmtId="0" fontId="41" fillId="0" borderId="0" xfId="0" applyFont="1" applyBorder="1" applyAlignment="1">
      <alignment horizontal="center" vertical="center"/>
    </xf>
    <xf numFmtId="0" fontId="41" fillId="0" borderId="0" xfId="0" applyFont="1" applyBorder="1" applyAlignment="1">
      <alignment vertical="center"/>
    </xf>
    <xf numFmtId="4" fontId="41" fillId="0" borderId="0" xfId="0" applyNumberFormat="1" applyFont="1" applyBorder="1" applyAlignment="1">
      <alignment horizontal="center" vertical="center"/>
    </xf>
    <xf numFmtId="3" fontId="41" fillId="0" borderId="0" xfId="0" applyNumberFormat="1" applyFont="1" applyBorder="1" applyAlignment="1">
      <alignment horizontal="center" vertical="center"/>
    </xf>
    <xf numFmtId="0" fontId="31" fillId="0" borderId="0" xfId="0" applyFont="1" applyAlignment="1">
      <alignment horizontal="center"/>
    </xf>
    <xf numFmtId="0" fontId="34" fillId="0" borderId="0" xfId="0" applyFont="1" applyAlignment="1">
      <alignment horizontal="left" vertical="center" indent="2"/>
    </xf>
    <xf numFmtId="0" fontId="17" fillId="0" borderId="0" xfId="2" applyFont="1" applyBorder="1" applyAlignment="1">
      <alignment vertical="center"/>
    </xf>
    <xf numFmtId="4" fontId="38" fillId="0" borderId="4" xfId="0" applyNumberFormat="1" applyFont="1" applyBorder="1" applyAlignment="1">
      <alignment horizontal="center" vertical="center" wrapText="1"/>
    </xf>
    <xf numFmtId="0" fontId="41" fillId="0" borderId="0" xfId="0" applyFont="1" applyAlignment="1">
      <alignment vertical="center"/>
    </xf>
    <xf numFmtId="14" fontId="41" fillId="0" borderId="4" xfId="0" applyNumberFormat="1" applyFont="1" applyBorder="1" applyAlignment="1">
      <alignment horizontal="center" vertical="center" wrapText="1"/>
    </xf>
    <xf numFmtId="0" fontId="42" fillId="0" borderId="0" xfId="0" applyFont="1" applyAlignment="1">
      <alignment vertical="center"/>
    </xf>
    <xf numFmtId="0" fontId="29" fillId="0" borderId="10" xfId="0" applyFont="1" applyBorder="1"/>
    <xf numFmtId="0" fontId="43" fillId="0" borderId="1" xfId="0" applyFont="1" applyBorder="1"/>
    <xf numFmtId="0" fontId="43" fillId="0" borderId="15" xfId="0" applyFont="1" applyBorder="1"/>
    <xf numFmtId="0" fontId="43" fillId="0" borderId="0" xfId="0" applyFont="1"/>
    <xf numFmtId="0" fontId="29" fillId="0" borderId="10" xfId="0" applyFont="1" applyBorder="1" applyAlignment="1">
      <alignment horizontal="center"/>
    </xf>
    <xf numFmtId="0" fontId="22" fillId="0" borderId="0" xfId="0" applyFont="1" applyBorder="1" applyAlignment="1">
      <alignment horizontal="center"/>
    </xf>
    <xf numFmtId="0" fontId="26" fillId="0" borderId="0" xfId="0" applyFont="1" applyAlignment="1">
      <alignment horizontal="center"/>
    </xf>
    <xf numFmtId="0" fontId="37" fillId="0" borderId="0" xfId="0" applyFont="1" applyAlignment="1">
      <alignment horizontal="left" vertical="center" wrapText="1"/>
    </xf>
    <xf numFmtId="0" fontId="31" fillId="2" borderId="0" xfId="0" applyFont="1" applyFill="1" applyAlignment="1">
      <alignment horizontal="center"/>
    </xf>
    <xf numFmtId="0" fontId="46" fillId="2" borderId="0" xfId="0" applyFont="1" applyFill="1"/>
    <xf numFmtId="43" fontId="26" fillId="0" borderId="1" xfId="1" applyFont="1" applyBorder="1" applyAlignment="1">
      <alignment horizontal="right"/>
    </xf>
    <xf numFmtId="43" fontId="26" fillId="0" borderId="0" xfId="1" applyFont="1" applyBorder="1" applyAlignment="1">
      <alignment horizontal="center"/>
    </xf>
    <xf numFmtId="43" fontId="21" fillId="0" borderId="0" xfId="1" applyFont="1" applyBorder="1" applyAlignment="1">
      <alignment horizontal="center"/>
    </xf>
    <xf numFmtId="43" fontId="21" fillId="0" borderId="0" xfId="1" applyFont="1" applyBorder="1" applyAlignment="1">
      <alignment horizontal="right"/>
    </xf>
    <xf numFmtId="43" fontId="18" fillId="2" borderId="0" xfId="1" applyFont="1" applyFill="1" applyBorder="1" applyAlignment="1">
      <alignment horizontal="right"/>
    </xf>
    <xf numFmtId="43" fontId="26" fillId="0" borderId="2" xfId="1" applyFont="1" applyBorder="1" applyAlignment="1">
      <alignment horizontal="right"/>
    </xf>
    <xf numFmtId="43" fontId="21" fillId="0" borderId="1" xfId="1" applyFont="1" applyBorder="1" applyAlignment="1">
      <alignment horizontal="right"/>
    </xf>
    <xf numFmtId="43" fontId="26" fillId="0" borderId="3" xfId="1" applyFont="1" applyBorder="1" applyAlignment="1">
      <alignment horizontal="right"/>
    </xf>
    <xf numFmtId="43" fontId="31" fillId="0" borderId="5" xfId="1" applyFont="1" applyBorder="1" applyAlignment="1">
      <alignment horizontal="right" vertical="center"/>
    </xf>
    <xf numFmtId="43" fontId="26" fillId="0" borderId="5" xfId="1" applyFont="1" applyBorder="1" applyAlignment="1">
      <alignment horizontal="right" vertical="center"/>
    </xf>
    <xf numFmtId="43" fontId="18" fillId="0" borderId="6" xfId="1" applyFont="1" applyBorder="1" applyAlignment="1">
      <alignment horizontal="right" vertical="center"/>
    </xf>
    <xf numFmtId="43" fontId="26" fillId="0" borderId="6" xfId="1" applyFont="1" applyBorder="1" applyAlignment="1">
      <alignment horizontal="right" vertical="center"/>
    </xf>
    <xf numFmtId="43" fontId="31" fillId="0" borderId="21" xfId="1" applyFont="1" applyBorder="1" applyAlignment="1">
      <alignment horizontal="right"/>
    </xf>
    <xf numFmtId="43" fontId="31" fillId="0" borderId="4" xfId="1" applyFont="1" applyBorder="1" applyAlignment="1">
      <alignment horizontal="right" vertical="center"/>
    </xf>
    <xf numFmtId="43" fontId="21" fillId="0" borderId="13" xfId="1" applyFont="1" applyBorder="1" applyAlignment="1">
      <alignment horizontal="right"/>
    </xf>
    <xf numFmtId="43" fontId="21" fillId="0" borderId="15" xfId="1" applyFont="1" applyBorder="1" applyAlignment="1">
      <alignment horizontal="right"/>
    </xf>
    <xf numFmtId="43" fontId="26" fillId="0" borderId="17" xfId="1" applyFont="1" applyBorder="1" applyAlignment="1">
      <alignment horizontal="right"/>
    </xf>
    <xf numFmtId="43" fontId="18" fillId="0" borderId="0" xfId="1" applyFont="1" applyBorder="1" applyAlignment="1">
      <alignment horizontal="right"/>
    </xf>
    <xf numFmtId="43" fontId="18" fillId="0" borderId="13" xfId="1" applyFont="1" applyBorder="1" applyAlignment="1">
      <alignment horizontal="center"/>
    </xf>
    <xf numFmtId="43" fontId="26" fillId="0" borderId="8" xfId="1" applyFont="1" applyBorder="1" applyAlignment="1">
      <alignment horizontal="right"/>
    </xf>
    <xf numFmtId="43" fontId="26" fillId="0" borderId="19" xfId="1" applyFont="1" applyBorder="1" applyAlignment="1">
      <alignment horizontal="right"/>
    </xf>
    <xf numFmtId="0" fontId="41" fillId="0" borderId="4" xfId="0" applyFont="1" applyBorder="1" applyAlignment="1">
      <alignment horizontal="left" vertical="center"/>
    </xf>
    <xf numFmtId="43" fontId="18" fillId="0" borderId="4" xfId="1" applyFont="1" applyBorder="1" applyAlignment="1">
      <alignment horizontal="center" vertical="center"/>
    </xf>
    <xf numFmtId="0" fontId="47" fillId="0" borderId="0" xfId="0" applyFont="1" applyAlignment="1">
      <alignment vertical="center"/>
    </xf>
    <xf numFmtId="0" fontId="50" fillId="0" borderId="0" xfId="0" applyFont="1"/>
    <xf numFmtId="43" fontId="38" fillId="0" borderId="4" xfId="1" applyFont="1" applyBorder="1" applyAlignment="1">
      <alignment horizontal="right" vertical="center"/>
    </xf>
    <xf numFmtId="43" fontId="41" fillId="0" borderId="4" xfId="1" applyFont="1" applyBorder="1" applyAlignment="1">
      <alignment horizontal="right" vertical="center"/>
    </xf>
    <xf numFmtId="0" fontId="21" fillId="2" borderId="4" xfId="0" applyFont="1" applyFill="1" applyBorder="1" applyAlignment="1">
      <alignment horizontal="left" vertical="center"/>
    </xf>
    <xf numFmtId="0" fontId="21" fillId="2" borderId="17" xfId="0" applyFont="1" applyFill="1" applyBorder="1" applyAlignment="1">
      <alignment horizontal="left" vertical="center"/>
    </xf>
    <xf numFmtId="170" fontId="21" fillId="2" borderId="17" xfId="6" applyNumberFormat="1" applyFont="1" applyFill="1" applyBorder="1" applyAlignment="1">
      <alignment horizontal="right" vertical="center"/>
    </xf>
    <xf numFmtId="167" fontId="21" fillId="2" borderId="17" xfId="0" applyNumberFormat="1" applyFont="1" applyFill="1" applyBorder="1" applyAlignment="1">
      <alignment horizontal="right" vertical="center"/>
    </xf>
    <xf numFmtId="10" fontId="21" fillId="2" borderId="17" xfId="3" applyNumberFormat="1" applyFont="1" applyFill="1" applyBorder="1" applyAlignment="1">
      <alignment horizontal="right" vertical="center"/>
    </xf>
    <xf numFmtId="0" fontId="30" fillId="0" borderId="4" xfId="0" applyFont="1" applyBorder="1" applyAlignment="1">
      <alignment horizontal="center" vertical="center" wrapText="1"/>
    </xf>
    <xf numFmtId="0" fontId="30" fillId="0" borderId="2" xfId="0" applyFont="1" applyBorder="1" applyAlignment="1"/>
    <xf numFmtId="0" fontId="30" fillId="0" borderId="17" xfId="0" applyFont="1" applyBorder="1" applyAlignment="1"/>
    <xf numFmtId="0" fontId="30" fillId="0" borderId="16" xfId="0" applyFont="1" applyBorder="1" applyAlignment="1"/>
    <xf numFmtId="43" fontId="21" fillId="2" borderId="17" xfId="1" applyFont="1" applyFill="1" applyBorder="1" applyAlignment="1">
      <alignment horizontal="right" vertical="center"/>
    </xf>
    <xf numFmtId="43" fontId="21" fillId="2" borderId="17" xfId="1" applyFont="1" applyFill="1" applyBorder="1" applyAlignment="1">
      <alignment horizontal="left" vertical="center"/>
    </xf>
    <xf numFmtId="14" fontId="21" fillId="2" borderId="17" xfId="0" applyNumberFormat="1" applyFont="1" applyFill="1" applyBorder="1" applyAlignment="1">
      <alignment horizontal="center" vertical="center"/>
    </xf>
    <xf numFmtId="0" fontId="21" fillId="2" borderId="4" xfId="0" applyFont="1" applyFill="1" applyBorder="1" applyAlignment="1">
      <alignment horizontal="center" vertical="center"/>
    </xf>
    <xf numFmtId="0" fontId="21" fillId="2" borderId="17" xfId="0" applyFont="1" applyFill="1" applyBorder="1" applyAlignment="1">
      <alignment horizontal="center" vertical="center"/>
    </xf>
    <xf numFmtId="168" fontId="26" fillId="0" borderId="1" xfId="1" applyNumberFormat="1" applyFont="1" applyBorder="1" applyAlignment="1">
      <alignment horizontal="right"/>
    </xf>
    <xf numFmtId="168" fontId="26" fillId="0" borderId="0" xfId="1" applyNumberFormat="1" applyFont="1" applyBorder="1" applyAlignment="1">
      <alignment horizontal="center"/>
    </xf>
    <xf numFmtId="168" fontId="26" fillId="0" borderId="15" xfId="1" applyNumberFormat="1" applyFont="1" applyBorder="1" applyAlignment="1">
      <alignment horizontal="right"/>
    </xf>
    <xf numFmtId="168" fontId="26" fillId="0" borderId="13" xfId="1" applyNumberFormat="1" applyFont="1" applyBorder="1" applyAlignment="1">
      <alignment horizontal="center"/>
    </xf>
    <xf numFmtId="168" fontId="21" fillId="0" borderId="0" xfId="1" applyNumberFormat="1" applyFont="1" applyBorder="1" applyAlignment="1">
      <alignment horizontal="center"/>
    </xf>
    <xf numFmtId="168" fontId="21" fillId="0" borderId="13" xfId="1" applyNumberFormat="1" applyFont="1" applyBorder="1" applyAlignment="1">
      <alignment horizontal="center"/>
    </xf>
    <xf numFmtId="168" fontId="21" fillId="0" borderId="0" xfId="1" applyNumberFormat="1" applyFont="1" applyBorder="1" applyAlignment="1">
      <alignment horizontal="right"/>
    </xf>
    <xf numFmtId="168" fontId="21" fillId="0" borderId="13" xfId="1" applyNumberFormat="1" applyFont="1" applyBorder="1" applyAlignment="1">
      <alignment horizontal="right"/>
    </xf>
    <xf numFmtId="168" fontId="18" fillId="2" borderId="0" xfId="1" applyNumberFormat="1" applyFont="1" applyFill="1" applyBorder="1" applyAlignment="1">
      <alignment horizontal="right"/>
    </xf>
    <xf numFmtId="168" fontId="18" fillId="2" borderId="13" xfId="1" applyNumberFormat="1" applyFont="1" applyFill="1" applyBorder="1" applyAlignment="1">
      <alignment horizontal="right"/>
    </xf>
    <xf numFmtId="168" fontId="26" fillId="0" borderId="2" xfId="1" applyNumberFormat="1" applyFont="1" applyBorder="1" applyAlignment="1">
      <alignment horizontal="right"/>
    </xf>
    <xf numFmtId="168" fontId="26" fillId="0" borderId="17" xfId="1" applyNumberFormat="1" applyFont="1" applyBorder="1" applyAlignment="1">
      <alignment horizontal="right"/>
    </xf>
    <xf numFmtId="168" fontId="21" fillId="0" borderId="1" xfId="1" applyNumberFormat="1" applyFont="1" applyBorder="1" applyAlignment="1">
      <alignment horizontal="right"/>
    </xf>
    <xf numFmtId="168" fontId="21" fillId="0" borderId="15" xfId="1" applyNumberFormat="1" applyFont="1" applyBorder="1" applyAlignment="1">
      <alignment horizontal="right"/>
    </xf>
    <xf numFmtId="168" fontId="26" fillId="0" borderId="3" xfId="1" applyNumberFormat="1" applyFont="1" applyBorder="1" applyAlignment="1">
      <alignment horizontal="right"/>
    </xf>
    <xf numFmtId="168" fontId="26" fillId="0" borderId="20" xfId="1" applyNumberFormat="1" applyFont="1" applyBorder="1" applyAlignment="1">
      <alignment horizontal="right"/>
    </xf>
    <xf numFmtId="168" fontId="31" fillId="0" borderId="5" xfId="1" applyNumberFormat="1" applyFont="1" applyBorder="1" applyAlignment="1">
      <alignment horizontal="center" vertical="center"/>
    </xf>
    <xf numFmtId="168" fontId="26" fillId="0" borderId="11" xfId="1" applyNumberFormat="1" applyFont="1" applyBorder="1" applyAlignment="1">
      <alignment horizontal="center" vertical="center"/>
    </xf>
    <xf numFmtId="168" fontId="18" fillId="0" borderId="6" xfId="1" applyNumberFormat="1" applyFont="1" applyBorder="1" applyAlignment="1">
      <alignment horizontal="center" vertical="center"/>
    </xf>
    <xf numFmtId="168" fontId="21" fillId="0" borderId="13" xfId="1" applyNumberFormat="1" applyFont="1" applyBorder="1" applyAlignment="1">
      <alignment horizontal="center" vertical="center"/>
    </xf>
    <xf numFmtId="168" fontId="26" fillId="0" borderId="6" xfId="1" applyNumberFormat="1" applyFont="1" applyBorder="1" applyAlignment="1">
      <alignment horizontal="center" vertical="center"/>
    </xf>
    <xf numFmtId="168" fontId="21" fillId="0" borderId="6" xfId="1" applyNumberFormat="1" applyFont="1" applyBorder="1" applyAlignment="1">
      <alignment horizontal="center" vertical="center"/>
    </xf>
    <xf numFmtId="168" fontId="31" fillId="0" borderId="13" xfId="1" applyNumberFormat="1" applyFont="1" applyBorder="1" applyAlignment="1">
      <alignment horizontal="center" vertical="center"/>
    </xf>
    <xf numFmtId="168" fontId="21" fillId="0" borderId="15" xfId="1" applyNumberFormat="1" applyFont="1" applyBorder="1" applyAlignment="1">
      <alignment horizontal="center" vertical="center"/>
    </xf>
    <xf numFmtId="168" fontId="31" fillId="0" borderId="15" xfId="1" applyNumberFormat="1" applyFont="1" applyBorder="1" applyAlignment="1">
      <alignment horizontal="center" vertical="center"/>
    </xf>
    <xf numFmtId="43" fontId="26" fillId="0" borderId="19" xfId="1" applyFont="1" applyBorder="1" applyAlignment="1">
      <alignment horizontal="right" vertical="center"/>
    </xf>
    <xf numFmtId="168" fontId="18" fillId="0" borderId="0" xfId="1" applyNumberFormat="1" applyFont="1" applyBorder="1" applyAlignment="1">
      <alignment horizontal="center" vertical="center"/>
    </xf>
    <xf numFmtId="168" fontId="18" fillId="0" borderId="13" xfId="1" applyNumberFormat="1" applyFont="1" applyBorder="1" applyAlignment="1">
      <alignment horizontal="center" vertical="center"/>
    </xf>
    <xf numFmtId="168" fontId="18" fillId="0" borderId="0" xfId="1" applyNumberFormat="1" applyFont="1" applyBorder="1" applyAlignment="1">
      <alignment horizontal="right" vertical="center"/>
    </xf>
    <xf numFmtId="168" fontId="18" fillId="0" borderId="13" xfId="1" applyNumberFormat="1" applyFont="1" applyBorder="1" applyAlignment="1">
      <alignment horizontal="right" vertical="center"/>
    </xf>
    <xf numFmtId="168" fontId="26" fillId="0" borderId="2" xfId="1" applyNumberFormat="1" applyFont="1" applyBorder="1" applyAlignment="1">
      <alignment horizontal="right" vertical="center"/>
    </xf>
    <xf numFmtId="168" fontId="26" fillId="0" borderId="17" xfId="1" applyNumberFormat="1" applyFont="1" applyBorder="1" applyAlignment="1">
      <alignment horizontal="right" vertical="center"/>
    </xf>
    <xf numFmtId="168" fontId="21" fillId="0" borderId="0" xfId="1" applyNumberFormat="1" applyFont="1" applyBorder="1" applyAlignment="1">
      <alignment horizontal="right" vertical="center"/>
    </xf>
    <xf numFmtId="168" fontId="26" fillId="0" borderId="8" xfId="1" applyNumberFormat="1" applyFont="1" applyBorder="1" applyAlignment="1">
      <alignment horizontal="right" vertical="center"/>
    </xf>
    <xf numFmtId="168" fontId="26" fillId="0" borderId="19" xfId="1" applyNumberFormat="1" applyFont="1" applyBorder="1" applyAlignment="1">
      <alignment horizontal="right" vertical="center"/>
    </xf>
    <xf numFmtId="43" fontId="18" fillId="2" borderId="0" xfId="1" applyFont="1" applyFill="1" applyBorder="1" applyAlignment="1">
      <alignment horizontal="right" vertical="center"/>
    </xf>
    <xf numFmtId="43" fontId="18" fillId="2" borderId="13" xfId="1" applyFont="1" applyFill="1" applyBorder="1" applyAlignment="1">
      <alignment horizontal="right" vertical="center"/>
    </xf>
    <xf numFmtId="43" fontId="26" fillId="2" borderId="2" xfId="1" applyFont="1" applyFill="1" applyBorder="1" applyAlignment="1">
      <alignment horizontal="right" vertical="center"/>
    </xf>
    <xf numFmtId="43" fontId="26" fillId="2" borderId="17" xfId="1" applyFont="1" applyFill="1" applyBorder="1" applyAlignment="1">
      <alignment horizontal="right" vertical="center"/>
    </xf>
    <xf numFmtId="43" fontId="26" fillId="2" borderId="0" xfId="1" applyFont="1" applyFill="1" applyBorder="1" applyAlignment="1">
      <alignment horizontal="center" vertical="center"/>
    </xf>
    <xf numFmtId="43" fontId="26" fillId="2" borderId="13" xfId="1" applyFont="1" applyFill="1" applyBorder="1" applyAlignment="1">
      <alignment horizontal="center" vertical="center"/>
    </xf>
    <xf numFmtId="43" fontId="21" fillId="2" borderId="13" xfId="1" applyFont="1" applyFill="1" applyBorder="1" applyAlignment="1">
      <alignment horizontal="right" vertical="center"/>
    </xf>
    <xf numFmtId="43" fontId="21" fillId="2" borderId="0" xfId="1" applyFont="1" applyFill="1" applyBorder="1" applyAlignment="1">
      <alignment horizontal="right" vertical="center"/>
    </xf>
    <xf numFmtId="43" fontId="26" fillId="2" borderId="0" xfId="1" applyFont="1" applyFill="1" applyBorder="1" applyAlignment="1">
      <alignment horizontal="right" vertical="center"/>
    </xf>
    <xf numFmtId="43" fontId="26" fillId="2" borderId="13" xfId="1" applyFont="1" applyFill="1" applyBorder="1" applyAlignment="1">
      <alignment horizontal="right" vertical="center"/>
    </xf>
    <xf numFmtId="43" fontId="26" fillId="2" borderId="8" xfId="1" applyFont="1" applyFill="1" applyBorder="1" applyAlignment="1">
      <alignment horizontal="right" vertical="center"/>
    </xf>
    <xf numFmtId="43" fontId="26" fillId="2" borderId="19" xfId="1" applyFont="1" applyFill="1" applyBorder="1" applyAlignment="1">
      <alignment horizontal="right" vertical="center"/>
    </xf>
    <xf numFmtId="43" fontId="26" fillId="2" borderId="1" xfId="1" applyFont="1" applyFill="1" applyBorder="1" applyAlignment="1">
      <alignment horizontal="center" vertical="center"/>
    </xf>
    <xf numFmtId="43" fontId="26" fillId="2" borderId="15" xfId="1" applyFont="1" applyFill="1" applyBorder="1" applyAlignment="1">
      <alignment horizontal="center" vertical="center"/>
    </xf>
    <xf numFmtId="43" fontId="18" fillId="2" borderId="0" xfId="1" applyFont="1" applyFill="1" applyBorder="1" applyAlignment="1">
      <alignment horizontal="center" vertical="center"/>
    </xf>
    <xf numFmtId="43" fontId="18" fillId="2" borderId="13" xfId="1" applyFont="1" applyFill="1" applyBorder="1" applyAlignment="1">
      <alignment horizontal="center" vertical="center"/>
    </xf>
    <xf numFmtId="43" fontId="26" fillId="2" borderId="9" xfId="1" applyFont="1" applyFill="1" applyBorder="1" applyAlignment="1">
      <alignment horizontal="right" vertical="center"/>
    </xf>
    <xf numFmtId="43" fontId="26" fillId="2" borderId="11" xfId="1" applyFont="1" applyFill="1" applyBorder="1" applyAlignment="1">
      <alignment horizontal="right" vertical="center"/>
    </xf>
    <xf numFmtId="43" fontId="26" fillId="2" borderId="1" xfId="1" applyFont="1" applyFill="1" applyBorder="1" applyAlignment="1">
      <alignment horizontal="right" vertical="center"/>
    </xf>
    <xf numFmtId="43" fontId="26" fillId="2" borderId="15" xfId="1" applyFont="1" applyFill="1" applyBorder="1" applyAlignment="1">
      <alignment horizontal="right" vertical="center"/>
    </xf>
    <xf numFmtId="43" fontId="26" fillId="0" borderId="13" xfId="1" applyFont="1" applyBorder="1" applyAlignment="1">
      <alignment horizontal="right" vertical="center"/>
    </xf>
    <xf numFmtId="168" fontId="18" fillId="2" borderId="0" xfId="1" applyNumberFormat="1" applyFont="1" applyFill="1" applyBorder="1" applyAlignment="1">
      <alignment horizontal="right" vertical="center"/>
    </xf>
    <xf numFmtId="168" fontId="18" fillId="2" borderId="13" xfId="1" applyNumberFormat="1" applyFont="1" applyFill="1" applyBorder="1" applyAlignment="1">
      <alignment horizontal="right" vertical="center"/>
    </xf>
    <xf numFmtId="168" fontId="26" fillId="2" borderId="2" xfId="1" applyNumberFormat="1" applyFont="1" applyFill="1" applyBorder="1" applyAlignment="1">
      <alignment horizontal="right" vertical="center"/>
    </xf>
    <xf numFmtId="168" fontId="26" fillId="2" borderId="17" xfId="1" applyNumberFormat="1" applyFont="1" applyFill="1" applyBorder="1" applyAlignment="1">
      <alignment horizontal="right" vertical="center"/>
    </xf>
    <xf numFmtId="168" fontId="26" fillId="2" borderId="0" xfId="1" applyNumberFormat="1" applyFont="1" applyFill="1" applyBorder="1" applyAlignment="1">
      <alignment horizontal="center" vertical="center"/>
    </xf>
    <xf numFmtId="168" fontId="26" fillId="2" borderId="13" xfId="1" applyNumberFormat="1" applyFont="1" applyFill="1" applyBorder="1" applyAlignment="1">
      <alignment horizontal="center" vertical="center"/>
    </xf>
    <xf numFmtId="168" fontId="21" fillId="2" borderId="13" xfId="1" applyNumberFormat="1" applyFont="1" applyFill="1" applyBorder="1" applyAlignment="1">
      <alignment horizontal="right" vertical="center"/>
    </xf>
    <xf numFmtId="168" fontId="21" fillId="2" borderId="0" xfId="1" applyNumberFormat="1" applyFont="1" applyFill="1" applyBorder="1" applyAlignment="1">
      <alignment horizontal="right" vertical="center"/>
    </xf>
    <xf numFmtId="168" fontId="26" fillId="2" borderId="0" xfId="1" applyNumberFormat="1" applyFont="1" applyFill="1" applyBorder="1" applyAlignment="1">
      <alignment horizontal="right" vertical="center"/>
    </xf>
    <xf numFmtId="168" fontId="26" fillId="2" borderId="13" xfId="1" applyNumberFormat="1" applyFont="1" applyFill="1" applyBorder="1" applyAlignment="1">
      <alignment horizontal="right" vertical="center"/>
    </xf>
    <xf numFmtId="168" fontId="26" fillId="2" borderId="8" xfId="1" applyNumberFormat="1" applyFont="1" applyFill="1" applyBorder="1" applyAlignment="1">
      <alignment horizontal="right" vertical="center"/>
    </xf>
    <xf numFmtId="168" fontId="26" fillId="2" borderId="19" xfId="1" applyNumberFormat="1" applyFont="1" applyFill="1" applyBorder="1" applyAlignment="1">
      <alignment horizontal="right" vertical="center"/>
    </xf>
    <xf numFmtId="168" fontId="26" fillId="2" borderId="1" xfId="1" applyNumberFormat="1" applyFont="1" applyFill="1" applyBorder="1" applyAlignment="1">
      <alignment horizontal="center" vertical="center"/>
    </xf>
    <xf numFmtId="168" fontId="26" fillId="2" borderId="15" xfId="1" applyNumberFormat="1" applyFont="1" applyFill="1" applyBorder="1" applyAlignment="1">
      <alignment horizontal="center" vertical="center"/>
    </xf>
    <xf numFmtId="168" fontId="18" fillId="2" borderId="0" xfId="1" applyNumberFormat="1" applyFont="1" applyFill="1" applyBorder="1" applyAlignment="1">
      <alignment horizontal="center" vertical="center"/>
    </xf>
    <xf numFmtId="168" fontId="18" fillId="2" borderId="13" xfId="1" applyNumberFormat="1" applyFont="1" applyFill="1" applyBorder="1" applyAlignment="1">
      <alignment horizontal="center" vertical="center"/>
    </xf>
    <xf numFmtId="168" fontId="26" fillId="2" borderId="9" xfId="1" applyNumberFormat="1" applyFont="1" applyFill="1" applyBorder="1" applyAlignment="1">
      <alignment horizontal="right" vertical="center"/>
    </xf>
    <xf numFmtId="168" fontId="26" fillId="2" borderId="11" xfId="1" applyNumberFormat="1" applyFont="1" applyFill="1" applyBorder="1" applyAlignment="1">
      <alignment horizontal="right" vertical="center"/>
    </xf>
    <xf numFmtId="168" fontId="26" fillId="2" borderId="1" xfId="1" applyNumberFormat="1" applyFont="1" applyFill="1" applyBorder="1" applyAlignment="1">
      <alignment horizontal="right" vertical="center"/>
    </xf>
    <xf numFmtId="168" fontId="26" fillId="2" borderId="15" xfId="1" applyNumberFormat="1" applyFont="1" applyFill="1" applyBorder="1" applyAlignment="1">
      <alignment horizontal="right" vertical="center"/>
    </xf>
    <xf numFmtId="168" fontId="26" fillId="0" borderId="0" xfId="1" applyNumberFormat="1" applyFont="1" applyBorder="1" applyAlignment="1">
      <alignment horizontal="right" vertical="center"/>
    </xf>
    <xf numFmtId="168" fontId="26" fillId="0" borderId="13" xfId="1" applyNumberFormat="1" applyFont="1" applyBorder="1" applyAlignment="1">
      <alignment horizontal="right" vertical="center"/>
    </xf>
    <xf numFmtId="168" fontId="26" fillId="0" borderId="8" xfId="1" applyNumberFormat="1" applyFont="1" applyFill="1" applyBorder="1" applyAlignment="1">
      <alignment horizontal="right" vertical="center"/>
    </xf>
    <xf numFmtId="43" fontId="21" fillId="2" borderId="1" xfId="1" applyFont="1" applyFill="1" applyBorder="1" applyAlignment="1">
      <alignment horizontal="right" vertical="center"/>
    </xf>
    <xf numFmtId="43" fontId="21" fillId="2" borderId="15" xfId="1" applyFont="1" applyFill="1" applyBorder="1" applyAlignment="1">
      <alignment horizontal="right" vertical="center"/>
    </xf>
    <xf numFmtId="43" fontId="26" fillId="0" borderId="0" xfId="1" applyFont="1" applyFill="1" applyBorder="1" applyAlignment="1">
      <alignment horizontal="right" vertical="center"/>
    </xf>
    <xf numFmtId="171" fontId="26" fillId="0" borderId="8" xfId="1" applyNumberFormat="1" applyFont="1" applyBorder="1" applyAlignment="1">
      <alignment horizontal="right" vertical="center"/>
    </xf>
    <xf numFmtId="168" fontId="31" fillId="0" borderId="4" xfId="1" applyNumberFormat="1" applyFont="1" applyBorder="1" applyAlignment="1">
      <alignment horizontal="center"/>
    </xf>
    <xf numFmtId="168" fontId="31" fillId="0" borderId="7" xfId="1" applyNumberFormat="1" applyFont="1" applyBorder="1" applyAlignment="1">
      <alignment horizontal="center" vertical="center"/>
    </xf>
    <xf numFmtId="168" fontId="31" fillId="0" borderId="7" xfId="1" applyNumberFormat="1" applyFont="1" applyBorder="1" applyAlignment="1">
      <alignment horizontal="right" vertical="center"/>
    </xf>
    <xf numFmtId="0" fontId="54" fillId="2" borderId="0" xfId="0" applyFont="1" applyFill="1"/>
    <xf numFmtId="0" fontId="55" fillId="2" borderId="0" xfId="0" applyFont="1" applyFill="1"/>
    <xf numFmtId="14" fontId="55" fillId="2" borderId="0" xfId="0" applyNumberFormat="1" applyFont="1" applyFill="1" applyAlignment="1">
      <alignment horizontal="center"/>
    </xf>
    <xf numFmtId="0" fontId="56" fillId="2" borderId="0" xfId="0" applyFont="1" applyFill="1" applyAlignment="1">
      <alignment vertical="center" wrapText="1"/>
    </xf>
    <xf numFmtId="0" fontId="56" fillId="2" borderId="0" xfId="0" applyFont="1" applyFill="1"/>
    <xf numFmtId="0" fontId="56" fillId="2" borderId="0" xfId="0" applyFont="1" applyFill="1" applyAlignment="1">
      <alignment horizontal="center" vertical="center"/>
    </xf>
    <xf numFmtId="43" fontId="55" fillId="2" borderId="0" xfId="1" applyFont="1" applyFill="1" applyAlignment="1">
      <alignment horizontal="center"/>
    </xf>
    <xf numFmtId="1" fontId="55" fillId="2" borderId="0" xfId="0" applyNumberFormat="1" applyFont="1" applyFill="1" applyAlignment="1">
      <alignment horizontal="center"/>
    </xf>
    <xf numFmtId="0" fontId="56" fillId="2" borderId="0" xfId="0" applyFont="1" applyFill="1" applyAlignment="1">
      <alignment vertical="center"/>
    </xf>
    <xf numFmtId="0" fontId="31" fillId="0" borderId="0" xfId="0" applyFont="1" applyAlignment="1">
      <alignment horizontal="center" vertical="center" wrapText="1"/>
    </xf>
    <xf numFmtId="0" fontId="34" fillId="0" borderId="0" xfId="0" applyFont="1" applyAlignment="1">
      <alignment vertical="center" wrapText="1"/>
    </xf>
    <xf numFmtId="0" fontId="31" fillId="0" borderId="0" xfId="0" applyFont="1" applyAlignment="1">
      <alignment vertical="center" wrapText="1"/>
    </xf>
    <xf numFmtId="14" fontId="28" fillId="0" borderId="0" xfId="0" applyNumberFormat="1" applyFont="1" applyAlignment="1"/>
    <xf numFmtId="3" fontId="24" fillId="0" borderId="0" xfId="0" applyNumberFormat="1" applyFont="1"/>
    <xf numFmtId="3" fontId="27" fillId="0" borderId="0" xfId="0" applyNumberFormat="1" applyFont="1"/>
    <xf numFmtId="4" fontId="27" fillId="0" borderId="0" xfId="0" applyNumberFormat="1" applyFont="1"/>
    <xf numFmtId="2" fontId="24" fillId="0" borderId="0" xfId="0" applyNumberFormat="1" applyFont="1"/>
    <xf numFmtId="4" fontId="24" fillId="0" borderId="0" xfId="0" applyNumberFormat="1" applyFont="1"/>
    <xf numFmtId="0" fontId="45" fillId="2" borderId="0" xfId="0" applyFont="1" applyFill="1" applyAlignment="1">
      <alignment horizontal="center" vertical="center"/>
    </xf>
    <xf numFmtId="14" fontId="45" fillId="2" borderId="0" xfId="0" applyNumberFormat="1" applyFont="1" applyFill="1" applyAlignment="1">
      <alignment horizontal="center" vertical="center"/>
    </xf>
    <xf numFmtId="0" fontId="44" fillId="2" borderId="0" xfId="0" applyFont="1" applyFill="1" applyAlignment="1">
      <alignment horizontal="center" vertical="center"/>
    </xf>
    <xf numFmtId="0" fontId="26" fillId="0" borderId="0" xfId="0" applyFont="1" applyAlignment="1">
      <alignment horizontal="center"/>
    </xf>
    <xf numFmtId="0" fontId="23" fillId="0" borderId="0" xfId="0" applyFont="1" applyBorder="1" applyAlignment="1">
      <alignment horizontal="center" vertical="center"/>
    </xf>
    <xf numFmtId="0" fontId="29" fillId="0" borderId="0" xfId="0" applyFont="1" applyBorder="1" applyAlignment="1">
      <alignment horizontal="center" vertical="center"/>
    </xf>
    <xf numFmtId="0" fontId="22" fillId="0" borderId="0" xfId="0" applyFont="1" applyBorder="1" applyAlignment="1">
      <alignment horizontal="center"/>
    </xf>
    <xf numFmtId="0" fontId="22" fillId="0" borderId="0" xfId="0" applyFont="1" applyAlignment="1">
      <alignment horizontal="center"/>
    </xf>
    <xf numFmtId="1" fontId="26" fillId="0" borderId="9" xfId="0" applyNumberFormat="1" applyFont="1" applyBorder="1" applyAlignment="1">
      <alignment horizontal="center" vertical="center" wrapText="1"/>
    </xf>
    <xf numFmtId="1" fontId="26" fillId="0" borderId="1" xfId="0" applyNumberFormat="1" applyFont="1" applyBorder="1" applyAlignment="1">
      <alignment horizontal="center" vertical="center" wrapText="1"/>
    </xf>
    <xf numFmtId="0" fontId="18" fillId="0" borderId="0" xfId="0" applyFont="1" applyAlignment="1">
      <alignment horizontal="center"/>
    </xf>
    <xf numFmtId="0" fontId="23" fillId="0" borderId="0" xfId="0" applyFont="1" applyAlignment="1">
      <alignment horizontal="center" vertical="center"/>
    </xf>
    <xf numFmtId="0" fontId="26" fillId="0" borderId="0" xfId="0" applyFont="1" applyAlignment="1">
      <alignment horizontal="center" vertical="center"/>
    </xf>
    <xf numFmtId="0" fontId="25" fillId="0" borderId="0" xfId="0" applyFont="1" applyAlignment="1">
      <alignment horizontal="center"/>
    </xf>
    <xf numFmtId="1" fontId="26" fillId="0" borderId="11" xfId="0" applyNumberFormat="1" applyFont="1" applyBorder="1" applyAlignment="1">
      <alignment horizontal="center" vertical="center"/>
    </xf>
    <xf numFmtId="1" fontId="26" fillId="0" borderId="15" xfId="0" applyNumberFormat="1" applyFont="1" applyBorder="1" applyAlignment="1">
      <alignment horizontal="center" vertical="center"/>
    </xf>
    <xf numFmtId="1" fontId="26" fillId="0" borderId="9" xfId="0" applyNumberFormat="1" applyFont="1" applyBorder="1" applyAlignment="1">
      <alignment horizontal="center" vertical="center"/>
    </xf>
    <xf numFmtId="1" fontId="26" fillId="0" borderId="1" xfId="0" applyNumberFormat="1" applyFont="1" applyBorder="1" applyAlignment="1">
      <alignment horizontal="center" vertical="center"/>
    </xf>
    <xf numFmtId="0" fontId="23" fillId="0" borderId="0" xfId="0" applyFont="1" applyAlignment="1">
      <alignment horizontal="left" vertical="center"/>
    </xf>
    <xf numFmtId="0" fontId="32" fillId="0" borderId="0" xfId="0" applyFont="1" applyAlignment="1">
      <alignment horizontal="center"/>
    </xf>
    <xf numFmtId="0" fontId="29" fillId="0" borderId="0" xfId="0" applyFont="1" applyAlignment="1">
      <alignment horizontal="center"/>
    </xf>
    <xf numFmtId="0" fontId="26" fillId="0" borderId="1" xfId="0" applyFont="1" applyBorder="1" applyAlignment="1">
      <alignment horizontal="center" vertical="center" wrapText="1"/>
    </xf>
    <xf numFmtId="1" fontId="26" fillId="0" borderId="11" xfId="0" applyNumberFormat="1" applyFont="1" applyBorder="1" applyAlignment="1">
      <alignment horizontal="center" vertical="center" wrapText="1"/>
    </xf>
    <xf numFmtId="0" fontId="26" fillId="0" borderId="15" xfId="0" applyFont="1" applyBorder="1" applyAlignment="1">
      <alignment horizontal="center" vertical="center" wrapText="1"/>
    </xf>
    <xf numFmtId="0" fontId="28" fillId="0" borderId="0" xfId="0" applyFont="1" applyAlignment="1">
      <alignment horizontal="center"/>
    </xf>
    <xf numFmtId="0" fontId="4" fillId="0" borderId="0" xfId="0" applyFont="1" applyAlignment="1">
      <alignment horizontal="center"/>
    </xf>
    <xf numFmtId="0" fontId="28" fillId="0" borderId="0" xfId="0" applyFont="1" applyAlignment="1">
      <alignment horizontal="center" vertical="center"/>
    </xf>
    <xf numFmtId="0" fontId="25" fillId="0" borderId="1" xfId="0" applyFont="1" applyBorder="1" applyAlignment="1">
      <alignment horizontal="center" vertical="center"/>
    </xf>
    <xf numFmtId="0" fontId="2" fillId="0" borderId="0" xfId="0" applyFont="1" applyAlignment="1">
      <alignment horizontal="center"/>
    </xf>
    <xf numFmtId="14" fontId="10" fillId="0" borderId="0" xfId="0" applyNumberFormat="1" applyFont="1" applyAlignment="1">
      <alignment horizontal="center"/>
    </xf>
    <xf numFmtId="0" fontId="31" fillId="0" borderId="0" xfId="0" applyFont="1" applyAlignment="1">
      <alignment horizontal="center" vertical="center"/>
    </xf>
    <xf numFmtId="0" fontId="21" fillId="0" borderId="0" xfId="0" applyFont="1" applyAlignment="1">
      <alignment horizontal="left" vertical="center" wrapText="1"/>
    </xf>
    <xf numFmtId="0" fontId="34" fillId="0" borderId="0" xfId="0" applyFont="1" applyAlignment="1">
      <alignment horizontal="center" vertical="center"/>
    </xf>
    <xf numFmtId="0" fontId="38" fillId="0" borderId="0" xfId="0" applyFont="1" applyAlignment="1">
      <alignment horizontal="left" vertical="top" wrapText="1"/>
    </xf>
    <xf numFmtId="0" fontId="41" fillId="0" borderId="16" xfId="0" applyFont="1" applyBorder="1" applyAlignment="1">
      <alignment horizontal="center" vertical="center"/>
    </xf>
    <xf numFmtId="0" fontId="41" fillId="0" borderId="2" xfId="0" applyFont="1" applyBorder="1" applyAlignment="1">
      <alignment horizontal="center" vertical="center"/>
    </xf>
    <xf numFmtId="0" fontId="41" fillId="0" borderId="17" xfId="0" applyFont="1" applyBorder="1" applyAlignment="1">
      <alignment horizontal="center" vertical="center"/>
    </xf>
    <xf numFmtId="0" fontId="41" fillId="0" borderId="10" xfId="0" applyFont="1" applyBorder="1" applyAlignment="1">
      <alignment horizontal="center" vertical="center"/>
    </xf>
    <xf numFmtId="0" fontId="41" fillId="0" borderId="11" xfId="0" applyFont="1" applyBorder="1" applyAlignment="1">
      <alignment horizontal="center" vertical="center"/>
    </xf>
    <xf numFmtId="0" fontId="41" fillId="0" borderId="14" xfId="0" applyFont="1" applyBorder="1" applyAlignment="1">
      <alignment horizontal="center" vertical="center"/>
    </xf>
    <xf numFmtId="0" fontId="41" fillId="0" borderId="15" xfId="0" applyFont="1" applyBorder="1" applyAlignment="1">
      <alignment horizontal="center" vertical="center"/>
    </xf>
    <xf numFmtId="43" fontId="38" fillId="0" borderId="5" xfId="1" applyFont="1" applyBorder="1" applyAlignment="1">
      <alignment horizontal="right" vertical="center"/>
    </xf>
    <xf numFmtId="43" fontId="38" fillId="0" borderId="7" xfId="1" applyFont="1" applyBorder="1" applyAlignment="1">
      <alignment horizontal="right" vertical="center"/>
    </xf>
    <xf numFmtId="0" fontId="38" fillId="0" borderId="4" xfId="0" applyFont="1" applyBorder="1" applyAlignment="1">
      <alignment horizontal="left" vertical="center" wrapText="1"/>
    </xf>
    <xf numFmtId="0" fontId="47" fillId="0" borderId="0" xfId="0" applyFont="1" applyAlignment="1">
      <alignment horizontal="left" vertical="center" wrapText="1"/>
    </xf>
    <xf numFmtId="0" fontId="34" fillId="0" borderId="0" xfId="0" applyFont="1" applyAlignment="1">
      <alignment horizontal="left" vertical="top"/>
    </xf>
    <xf numFmtId="0" fontId="35" fillId="0" borderId="0" xfId="0" applyFont="1" applyAlignment="1">
      <alignment horizontal="left" vertical="top" wrapText="1"/>
    </xf>
    <xf numFmtId="0" fontId="34" fillId="0" borderId="0" xfId="0" applyFont="1" applyAlignment="1">
      <alignment horizontal="left" vertical="top" wrapText="1"/>
    </xf>
    <xf numFmtId="0" fontId="51" fillId="0" borderId="0" xfId="0" applyFont="1" applyAlignment="1">
      <alignment horizontal="left" vertical="center"/>
    </xf>
    <xf numFmtId="0" fontId="47" fillId="0" borderId="0" xfId="0" applyFont="1" applyAlignment="1">
      <alignment horizontal="left" vertical="top" wrapText="1"/>
    </xf>
    <xf numFmtId="0" fontId="34" fillId="0" borderId="0" xfId="0" applyFont="1" applyAlignment="1">
      <alignment horizontal="left" vertical="center"/>
    </xf>
    <xf numFmtId="0" fontId="35" fillId="0" borderId="0" xfId="0" applyFont="1" applyAlignment="1">
      <alignment horizontal="left" vertical="center" wrapText="1"/>
    </xf>
    <xf numFmtId="0" fontId="34" fillId="0" borderId="0" xfId="0" applyFont="1" applyAlignment="1">
      <alignment horizontal="left" vertical="center" wrapText="1"/>
    </xf>
    <xf numFmtId="0" fontId="18" fillId="0" borderId="0" xfId="0" applyFont="1" applyAlignment="1">
      <alignment horizontal="left" vertical="top" wrapText="1"/>
    </xf>
    <xf numFmtId="0" fontId="53" fillId="0" borderId="16" xfId="0" applyFont="1" applyBorder="1" applyAlignment="1">
      <alignment horizontal="center"/>
    </xf>
    <xf numFmtId="0" fontId="53" fillId="0" borderId="2" xfId="0" applyFont="1" applyBorder="1" applyAlignment="1">
      <alignment horizontal="center"/>
    </xf>
    <xf numFmtId="0" fontId="30" fillId="0" borderId="2" xfId="0" applyFont="1" applyBorder="1" applyAlignment="1">
      <alignment horizontal="center"/>
    </xf>
    <xf numFmtId="0" fontId="30" fillId="0" borderId="17" xfId="0" applyFont="1" applyBorder="1" applyAlignment="1">
      <alignment horizontal="center"/>
    </xf>
  </cellXfs>
  <cellStyles count="7">
    <cellStyle name="Hipervínculo" xfId="2" builtinId="8"/>
    <cellStyle name="Millares" xfId="1" builtinId="3"/>
    <cellStyle name="Millares [0]" xfId="6" builtinId="6"/>
    <cellStyle name="Millares 2" xfId="5" xr:uid="{00000000-0005-0000-0000-000003000000}"/>
    <cellStyle name="Normal" xfId="0" builtinId="0"/>
    <cellStyle name="Normal 2" xfId="4" xr:uid="{00000000-0005-0000-0000-000005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76200</xdr:rowOff>
    </xdr:from>
    <xdr:to>
      <xdr:col>4</xdr:col>
      <xdr:colOff>55245</xdr:colOff>
      <xdr:row>2</xdr:row>
      <xdr:rowOff>295275</xdr:rowOff>
    </xdr:to>
    <xdr:pic>
      <xdr:nvPicPr>
        <xdr:cNvPr id="3" name="Imagen 2" descr="Logotipo, nombre de la empresa&#10;&#10;Descripción generada automáticamente">
          <a:extLst>
            <a:ext uri="{FF2B5EF4-FFF2-40B4-BE49-F238E27FC236}">
              <a16:creationId xmlns:a16="http://schemas.microsoft.com/office/drawing/2014/main" id="{471EAC95-4865-422C-BDC3-BC685305C8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687" t="31374" r="14951" b="34287"/>
        <a:stretch/>
      </xdr:blipFill>
      <xdr:spPr>
        <a:xfrm>
          <a:off x="238125" y="76200"/>
          <a:ext cx="3141345"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3"/>
  <sheetViews>
    <sheetView showGridLines="0" tabSelected="1" zoomScaleNormal="100" workbookViewId="0">
      <selection activeCell="K17" sqref="K17"/>
    </sheetView>
  </sheetViews>
  <sheetFormatPr baseColWidth="10" defaultRowHeight="16.5"/>
  <cols>
    <col min="1" max="3" width="11.42578125" style="39"/>
    <col min="4" max="4" width="15.5703125" style="39" customWidth="1"/>
    <col min="5" max="5" width="21.5703125" style="39" customWidth="1"/>
    <col min="6" max="8" width="11.42578125" style="39"/>
    <col min="9" max="9" width="14" style="39" customWidth="1"/>
    <col min="10" max="10" width="11.42578125" style="39"/>
    <col min="11" max="11" width="12.85546875" style="39" customWidth="1"/>
    <col min="12" max="12" width="25" style="36" customWidth="1"/>
    <col min="13" max="16" width="11.42578125" style="36" customWidth="1"/>
    <col min="17" max="16384" width="11.42578125" style="39"/>
  </cols>
  <sheetData>
    <row r="1" spans="1:17">
      <c r="A1" s="36"/>
      <c r="B1" s="36"/>
      <c r="C1" s="36"/>
      <c r="D1" s="36"/>
      <c r="E1" s="36"/>
      <c r="F1" s="36"/>
      <c r="G1" s="36"/>
      <c r="H1" s="36"/>
      <c r="I1" s="36"/>
      <c r="J1" s="36"/>
      <c r="K1" s="36"/>
      <c r="L1" s="311"/>
      <c r="M1" s="311"/>
      <c r="N1" s="312" t="s">
        <v>59</v>
      </c>
      <c r="O1" s="313">
        <v>44197</v>
      </c>
      <c r="P1" s="311"/>
      <c r="Q1" s="36"/>
    </row>
    <row r="2" spans="1:17" ht="27">
      <c r="A2" s="314"/>
      <c r="B2" s="314"/>
      <c r="C2" s="314"/>
      <c r="D2" s="36"/>
      <c r="E2" s="36"/>
      <c r="F2" s="36"/>
      <c r="G2" s="36"/>
      <c r="H2" s="36"/>
      <c r="I2" s="315"/>
      <c r="J2" s="316"/>
      <c r="K2" s="315"/>
      <c r="L2" s="311" t="s">
        <v>90</v>
      </c>
      <c r="M2" s="317">
        <v>6870.81</v>
      </c>
      <c r="N2" s="312" t="s">
        <v>60</v>
      </c>
      <c r="O2" s="313">
        <v>44196</v>
      </c>
      <c r="P2" s="318">
        <v>2020</v>
      </c>
      <c r="Q2" s="36"/>
    </row>
    <row r="3" spans="1:17" ht="27">
      <c r="A3" s="314"/>
      <c r="B3" s="314"/>
      <c r="C3" s="314"/>
      <c r="D3" s="36"/>
      <c r="E3" s="36"/>
      <c r="F3" s="36"/>
      <c r="G3" s="36"/>
      <c r="H3" s="36"/>
      <c r="I3" s="315"/>
      <c r="J3" s="319"/>
      <c r="K3" s="315"/>
      <c r="L3" s="311" t="s">
        <v>58</v>
      </c>
      <c r="M3" s="317">
        <v>6887.4</v>
      </c>
      <c r="N3" s="312" t="s">
        <v>61</v>
      </c>
      <c r="O3" s="313">
        <v>44561</v>
      </c>
      <c r="P3" s="318">
        <v>2021</v>
      </c>
      <c r="Q3" s="36"/>
    </row>
    <row r="4" spans="1:17" ht="41.25">
      <c r="A4" s="331" t="s">
        <v>161</v>
      </c>
      <c r="B4" s="331"/>
      <c r="C4" s="331"/>
      <c r="D4" s="331"/>
      <c r="E4" s="331"/>
      <c r="F4" s="331"/>
      <c r="G4" s="331"/>
      <c r="H4" s="331"/>
      <c r="I4" s="331"/>
      <c r="J4" s="331"/>
      <c r="K4" s="331"/>
      <c r="L4" s="311"/>
      <c r="M4" s="311"/>
      <c r="N4" s="311"/>
      <c r="O4" s="311"/>
      <c r="P4" s="311"/>
    </row>
    <row r="5" spans="1:17" ht="21">
      <c r="A5" s="36"/>
      <c r="B5" s="36"/>
      <c r="C5" s="329" t="s">
        <v>64</v>
      </c>
      <c r="D5" s="329"/>
      <c r="E5" s="329"/>
      <c r="F5" s="329"/>
      <c r="G5" s="329"/>
      <c r="H5" s="329"/>
      <c r="I5" s="329"/>
      <c r="J5" s="36"/>
      <c r="K5" s="36"/>
    </row>
    <row r="6" spans="1:17" ht="21">
      <c r="A6" s="36"/>
      <c r="B6" s="36"/>
      <c r="C6" s="329" t="s">
        <v>65</v>
      </c>
      <c r="D6" s="329"/>
      <c r="E6" s="329"/>
      <c r="F6" s="329"/>
      <c r="G6" s="329"/>
      <c r="H6" s="329"/>
      <c r="I6" s="329"/>
      <c r="J6" s="38"/>
      <c r="K6" s="36"/>
    </row>
    <row r="7" spans="1:17" ht="20.25" customHeight="1">
      <c r="A7" s="36"/>
      <c r="B7" s="36"/>
      <c r="C7" s="330">
        <f>+O3</f>
        <v>44561</v>
      </c>
      <c r="D7" s="330"/>
      <c r="E7" s="330"/>
      <c r="F7" s="330"/>
      <c r="G7" s="330"/>
      <c r="H7" s="330"/>
      <c r="I7" s="330"/>
      <c r="J7" s="38"/>
      <c r="K7" s="36"/>
    </row>
    <row r="8" spans="1:17">
      <c r="A8" s="36"/>
      <c r="B8" s="36"/>
      <c r="C8" s="182"/>
      <c r="D8" s="182"/>
      <c r="E8" s="182"/>
      <c r="F8" s="182"/>
      <c r="G8" s="182"/>
      <c r="H8" s="182"/>
      <c r="I8" s="183"/>
      <c r="J8" s="38"/>
      <c r="K8" s="36"/>
    </row>
    <row r="9" spans="1:17">
      <c r="A9" s="36"/>
      <c r="B9" s="36"/>
      <c r="C9" s="37"/>
      <c r="D9" s="37"/>
      <c r="E9" s="37"/>
      <c r="F9" s="37"/>
      <c r="G9" s="37"/>
      <c r="H9" s="37"/>
      <c r="I9" s="38"/>
      <c r="J9" s="38"/>
      <c r="K9" s="36"/>
    </row>
    <row r="10" spans="1:17" ht="27">
      <c r="C10" s="40"/>
      <c r="D10" s="40"/>
      <c r="E10" s="41" t="s">
        <v>66</v>
      </c>
    </row>
    <row r="11" spans="1:17">
      <c r="B11" s="42"/>
      <c r="C11" s="35" t="s">
        <v>70</v>
      </c>
      <c r="D11" s="43"/>
      <c r="E11" s="43"/>
      <c r="F11" s="43"/>
      <c r="G11" s="43"/>
      <c r="H11" s="44">
        <v>1</v>
      </c>
      <c r="I11" s="42"/>
      <c r="J11" s="42"/>
    </row>
    <row r="12" spans="1:17">
      <c r="B12" s="42"/>
      <c r="C12" s="35" t="s">
        <v>69</v>
      </c>
      <c r="D12" s="43"/>
      <c r="E12" s="43"/>
      <c r="F12" s="43"/>
      <c r="G12" s="43"/>
      <c r="H12" s="44">
        <v>2</v>
      </c>
      <c r="I12" s="42"/>
      <c r="J12" s="42"/>
    </row>
    <row r="13" spans="1:17">
      <c r="B13" s="42"/>
      <c r="C13" s="35" t="s">
        <v>71</v>
      </c>
      <c r="D13" s="43"/>
      <c r="E13" s="43"/>
      <c r="F13" s="43"/>
      <c r="G13" s="43"/>
      <c r="H13" s="44">
        <v>3</v>
      </c>
      <c r="I13" s="42"/>
      <c r="J13" s="42"/>
    </row>
    <row r="14" spans="1:17">
      <c r="B14" s="42"/>
      <c r="C14" s="35" t="s">
        <v>72</v>
      </c>
      <c r="D14" s="43"/>
      <c r="E14" s="43"/>
      <c r="F14" s="43"/>
      <c r="G14" s="43"/>
      <c r="H14" s="44">
        <v>4</v>
      </c>
      <c r="I14" s="42"/>
      <c r="J14" s="42"/>
    </row>
    <row r="15" spans="1:17">
      <c r="B15" s="42"/>
      <c r="C15" s="35" t="s">
        <v>73</v>
      </c>
      <c r="D15" s="43"/>
      <c r="E15" s="43"/>
      <c r="F15" s="43"/>
      <c r="G15" s="43"/>
      <c r="H15" s="44">
        <v>5</v>
      </c>
      <c r="I15" s="42"/>
      <c r="J15" s="42"/>
    </row>
    <row r="16" spans="1:17">
      <c r="B16" s="42"/>
      <c r="C16" s="35" t="s">
        <v>74</v>
      </c>
      <c r="D16" s="43"/>
      <c r="E16" s="43"/>
      <c r="F16" s="43"/>
      <c r="G16" s="43"/>
      <c r="H16" s="44">
        <v>6</v>
      </c>
      <c r="I16" s="42"/>
      <c r="J16" s="42"/>
    </row>
    <row r="17" spans="2:10">
      <c r="B17" s="42"/>
      <c r="C17" s="35" t="s">
        <v>75</v>
      </c>
      <c r="D17" s="43"/>
      <c r="E17" s="43"/>
      <c r="F17" s="43"/>
      <c r="G17" s="43"/>
      <c r="H17" s="44">
        <v>7</v>
      </c>
      <c r="I17" s="42"/>
      <c r="J17" s="42"/>
    </row>
    <row r="18" spans="2:10">
      <c r="B18" s="42"/>
      <c r="C18" s="35" t="s">
        <v>76</v>
      </c>
      <c r="D18" s="43"/>
      <c r="E18" s="43"/>
      <c r="F18" s="43"/>
      <c r="G18" s="43"/>
      <c r="H18" s="44">
        <v>8</v>
      </c>
      <c r="I18" s="42"/>
      <c r="J18" s="42"/>
    </row>
    <row r="19" spans="2:10">
      <c r="B19" s="42"/>
      <c r="C19" s="35" t="s">
        <v>117</v>
      </c>
      <c r="D19" s="42"/>
      <c r="E19" s="42"/>
      <c r="F19" s="42"/>
      <c r="G19" s="42"/>
      <c r="H19" s="35">
        <v>9</v>
      </c>
      <c r="I19" s="42"/>
      <c r="J19" s="42"/>
    </row>
    <row r="20" spans="2:10">
      <c r="B20" s="42"/>
      <c r="C20" s="35" t="s">
        <v>122</v>
      </c>
      <c r="D20" s="42"/>
      <c r="F20" s="42"/>
      <c r="G20" s="42"/>
      <c r="H20" s="35">
        <v>10</v>
      </c>
      <c r="I20" s="42"/>
      <c r="J20" s="42"/>
    </row>
    <row r="21" spans="2:10">
      <c r="B21" s="42"/>
      <c r="C21" s="35" t="s">
        <v>112</v>
      </c>
      <c r="D21" s="42"/>
      <c r="E21" s="42"/>
      <c r="F21" s="42"/>
      <c r="G21" s="42"/>
      <c r="H21" s="35">
        <v>11</v>
      </c>
      <c r="I21" s="42"/>
      <c r="J21" s="42"/>
    </row>
    <row r="22" spans="2:10">
      <c r="B22" s="42"/>
      <c r="C22" s="35"/>
      <c r="D22" s="42"/>
      <c r="E22" s="42"/>
      <c r="F22" s="42"/>
      <c r="G22" s="42"/>
      <c r="H22" s="42"/>
      <c r="I22" s="42"/>
      <c r="J22" s="42"/>
    </row>
    <row r="23" spans="2:10">
      <c r="B23" s="42"/>
      <c r="C23" s="35"/>
      <c r="D23" s="42"/>
      <c r="E23" s="42"/>
      <c r="F23" s="42"/>
      <c r="G23" s="42"/>
      <c r="H23" s="42"/>
      <c r="I23" s="42"/>
      <c r="J23" s="42"/>
    </row>
    <row r="24" spans="2:10">
      <c r="B24" s="42"/>
      <c r="C24" s="35"/>
      <c r="D24" s="42"/>
      <c r="E24" s="42"/>
      <c r="F24" s="42"/>
      <c r="G24" s="42"/>
      <c r="H24" s="42"/>
      <c r="I24" s="42"/>
      <c r="J24" s="42"/>
    </row>
    <row r="25" spans="2:10">
      <c r="B25" s="42"/>
      <c r="C25" s="35"/>
      <c r="D25" s="42"/>
      <c r="E25" s="42"/>
      <c r="F25" s="42"/>
      <c r="G25" s="42"/>
      <c r="H25" s="42"/>
      <c r="I25" s="42"/>
      <c r="J25" s="42"/>
    </row>
    <row r="26" spans="2:10">
      <c r="B26" s="42"/>
      <c r="C26" s="35"/>
      <c r="D26" s="42"/>
      <c r="E26" s="42"/>
      <c r="F26" s="42"/>
      <c r="G26" s="42"/>
      <c r="H26" s="42"/>
      <c r="I26" s="42"/>
      <c r="J26" s="42"/>
    </row>
    <row r="27" spans="2:10">
      <c r="B27" s="42"/>
      <c r="C27" s="35"/>
      <c r="D27" s="42"/>
      <c r="E27" s="42"/>
      <c r="F27" s="42"/>
      <c r="G27" s="42"/>
      <c r="H27" s="42"/>
      <c r="I27" s="42"/>
      <c r="J27" s="42"/>
    </row>
    <row r="28" spans="2:10">
      <c r="B28" s="42"/>
      <c r="C28" s="35"/>
      <c r="D28" s="42"/>
      <c r="E28" s="42"/>
      <c r="F28" s="42"/>
      <c r="G28" s="42"/>
      <c r="H28" s="42"/>
      <c r="I28" s="42"/>
      <c r="J28" s="42"/>
    </row>
    <row r="29" spans="2:10">
      <c r="B29" s="42"/>
      <c r="C29" s="42"/>
      <c r="D29" s="42"/>
      <c r="E29" s="42"/>
      <c r="F29" s="42"/>
      <c r="G29" s="42"/>
      <c r="H29" s="42"/>
      <c r="I29" s="42"/>
      <c r="J29" s="42"/>
    </row>
    <row r="30" spans="2:10">
      <c r="B30" s="42"/>
      <c r="C30" s="42"/>
      <c r="D30" s="42"/>
      <c r="E30" s="42"/>
      <c r="F30" s="42"/>
      <c r="G30" s="42"/>
      <c r="H30" s="42"/>
      <c r="I30" s="42"/>
      <c r="J30" s="42"/>
    </row>
    <row r="33" spans="3:10" ht="18">
      <c r="C33" s="320"/>
      <c r="D33" s="321"/>
      <c r="E33" s="320"/>
      <c r="F33" s="320"/>
      <c r="G33" s="320"/>
      <c r="H33" s="322"/>
      <c r="I33" s="320"/>
      <c r="J33" s="322"/>
    </row>
  </sheetData>
  <mergeCells count="4">
    <mergeCell ref="C5:I5"/>
    <mergeCell ref="C6:I6"/>
    <mergeCell ref="C7:I7"/>
    <mergeCell ref="A4:K4"/>
  </mergeCells>
  <hyperlinks>
    <hyperlink ref="C11" location="'1'!A1" display="ESTADO DE FLUJO DE CAJA EN DOLARES AMERICANOS" xr:uid="{00000000-0004-0000-0000-000000000000}"/>
    <hyperlink ref="H11" location="'Flujo de Caja USD'!A1" display="'Flujo de Caja USD'!A1" xr:uid="{00000000-0004-0000-0000-000001000000}"/>
    <hyperlink ref="C12" location="'2'!A1" display="ESTADO DE VARIACION DEL ACTIVO NETO EN DOLARES AMERICANOS" xr:uid="{00000000-0004-0000-0000-000002000000}"/>
    <hyperlink ref="H12" location="'Var. del Activo'!A1" display="'Var. del Activo'!A1" xr:uid="{00000000-0004-0000-0000-000003000000}"/>
    <hyperlink ref="C13" location="'3'!A1" display="ESTADO DE RESULTADO EN DOLARES AMERICANOS" xr:uid="{00000000-0004-0000-0000-000004000000}"/>
    <hyperlink ref="H13" location="'Estado de Resultado USD'!A1" display="'Estado de Resultado USD'!A1" xr:uid="{00000000-0004-0000-0000-000005000000}"/>
    <hyperlink ref="C14" location="'4'!A1" display="BALANCE GENERAL EN DOLARES AMERICANOS" xr:uid="{00000000-0004-0000-0000-000006000000}"/>
    <hyperlink ref="H14" location="'BALANCE GENERAL USD'!A1" display="'BALANCE GENERAL USD'!A1" xr:uid="{00000000-0004-0000-0000-000007000000}"/>
    <hyperlink ref="C15" location="'5'!A1" display="BALANCE GENERAL EN GUARANIES" xr:uid="{00000000-0004-0000-0000-000008000000}"/>
    <hyperlink ref="H15" location="'BALANCE GENERAL PYG'!A1" display="'BALANCE GENERAL PYG'!A1" xr:uid="{00000000-0004-0000-0000-000009000000}"/>
    <hyperlink ref="C16" location="'6'!A1" display="ESTADO DE RESULTADO EN GUARANIES" xr:uid="{00000000-0004-0000-0000-00000A000000}"/>
    <hyperlink ref="H16" location="'EERR PYG'!A1" display="'EERR PYG'!A1" xr:uid="{00000000-0004-0000-0000-00000B000000}"/>
    <hyperlink ref="C17" location="'7'!A1" display="ESTADO DE VARIACION DEL ACTIVO NETO EN GUARANIES" xr:uid="{00000000-0004-0000-0000-00000C000000}"/>
    <hyperlink ref="H17" location="'Var del Activo PYG'!A1" display="'Var del Activo PYG'!A1" xr:uid="{00000000-0004-0000-0000-00000D000000}"/>
    <hyperlink ref="C18" location="'8'!A1" display="ESTADO DE FLUJO DE CAJA EN GUARANIES" xr:uid="{00000000-0004-0000-0000-00000E000000}"/>
    <hyperlink ref="H18" location="'Flujo de Caja PYG'!A1" display="'Flujo de Caja PYG'!A1" xr:uid="{00000000-0004-0000-0000-00000F000000}"/>
    <hyperlink ref="C19" location="'9'!A1" display="INFORME DEL SINDICO" xr:uid="{00000000-0004-0000-0000-000010000000}"/>
    <hyperlink ref="H19" location="'9'!A1" display="'9'!A1" xr:uid="{00000000-0004-0000-0000-000011000000}"/>
    <hyperlink ref="C20" location="'10'!A1" display="NOTAS A LOS ESTADOS CONTABLES" xr:uid="{00000000-0004-0000-0000-000012000000}"/>
    <hyperlink ref="H20" location="'10'!A1" display="'10'!A1" xr:uid="{00000000-0004-0000-0000-000013000000}"/>
    <hyperlink ref="C21" location="'11'!A1" display="CUADRO DE INVERSIONES" xr:uid="{00000000-0004-0000-0000-000014000000}"/>
    <hyperlink ref="H21" location="'11'!A1" display="'11'!A1" xr:uid="{00000000-0004-0000-0000-000015000000}"/>
  </hyperlink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H21"/>
  <sheetViews>
    <sheetView showGridLines="0" zoomScale="115" zoomScaleNormal="115" workbookViewId="0">
      <selection activeCell="D19" sqref="D19"/>
    </sheetView>
  </sheetViews>
  <sheetFormatPr baseColWidth="10" defaultRowHeight="15"/>
  <cols>
    <col min="4" max="4" width="13" customWidth="1"/>
    <col min="5" max="5" width="12.42578125" customWidth="1"/>
    <col min="7" max="7" width="12.7109375" customWidth="1"/>
  </cols>
  <sheetData>
    <row r="2" spans="1:8" ht="16.5">
      <c r="A2" s="39"/>
      <c r="B2" s="144"/>
      <c r="C2" s="39"/>
      <c r="D2" s="39"/>
      <c r="E2" s="39"/>
      <c r="F2" s="39"/>
      <c r="G2" s="39"/>
      <c r="H2" s="39"/>
    </row>
    <row r="3" spans="1:8" ht="16.5">
      <c r="A3" s="39"/>
      <c r="B3" s="359" t="s">
        <v>117</v>
      </c>
      <c r="C3" s="359"/>
      <c r="D3" s="359"/>
      <c r="E3" s="359"/>
      <c r="F3" s="359"/>
      <c r="G3" s="359"/>
      <c r="H3" s="359"/>
    </row>
    <row r="4" spans="1:8" ht="16.5">
      <c r="A4" s="39"/>
      <c r="B4" s="144"/>
      <c r="C4" s="39"/>
      <c r="D4" s="39"/>
      <c r="E4" s="39"/>
      <c r="F4" s="39"/>
      <c r="G4" s="39"/>
      <c r="H4" s="39"/>
    </row>
    <row r="5" spans="1:8" ht="16.5">
      <c r="A5" s="39"/>
      <c r="B5" s="144"/>
      <c r="C5" s="39"/>
      <c r="D5" s="39"/>
      <c r="E5" s="39"/>
      <c r="F5" s="39"/>
      <c r="G5" s="39"/>
      <c r="H5" s="39"/>
    </row>
    <row r="6" spans="1:8" ht="16.5">
      <c r="A6" s="39"/>
      <c r="B6" s="144" t="s">
        <v>118</v>
      </c>
      <c r="C6" s="39"/>
      <c r="D6" s="39"/>
      <c r="E6" s="39"/>
      <c r="F6" s="39"/>
      <c r="G6" s="39"/>
      <c r="H6" s="39"/>
    </row>
    <row r="7" spans="1:8" ht="16.5">
      <c r="A7" s="39"/>
      <c r="B7" s="145" t="s">
        <v>68</v>
      </c>
      <c r="C7" s="39"/>
      <c r="D7" s="39"/>
      <c r="E7" s="39"/>
      <c r="F7" s="39"/>
      <c r="G7" s="39"/>
      <c r="H7" s="39"/>
    </row>
    <row r="8" spans="1:8" ht="16.5">
      <c r="A8" s="39"/>
      <c r="B8" s="39"/>
      <c r="C8" s="39"/>
      <c r="D8" s="39"/>
      <c r="E8" s="39"/>
      <c r="F8" s="39"/>
      <c r="G8" s="39"/>
      <c r="H8" s="39"/>
    </row>
    <row r="9" spans="1:8" ht="16.5">
      <c r="A9" s="39"/>
      <c r="B9" s="144"/>
      <c r="C9" s="39"/>
      <c r="D9" s="39"/>
      <c r="E9" s="39"/>
      <c r="F9" s="39"/>
      <c r="G9" s="39"/>
      <c r="H9" s="39"/>
    </row>
    <row r="10" spans="1:8" ht="81.75" customHeight="1">
      <c r="A10" s="39"/>
      <c r="B10" s="360" t="s">
        <v>145</v>
      </c>
      <c r="C10" s="360"/>
      <c r="D10" s="360"/>
      <c r="E10" s="360"/>
      <c r="F10" s="360"/>
      <c r="G10" s="360"/>
      <c r="H10" s="360"/>
    </row>
    <row r="11" spans="1:8" ht="65.25" customHeight="1">
      <c r="A11" s="39"/>
      <c r="B11" s="360"/>
      <c r="C11" s="360"/>
      <c r="D11" s="360"/>
      <c r="E11" s="360"/>
      <c r="F11" s="360"/>
      <c r="G11" s="360"/>
      <c r="H11" s="360"/>
    </row>
    <row r="12" spans="1:8" ht="16.5">
      <c r="A12" s="39"/>
      <c r="B12" s="39"/>
      <c r="C12" s="39"/>
      <c r="D12" s="39"/>
      <c r="E12" s="39"/>
      <c r="F12" s="39"/>
      <c r="G12" s="39"/>
      <c r="H12" s="39"/>
    </row>
    <row r="13" spans="1:8" ht="16.5">
      <c r="A13" s="39"/>
      <c r="B13" s="144"/>
      <c r="C13" s="39"/>
      <c r="D13" s="39"/>
      <c r="E13" s="39"/>
      <c r="F13" s="39"/>
      <c r="G13" s="39"/>
      <c r="H13" s="39"/>
    </row>
    <row r="14" spans="1:8" ht="16.5">
      <c r="A14" s="39"/>
      <c r="B14" s="144" t="s">
        <v>119</v>
      </c>
      <c r="C14" s="39"/>
      <c r="D14" s="39"/>
      <c r="E14" s="39"/>
      <c r="F14" s="39"/>
      <c r="G14" s="39"/>
      <c r="H14" s="39"/>
    </row>
    <row r="15" spans="1:8" ht="16.5">
      <c r="A15" s="39"/>
      <c r="B15" s="144"/>
      <c r="C15" s="39"/>
      <c r="D15" s="39"/>
      <c r="E15" s="39"/>
      <c r="F15" s="39"/>
      <c r="G15" s="39"/>
      <c r="H15" s="39"/>
    </row>
    <row r="16" spans="1:8" ht="16.5">
      <c r="A16" s="39"/>
      <c r="B16" s="39"/>
      <c r="C16" s="39"/>
      <c r="D16" s="39"/>
      <c r="E16" s="39"/>
      <c r="F16" s="39"/>
      <c r="G16" s="39"/>
      <c r="H16" s="39"/>
    </row>
    <row r="17" spans="1:8" ht="16.5">
      <c r="A17" s="39"/>
      <c r="B17" s="39"/>
      <c r="C17" s="39"/>
      <c r="D17" s="39"/>
      <c r="E17" s="39"/>
      <c r="F17" s="39"/>
      <c r="G17" s="39"/>
      <c r="H17" s="39"/>
    </row>
    <row r="18" spans="1:8" ht="16.5">
      <c r="A18" s="39"/>
      <c r="B18" s="145" t="s">
        <v>120</v>
      </c>
      <c r="C18" s="39"/>
      <c r="D18" s="39"/>
      <c r="E18" s="39"/>
      <c r="F18" s="39"/>
      <c r="G18" s="39"/>
      <c r="H18" s="39"/>
    </row>
    <row r="19" spans="1:8" ht="16.5">
      <c r="A19" s="39"/>
      <c r="B19" s="144" t="s">
        <v>121</v>
      </c>
      <c r="C19" s="39"/>
      <c r="D19" s="39"/>
      <c r="E19" s="39"/>
      <c r="F19" s="39"/>
      <c r="G19" s="39"/>
      <c r="H19" s="39"/>
    </row>
    <row r="20" spans="1:8" ht="16.5">
      <c r="A20" s="39"/>
      <c r="B20" s="39"/>
      <c r="C20" s="39"/>
      <c r="D20" s="39"/>
      <c r="E20" s="39"/>
      <c r="F20" s="39"/>
      <c r="G20" s="39"/>
      <c r="H20" s="39"/>
    </row>
    <row r="21" spans="1:8" ht="16.5">
      <c r="A21" s="39"/>
      <c r="B21" s="39"/>
      <c r="C21" s="39"/>
      <c r="D21" s="39"/>
      <c r="E21" s="39"/>
      <c r="F21" s="39"/>
      <c r="G21" s="39"/>
      <c r="H21" s="39"/>
    </row>
  </sheetData>
  <mergeCells count="2">
    <mergeCell ref="B3:H3"/>
    <mergeCell ref="B10:H1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30"/>
  <sheetViews>
    <sheetView showGridLines="0" topLeftCell="A109" zoomScale="85" zoomScaleNormal="85" workbookViewId="0">
      <selection activeCell="H8" sqref="H8"/>
    </sheetView>
  </sheetViews>
  <sheetFormatPr baseColWidth="10" defaultRowHeight="15"/>
  <cols>
    <col min="1" max="1" width="40.140625" customWidth="1"/>
    <col min="2" max="2" width="26.42578125" bestFit="1" customWidth="1"/>
    <col min="3" max="3" width="20.42578125" customWidth="1"/>
    <col min="4" max="4" width="14" customWidth="1"/>
    <col min="5" max="5" width="15.42578125" customWidth="1"/>
  </cols>
  <sheetData>
    <row r="1" spans="1:13" ht="16.5">
      <c r="A1" s="39"/>
      <c r="B1" s="39"/>
      <c r="C1" s="39"/>
      <c r="D1" s="39"/>
      <c r="E1" s="39"/>
      <c r="F1" s="39"/>
      <c r="G1" s="39"/>
      <c r="H1" s="39"/>
      <c r="I1" s="39"/>
      <c r="J1" s="39"/>
      <c r="K1" s="39"/>
      <c r="L1" s="39"/>
      <c r="M1" s="39"/>
    </row>
    <row r="2" spans="1:13" ht="18">
      <c r="A2" s="361" t="s">
        <v>67</v>
      </c>
      <c r="B2" s="361"/>
      <c r="C2" s="361"/>
      <c r="D2" s="361"/>
      <c r="E2" s="361"/>
      <c r="F2" s="361"/>
      <c r="G2" s="361"/>
      <c r="H2" s="39"/>
      <c r="I2" s="39"/>
      <c r="J2" s="39"/>
      <c r="K2" s="39"/>
      <c r="L2" s="39"/>
      <c r="M2" s="39"/>
    </row>
    <row r="3" spans="1:13" ht="18">
      <c r="A3" s="361" t="s">
        <v>77</v>
      </c>
      <c r="B3" s="361"/>
      <c r="C3" s="361"/>
      <c r="D3" s="361"/>
      <c r="E3" s="361"/>
      <c r="F3" s="361"/>
      <c r="G3" s="361"/>
      <c r="H3" s="39"/>
      <c r="I3" s="39"/>
      <c r="J3" s="39"/>
      <c r="K3" s="39"/>
      <c r="L3" s="39"/>
      <c r="M3" s="39"/>
    </row>
    <row r="4" spans="1:13" ht="18">
      <c r="A4" s="146" t="s">
        <v>162</v>
      </c>
      <c r="B4" s="146"/>
      <c r="C4" s="146"/>
      <c r="D4" s="146"/>
      <c r="E4" s="146"/>
      <c r="F4" s="146"/>
      <c r="G4" s="146"/>
      <c r="H4" s="39"/>
      <c r="I4" s="39"/>
      <c r="J4" s="39"/>
      <c r="K4" s="39"/>
      <c r="L4" s="39"/>
      <c r="M4" s="39"/>
    </row>
    <row r="5" spans="1:13" ht="42" customHeight="1">
      <c r="A5" s="373" t="s">
        <v>180</v>
      </c>
      <c r="B5" s="373"/>
      <c r="C5" s="373"/>
      <c r="D5" s="373"/>
      <c r="E5" s="373"/>
      <c r="F5" s="373"/>
      <c r="G5" s="373"/>
      <c r="H5" s="39"/>
      <c r="I5" s="39"/>
      <c r="J5" s="39"/>
      <c r="K5" s="39"/>
      <c r="L5" s="39"/>
      <c r="M5" s="39"/>
    </row>
    <row r="6" spans="1:13" ht="16.5">
      <c r="A6" s="373" t="s">
        <v>179</v>
      </c>
      <c r="B6" s="373"/>
      <c r="C6" s="373"/>
      <c r="D6" s="373"/>
      <c r="E6" s="373"/>
      <c r="F6" s="373"/>
      <c r="G6" s="373"/>
      <c r="H6" s="39"/>
      <c r="I6" s="39"/>
      <c r="J6" s="39"/>
      <c r="K6" s="39"/>
      <c r="L6" s="39"/>
      <c r="M6" s="39"/>
    </row>
    <row r="7" spans="1:13" ht="220.5" customHeight="1">
      <c r="A7" s="373"/>
      <c r="B7" s="373"/>
      <c r="C7" s="373"/>
      <c r="D7" s="373"/>
      <c r="E7" s="373"/>
      <c r="F7" s="373"/>
      <c r="G7" s="373"/>
      <c r="H7" s="39"/>
      <c r="I7" s="39"/>
      <c r="J7" s="39"/>
      <c r="K7" s="39"/>
      <c r="L7" s="39"/>
      <c r="M7" s="39"/>
    </row>
    <row r="8" spans="1:13" ht="18">
      <c r="A8" s="377" t="s">
        <v>182</v>
      </c>
      <c r="B8" s="377"/>
      <c r="C8" s="377"/>
      <c r="D8" s="377"/>
      <c r="E8" s="377"/>
      <c r="F8" s="377"/>
      <c r="G8" s="377"/>
      <c r="H8" s="39"/>
      <c r="I8" s="39"/>
      <c r="J8" s="39"/>
      <c r="K8" s="39"/>
      <c r="L8" s="39"/>
      <c r="M8" s="39"/>
    </row>
    <row r="9" spans="1:13" ht="16.5">
      <c r="A9" s="373" t="s">
        <v>181</v>
      </c>
      <c r="B9" s="373"/>
      <c r="C9" s="373"/>
      <c r="D9" s="373"/>
      <c r="E9" s="373"/>
      <c r="F9" s="373"/>
      <c r="G9" s="373"/>
      <c r="H9" s="39"/>
      <c r="I9" s="39"/>
      <c r="J9" s="39"/>
      <c r="K9" s="39"/>
      <c r="L9" s="39"/>
      <c r="M9" s="39"/>
    </row>
    <row r="10" spans="1:13" ht="90.75" customHeight="1">
      <c r="A10" s="373"/>
      <c r="B10" s="373"/>
      <c r="C10" s="373"/>
      <c r="D10" s="373"/>
      <c r="E10" s="373"/>
      <c r="F10" s="373"/>
      <c r="G10" s="373"/>
      <c r="H10" s="39"/>
      <c r="I10" s="39"/>
      <c r="J10" s="39"/>
      <c r="K10" s="39"/>
      <c r="L10" s="39"/>
      <c r="M10" s="39"/>
    </row>
    <row r="11" spans="1:13" ht="16.5">
      <c r="A11" s="378" t="s">
        <v>183</v>
      </c>
      <c r="B11" s="378"/>
      <c r="C11" s="378"/>
      <c r="D11" s="378"/>
      <c r="E11" s="378"/>
      <c r="F11" s="378"/>
      <c r="G11" s="378"/>
      <c r="H11" s="39"/>
      <c r="I11" s="39"/>
      <c r="J11" s="39"/>
      <c r="K11" s="39"/>
      <c r="L11" s="39"/>
      <c r="M11" s="39"/>
    </row>
    <row r="12" spans="1:13" ht="96.75" customHeight="1">
      <c r="A12" s="378"/>
      <c r="B12" s="378"/>
      <c r="C12" s="378"/>
      <c r="D12" s="378"/>
      <c r="E12" s="378"/>
      <c r="F12" s="378"/>
      <c r="G12" s="378"/>
      <c r="H12" s="39"/>
      <c r="I12" s="39"/>
      <c r="J12" s="39"/>
      <c r="K12" s="39"/>
      <c r="L12" s="39"/>
      <c r="M12" s="39"/>
    </row>
    <row r="13" spans="1:13" ht="48" customHeight="1">
      <c r="A13" s="373" t="s">
        <v>184</v>
      </c>
      <c r="B13" s="373"/>
      <c r="C13" s="373"/>
      <c r="D13" s="373"/>
      <c r="E13" s="373"/>
      <c r="F13" s="373"/>
      <c r="G13" s="373"/>
      <c r="H13" s="39"/>
      <c r="I13" s="39"/>
      <c r="J13" s="39"/>
      <c r="K13" s="39"/>
      <c r="L13" s="39"/>
      <c r="M13" s="39"/>
    </row>
    <row r="14" spans="1:13" ht="24" customHeight="1">
      <c r="A14" s="181"/>
      <c r="B14" s="181"/>
      <c r="C14" s="181"/>
      <c r="D14" s="181"/>
      <c r="E14" s="181"/>
      <c r="F14" s="181"/>
      <c r="G14" s="181"/>
      <c r="H14" s="39"/>
      <c r="I14" s="39"/>
      <c r="J14" s="39"/>
      <c r="K14" s="39"/>
      <c r="L14" s="39"/>
      <c r="M14" s="39"/>
    </row>
    <row r="15" spans="1:13" ht="18">
      <c r="A15" s="379" t="s">
        <v>78</v>
      </c>
      <c r="B15" s="379"/>
      <c r="C15" s="379"/>
      <c r="D15" s="379"/>
      <c r="E15" s="379"/>
      <c r="F15" s="379"/>
      <c r="G15" s="379"/>
      <c r="H15" s="39"/>
      <c r="I15" s="39"/>
      <c r="J15" s="39"/>
      <c r="K15" s="39"/>
      <c r="L15" s="39"/>
      <c r="M15" s="39"/>
    </row>
    <row r="16" spans="1:13" ht="18">
      <c r="A16" s="147"/>
      <c r="B16" s="39"/>
      <c r="C16" s="39"/>
      <c r="D16" s="39"/>
      <c r="E16" s="39"/>
      <c r="F16" s="39"/>
      <c r="G16" s="39"/>
      <c r="H16" s="39"/>
      <c r="I16" s="39"/>
      <c r="J16" s="39"/>
      <c r="K16" s="39"/>
      <c r="L16" s="39"/>
      <c r="M16" s="39"/>
    </row>
    <row r="17" spans="1:13" ht="103.5" customHeight="1">
      <c r="A17" s="380" t="s">
        <v>79</v>
      </c>
      <c r="B17" s="380"/>
      <c r="C17" s="380"/>
      <c r="D17" s="380"/>
      <c r="E17" s="380"/>
      <c r="F17" s="380"/>
      <c r="G17" s="380"/>
      <c r="H17" s="39"/>
      <c r="I17" s="39"/>
      <c r="J17" s="39"/>
      <c r="K17" s="39"/>
      <c r="L17" s="39"/>
      <c r="M17" s="39"/>
    </row>
    <row r="18" spans="1:13" ht="15.75" customHeight="1">
      <c r="A18" s="380" t="s">
        <v>163</v>
      </c>
      <c r="B18" s="380"/>
      <c r="C18" s="380"/>
      <c r="D18" s="380"/>
      <c r="E18" s="380"/>
      <c r="F18" s="380"/>
      <c r="G18" s="380"/>
      <c r="H18" s="39"/>
      <c r="I18" s="39"/>
      <c r="J18" s="39"/>
      <c r="K18" s="39"/>
      <c r="L18" s="39"/>
      <c r="M18" s="39"/>
    </row>
    <row r="19" spans="1:13" ht="16.5">
      <c r="A19" s="380"/>
      <c r="B19" s="380"/>
      <c r="C19" s="380"/>
      <c r="D19" s="380"/>
      <c r="E19" s="380"/>
      <c r="F19" s="380"/>
      <c r="G19" s="380"/>
      <c r="H19" s="39"/>
      <c r="I19" s="39"/>
      <c r="J19" s="39"/>
      <c r="K19" s="39"/>
      <c r="L19" s="39"/>
      <c r="M19" s="39"/>
    </row>
    <row r="20" spans="1:13" ht="16.5">
      <c r="A20" s="380" t="s">
        <v>164</v>
      </c>
      <c r="B20" s="380"/>
      <c r="C20" s="380"/>
      <c r="D20" s="380"/>
      <c r="E20" s="380"/>
      <c r="F20" s="380"/>
      <c r="G20" s="380"/>
      <c r="H20" s="39"/>
      <c r="I20" s="39"/>
      <c r="J20" s="39"/>
      <c r="K20" s="39"/>
      <c r="L20" s="39"/>
      <c r="M20" s="39"/>
    </row>
    <row r="21" spans="1:13" ht="16.5">
      <c r="A21" s="380"/>
      <c r="B21" s="380"/>
      <c r="C21" s="380"/>
      <c r="D21" s="380"/>
      <c r="E21" s="380"/>
      <c r="F21" s="380"/>
      <c r="G21" s="380"/>
      <c r="H21" s="39"/>
      <c r="I21" s="39"/>
      <c r="J21" s="39"/>
      <c r="K21" s="39"/>
      <c r="L21" s="39"/>
      <c r="M21" s="39"/>
    </row>
    <row r="22" spans="1:13" ht="18">
      <c r="A22" s="381" t="s">
        <v>80</v>
      </c>
      <c r="B22" s="381"/>
      <c r="C22" s="381"/>
      <c r="D22" s="381"/>
      <c r="E22" s="381"/>
      <c r="F22" s="381"/>
      <c r="G22" s="381"/>
      <c r="H22" s="39"/>
      <c r="I22" s="39"/>
      <c r="J22" s="39"/>
      <c r="K22" s="39"/>
      <c r="L22" s="39"/>
      <c r="M22" s="39"/>
    </row>
    <row r="23" spans="1:13" ht="18">
      <c r="A23" s="147"/>
      <c r="B23" s="39"/>
      <c r="C23" s="39"/>
      <c r="D23" s="39"/>
      <c r="E23" s="39"/>
      <c r="F23" s="39"/>
      <c r="G23" s="39"/>
      <c r="H23" s="39"/>
      <c r="I23" s="39"/>
      <c r="J23" s="39"/>
      <c r="K23" s="39"/>
      <c r="L23" s="39"/>
      <c r="M23" s="39"/>
    </row>
    <row r="24" spans="1:13" ht="16.5">
      <c r="A24" s="380" t="s">
        <v>153</v>
      </c>
      <c r="B24" s="380"/>
      <c r="C24" s="380"/>
      <c r="D24" s="380"/>
      <c r="E24" s="380"/>
      <c r="F24" s="380"/>
      <c r="G24" s="380"/>
      <c r="H24" s="39"/>
      <c r="I24" s="39"/>
      <c r="J24" s="39"/>
      <c r="K24" s="39"/>
      <c r="L24" s="39"/>
      <c r="M24" s="39"/>
    </row>
    <row r="25" spans="1:13" ht="33" customHeight="1">
      <c r="A25" s="380"/>
      <c r="B25" s="380"/>
      <c r="C25" s="380"/>
      <c r="D25" s="380"/>
      <c r="E25" s="380"/>
      <c r="F25" s="380"/>
      <c r="G25" s="380"/>
      <c r="H25" s="39"/>
      <c r="I25" s="39"/>
      <c r="J25" s="39"/>
      <c r="K25" s="39"/>
      <c r="L25" s="39"/>
      <c r="M25" s="39"/>
    </row>
    <row r="26" spans="1:13" ht="18">
      <c r="A26" s="379" t="s">
        <v>81</v>
      </c>
      <c r="B26" s="379"/>
      <c r="C26" s="379"/>
      <c r="D26" s="379"/>
      <c r="E26" s="379"/>
      <c r="F26" s="379"/>
      <c r="G26" s="379"/>
      <c r="H26" s="39"/>
      <c r="I26" s="39"/>
      <c r="J26" s="39"/>
      <c r="K26" s="39"/>
      <c r="L26" s="39"/>
      <c r="M26" s="39"/>
    </row>
    <row r="27" spans="1:13" ht="18">
      <c r="A27" s="147"/>
      <c r="B27" s="39"/>
      <c r="C27" s="39"/>
      <c r="D27" s="39"/>
      <c r="E27" s="39"/>
      <c r="F27" s="39"/>
      <c r="G27" s="39"/>
      <c r="H27" s="39"/>
      <c r="I27" s="39"/>
      <c r="J27" s="39"/>
      <c r="K27" s="39"/>
      <c r="L27" s="39"/>
      <c r="M27" s="39"/>
    </row>
    <row r="28" spans="1:13" ht="70.5" customHeight="1">
      <c r="A28" s="375" t="s">
        <v>144</v>
      </c>
      <c r="B28" s="375"/>
      <c r="C28" s="375"/>
      <c r="D28" s="375"/>
      <c r="E28" s="375"/>
      <c r="F28" s="375"/>
      <c r="G28" s="375"/>
      <c r="H28" s="39"/>
      <c r="I28" s="39"/>
      <c r="J28" s="39"/>
      <c r="K28" s="39"/>
      <c r="L28" s="39"/>
      <c r="M28" s="39"/>
    </row>
    <row r="29" spans="1:13" ht="18">
      <c r="A29" s="374" t="s">
        <v>82</v>
      </c>
      <c r="B29" s="374"/>
      <c r="C29" s="374"/>
      <c r="D29" s="374"/>
      <c r="E29" s="39"/>
      <c r="F29" s="39"/>
      <c r="G29" s="39"/>
      <c r="H29" s="39"/>
      <c r="I29" s="39"/>
      <c r="J29" s="39"/>
      <c r="K29" s="39"/>
      <c r="L29" s="39"/>
      <c r="M29" s="39"/>
    </row>
    <row r="30" spans="1:13" ht="16.5">
      <c r="A30" s="375" t="s">
        <v>83</v>
      </c>
      <c r="B30" s="375"/>
      <c r="C30" s="375"/>
      <c r="D30" s="375"/>
      <c r="E30" s="375"/>
      <c r="F30" s="375"/>
      <c r="G30" s="375"/>
      <c r="H30" s="39"/>
      <c r="I30" s="39"/>
      <c r="J30" s="39"/>
      <c r="K30" s="39"/>
      <c r="L30" s="39"/>
      <c r="M30" s="39"/>
    </row>
    <row r="31" spans="1:13" ht="16.5">
      <c r="A31" s="375"/>
      <c r="B31" s="375"/>
      <c r="C31" s="375"/>
      <c r="D31" s="375"/>
      <c r="E31" s="375"/>
      <c r="F31" s="375"/>
      <c r="G31" s="375"/>
      <c r="H31" s="39"/>
      <c r="I31" s="39"/>
      <c r="J31" s="39"/>
      <c r="K31" s="39"/>
      <c r="L31" s="39"/>
      <c r="M31" s="39"/>
    </row>
    <row r="32" spans="1:13" ht="18">
      <c r="A32" s="374" t="s">
        <v>84</v>
      </c>
      <c r="B32" s="374"/>
      <c r="C32" s="374"/>
      <c r="D32" s="374"/>
      <c r="E32" s="374"/>
      <c r="F32" s="374"/>
      <c r="G32" s="374"/>
      <c r="H32" s="39"/>
      <c r="I32" s="39"/>
      <c r="J32" s="39"/>
      <c r="K32" s="39"/>
      <c r="L32" s="39"/>
      <c r="M32" s="39"/>
    </row>
    <row r="33" spans="1:13" ht="15.75" customHeight="1">
      <c r="A33" s="382" t="s">
        <v>165</v>
      </c>
      <c r="B33" s="382"/>
      <c r="C33" s="382"/>
      <c r="D33" s="382"/>
      <c r="E33" s="382"/>
      <c r="F33" s="382"/>
      <c r="G33" s="382"/>
      <c r="H33" s="39"/>
      <c r="I33" s="39"/>
      <c r="J33" s="39"/>
      <c r="K33" s="39"/>
      <c r="L33" s="39"/>
      <c r="M33" s="39"/>
    </row>
    <row r="34" spans="1:13" ht="32.25" customHeight="1">
      <c r="A34" s="382"/>
      <c r="B34" s="382"/>
      <c r="C34" s="382"/>
      <c r="D34" s="382"/>
      <c r="E34" s="382"/>
      <c r="F34" s="382"/>
      <c r="G34" s="382"/>
      <c r="H34" s="39"/>
      <c r="I34" s="39"/>
      <c r="J34" s="39"/>
      <c r="K34" s="39"/>
      <c r="L34" s="39"/>
      <c r="M34" s="39"/>
    </row>
    <row r="35" spans="1:13" ht="18">
      <c r="A35" s="374" t="s">
        <v>85</v>
      </c>
      <c r="B35" s="374"/>
      <c r="C35" s="374"/>
      <c r="D35" s="374"/>
      <c r="E35" s="374"/>
      <c r="F35" s="374"/>
      <c r="G35" s="374"/>
      <c r="H35" s="39"/>
      <c r="I35" s="39"/>
      <c r="J35" s="39"/>
      <c r="K35" s="39"/>
      <c r="L35" s="39"/>
      <c r="M35" s="39"/>
    </row>
    <row r="36" spans="1:13" ht="32.25" customHeight="1">
      <c r="A36" s="375" t="s">
        <v>166</v>
      </c>
      <c r="B36" s="375"/>
      <c r="C36" s="375"/>
      <c r="D36" s="375"/>
      <c r="E36" s="375"/>
      <c r="F36" s="375"/>
      <c r="G36" s="375"/>
      <c r="H36" s="39"/>
      <c r="I36" s="39"/>
      <c r="J36" s="39"/>
      <c r="K36" s="39"/>
      <c r="L36" s="39"/>
      <c r="M36" s="39"/>
    </row>
    <row r="37" spans="1:13" ht="24" customHeight="1">
      <c r="A37" s="374" t="s">
        <v>86</v>
      </c>
      <c r="B37" s="374"/>
      <c r="C37" s="374"/>
      <c r="D37" s="374"/>
      <c r="E37" s="374"/>
      <c r="F37" s="374"/>
      <c r="G37" s="374"/>
      <c r="H37" s="39"/>
      <c r="I37" s="39"/>
      <c r="J37" s="39"/>
      <c r="K37" s="39"/>
      <c r="L37" s="39"/>
      <c r="M37" s="39"/>
    </row>
    <row r="38" spans="1:13" ht="33" customHeight="1">
      <c r="A38" s="375" t="s">
        <v>137</v>
      </c>
      <c r="B38" s="375"/>
      <c r="C38" s="375"/>
      <c r="D38" s="375"/>
      <c r="E38" s="375"/>
      <c r="F38" s="375"/>
      <c r="G38" s="375"/>
      <c r="H38" s="39"/>
      <c r="I38" s="39"/>
      <c r="J38" s="39"/>
      <c r="K38" s="39"/>
      <c r="L38" s="39"/>
      <c r="M38" s="39"/>
    </row>
    <row r="39" spans="1:13" ht="32.25" customHeight="1">
      <c r="A39" s="376" t="s">
        <v>167</v>
      </c>
      <c r="B39" s="376"/>
      <c r="C39" s="376"/>
      <c r="D39" s="376"/>
      <c r="E39" s="376"/>
      <c r="F39" s="376"/>
      <c r="G39" s="376"/>
      <c r="H39" s="39"/>
      <c r="I39" s="39"/>
      <c r="J39" s="39"/>
      <c r="K39" s="39"/>
      <c r="L39" s="39"/>
      <c r="M39" s="39"/>
    </row>
    <row r="40" spans="1:13" ht="34.5" customHeight="1">
      <c r="A40" s="375" t="s">
        <v>168</v>
      </c>
      <c r="B40" s="375"/>
      <c r="C40" s="375"/>
      <c r="D40" s="375"/>
      <c r="E40" s="375"/>
      <c r="F40" s="375"/>
      <c r="G40" s="375"/>
      <c r="H40" s="39"/>
      <c r="I40" s="39"/>
      <c r="J40" s="39"/>
      <c r="K40" s="39"/>
      <c r="L40" s="39"/>
      <c r="M40" s="39"/>
    </row>
    <row r="41" spans="1:13" ht="54.75" customHeight="1">
      <c r="A41" s="375" t="s">
        <v>169</v>
      </c>
      <c r="B41" s="375"/>
      <c r="C41" s="375"/>
      <c r="D41" s="375"/>
      <c r="E41" s="375"/>
      <c r="F41" s="375"/>
      <c r="G41" s="375"/>
      <c r="H41" s="39"/>
      <c r="I41" s="39"/>
      <c r="J41" s="39"/>
      <c r="K41" s="39"/>
      <c r="L41" s="39"/>
      <c r="M41" s="39"/>
    </row>
    <row r="42" spans="1:13" ht="32.25" customHeight="1">
      <c r="A42" s="375" t="s">
        <v>170</v>
      </c>
      <c r="B42" s="375"/>
      <c r="C42" s="375"/>
      <c r="D42" s="375"/>
      <c r="E42" s="375"/>
      <c r="F42" s="375"/>
      <c r="G42" s="375"/>
      <c r="H42" s="39"/>
      <c r="I42" s="39"/>
      <c r="J42" s="39"/>
      <c r="K42" s="39"/>
      <c r="L42" s="39"/>
      <c r="M42" s="39"/>
    </row>
    <row r="43" spans="1:13" ht="16.5">
      <c r="A43" s="375" t="s">
        <v>171</v>
      </c>
      <c r="B43" s="375"/>
      <c r="C43" s="375"/>
      <c r="D43" s="375"/>
      <c r="E43" s="375"/>
      <c r="F43" s="375"/>
      <c r="G43" s="375"/>
      <c r="H43" s="39"/>
      <c r="I43" s="39"/>
      <c r="J43" s="39"/>
      <c r="K43" s="39"/>
      <c r="L43" s="39"/>
      <c r="M43" s="39"/>
    </row>
    <row r="44" spans="1:13" ht="16.5">
      <c r="A44" s="375"/>
      <c r="B44" s="375"/>
      <c r="C44" s="375"/>
      <c r="D44" s="375"/>
      <c r="E44" s="375"/>
      <c r="F44" s="375"/>
      <c r="G44" s="375"/>
      <c r="H44" s="39"/>
      <c r="I44" s="39"/>
      <c r="J44" s="39"/>
      <c r="K44" s="39"/>
      <c r="L44" s="39"/>
      <c r="M44" s="39"/>
    </row>
    <row r="45" spans="1:13" ht="18">
      <c r="A45" s="381" t="s">
        <v>87</v>
      </c>
      <c r="B45" s="381"/>
      <c r="C45" s="381"/>
      <c r="D45" s="381"/>
      <c r="E45" s="381"/>
      <c r="F45" s="381"/>
      <c r="G45" s="381"/>
      <c r="H45" s="39"/>
      <c r="I45" s="39"/>
      <c r="J45" s="39"/>
      <c r="K45" s="39"/>
      <c r="L45" s="39"/>
      <c r="M45" s="39"/>
    </row>
    <row r="46" spans="1:13" ht="16.5">
      <c r="A46" s="148"/>
      <c r="B46" s="148"/>
      <c r="C46" s="39"/>
      <c r="D46" s="39"/>
      <c r="E46" s="39"/>
      <c r="F46" s="39"/>
      <c r="G46" s="39"/>
      <c r="H46" s="39"/>
      <c r="I46" s="39"/>
      <c r="J46" s="39"/>
      <c r="K46" s="39"/>
      <c r="L46" s="39"/>
      <c r="M46" s="39"/>
    </row>
    <row r="47" spans="1:13" ht="33">
      <c r="A47" s="39"/>
      <c r="B47" s="205"/>
      <c r="C47" s="159" t="s">
        <v>88</v>
      </c>
      <c r="D47" s="160" t="s">
        <v>89</v>
      </c>
      <c r="E47" s="39"/>
      <c r="F47" s="39"/>
      <c r="G47" s="39"/>
      <c r="H47" s="39"/>
      <c r="I47" s="39"/>
      <c r="J47" s="39"/>
      <c r="K47" s="39"/>
      <c r="L47" s="39"/>
      <c r="M47" s="39"/>
    </row>
    <row r="48" spans="1:13" ht="16.5">
      <c r="A48" s="39"/>
      <c r="B48" s="149" t="s">
        <v>90</v>
      </c>
      <c r="C48" s="206">
        <v>6870.81</v>
      </c>
      <c r="D48" s="206">
        <v>0</v>
      </c>
      <c r="E48" s="39"/>
      <c r="F48" s="39"/>
      <c r="G48" s="39"/>
      <c r="H48" s="39"/>
      <c r="I48" s="39"/>
      <c r="J48" s="39"/>
      <c r="K48" s="39"/>
      <c r="L48" s="39"/>
      <c r="M48" s="39"/>
    </row>
    <row r="49" spans="1:13" ht="16.5">
      <c r="A49" s="39"/>
      <c r="B49" s="149" t="s">
        <v>91</v>
      </c>
      <c r="C49" s="206">
        <v>6887.4</v>
      </c>
      <c r="D49" s="206">
        <v>0</v>
      </c>
      <c r="E49" s="39"/>
      <c r="F49" s="39"/>
      <c r="G49" s="39"/>
      <c r="H49" s="39"/>
      <c r="I49" s="39"/>
      <c r="J49" s="39"/>
      <c r="K49" s="39"/>
      <c r="L49" s="39"/>
      <c r="M49" s="39"/>
    </row>
    <row r="50" spans="1:13" ht="16.5">
      <c r="A50" s="148"/>
      <c r="B50" s="148"/>
      <c r="C50" s="39"/>
      <c r="D50" s="39"/>
      <c r="E50" s="39"/>
      <c r="F50" s="39"/>
      <c r="G50" s="39"/>
      <c r="H50" s="39"/>
      <c r="I50" s="39"/>
      <c r="J50" s="39"/>
      <c r="K50" s="39"/>
      <c r="L50" s="39"/>
      <c r="M50" s="39"/>
    </row>
    <row r="51" spans="1:13" ht="18">
      <c r="A51" s="151" t="s">
        <v>172</v>
      </c>
      <c r="B51" s="39"/>
      <c r="C51" s="39"/>
      <c r="D51" s="39"/>
      <c r="E51" s="39"/>
      <c r="F51" s="39"/>
      <c r="G51" s="39"/>
      <c r="H51" s="39"/>
      <c r="I51" s="39"/>
      <c r="J51" s="39"/>
      <c r="K51" s="39"/>
      <c r="L51" s="39"/>
      <c r="M51" s="39"/>
    </row>
    <row r="52" spans="1:13" ht="16.5">
      <c r="A52" s="39"/>
      <c r="B52" s="39"/>
      <c r="C52" s="39"/>
      <c r="D52" s="39"/>
      <c r="E52" s="39"/>
      <c r="F52" s="39"/>
      <c r="G52" s="39"/>
      <c r="H52" s="39"/>
      <c r="I52" s="39"/>
      <c r="J52" s="39"/>
      <c r="K52" s="39"/>
      <c r="L52" s="39"/>
      <c r="M52" s="39"/>
    </row>
    <row r="53" spans="1:13" ht="33">
      <c r="A53" s="160" t="s">
        <v>92</v>
      </c>
      <c r="B53" s="160" t="s">
        <v>93</v>
      </c>
      <c r="C53" s="160" t="s">
        <v>94</v>
      </c>
      <c r="D53" s="160" t="s">
        <v>95</v>
      </c>
      <c r="E53" s="160" t="s">
        <v>96</v>
      </c>
      <c r="F53" s="39"/>
      <c r="G53" s="39"/>
      <c r="H53" s="39"/>
      <c r="I53" s="39"/>
      <c r="J53" s="39"/>
      <c r="K53" s="39"/>
      <c r="L53" s="39"/>
      <c r="M53" s="39"/>
    </row>
    <row r="54" spans="1:13" ht="16.5">
      <c r="A54" s="150" t="s">
        <v>97</v>
      </c>
      <c r="B54" s="150" t="s">
        <v>62</v>
      </c>
      <c r="C54" s="152">
        <v>49982.74</v>
      </c>
      <c r="D54" s="152">
        <v>6870.81</v>
      </c>
      <c r="E54" s="153">
        <f>+C54*D54</f>
        <v>343421909.81940001</v>
      </c>
      <c r="F54" s="39"/>
      <c r="G54" s="39"/>
      <c r="H54" s="39"/>
      <c r="I54" s="39"/>
      <c r="J54" s="39"/>
      <c r="K54" s="39"/>
      <c r="L54" s="39"/>
      <c r="M54" s="39"/>
    </row>
    <row r="55" spans="1:13" ht="16.5">
      <c r="A55" s="150" t="s">
        <v>98</v>
      </c>
      <c r="B55" s="150" t="s">
        <v>62</v>
      </c>
      <c r="C55" s="152">
        <v>44.97</v>
      </c>
      <c r="D55" s="152">
        <v>6870.81</v>
      </c>
      <c r="E55" s="153">
        <f>+C55*D55</f>
        <v>308980.32569999999</v>
      </c>
      <c r="F55" s="39"/>
      <c r="G55" s="39"/>
      <c r="H55" s="39"/>
      <c r="I55" s="39"/>
      <c r="J55" s="39"/>
      <c r="K55" s="39"/>
      <c r="L55" s="39"/>
      <c r="M55" s="39"/>
    </row>
    <row r="56" spans="1:13" ht="16.5">
      <c r="A56" s="39"/>
      <c r="B56" s="39"/>
      <c r="C56" s="39"/>
      <c r="D56" s="39"/>
      <c r="E56" s="39"/>
      <c r="F56" s="39"/>
      <c r="G56" s="39"/>
      <c r="H56" s="39"/>
      <c r="I56" s="39"/>
      <c r="J56" s="39"/>
      <c r="K56" s="39"/>
      <c r="L56" s="39"/>
      <c r="M56" s="39"/>
    </row>
    <row r="57" spans="1:13" ht="18">
      <c r="A57" s="154"/>
      <c r="B57" s="39"/>
      <c r="C57" s="39"/>
      <c r="D57" s="39"/>
      <c r="E57" s="39"/>
      <c r="F57" s="39"/>
      <c r="G57" s="39"/>
      <c r="H57" s="39"/>
      <c r="I57" s="39"/>
      <c r="J57" s="39"/>
      <c r="K57" s="39"/>
      <c r="L57" s="39"/>
      <c r="M57" s="39"/>
    </row>
    <row r="58" spans="1:13" ht="18">
      <c r="A58" s="151" t="s">
        <v>173</v>
      </c>
      <c r="B58" s="39"/>
      <c r="C58" s="39"/>
      <c r="D58" s="39"/>
      <c r="E58" s="39"/>
      <c r="F58" s="39"/>
      <c r="G58" s="39"/>
      <c r="H58" s="39"/>
      <c r="I58" s="39"/>
      <c r="J58" s="39"/>
      <c r="K58" s="39"/>
      <c r="L58" s="39"/>
      <c r="M58" s="39"/>
    </row>
    <row r="59" spans="1:13" ht="18">
      <c r="A59" s="151"/>
      <c r="B59" s="39"/>
      <c r="C59" s="39"/>
      <c r="D59" s="39"/>
      <c r="E59" s="39"/>
      <c r="F59" s="39"/>
      <c r="G59" s="39"/>
      <c r="H59" s="39"/>
      <c r="I59" s="39"/>
      <c r="J59" s="39"/>
      <c r="K59" s="39"/>
      <c r="L59" s="39"/>
      <c r="M59" s="39"/>
    </row>
    <row r="60" spans="1:13" ht="18">
      <c r="A60" s="155" t="s">
        <v>99</v>
      </c>
      <c r="B60" s="39"/>
      <c r="C60" s="39"/>
      <c r="D60" s="39"/>
      <c r="E60" s="39"/>
      <c r="F60" s="39"/>
      <c r="G60" s="39"/>
      <c r="H60" s="39"/>
      <c r="I60" s="39"/>
      <c r="J60" s="39"/>
      <c r="K60" s="39"/>
      <c r="L60" s="39"/>
      <c r="M60" s="39"/>
    </row>
    <row r="61" spans="1:13" ht="16.5">
      <c r="A61" s="39"/>
      <c r="B61" s="39"/>
      <c r="C61" s="39"/>
      <c r="D61" s="39"/>
      <c r="E61" s="39"/>
      <c r="F61" s="39"/>
      <c r="G61" s="39"/>
      <c r="H61" s="39"/>
      <c r="I61" s="39"/>
      <c r="J61" s="39"/>
      <c r="K61" s="39"/>
      <c r="L61" s="39"/>
      <c r="M61" s="39"/>
    </row>
    <row r="62" spans="1:13" ht="18">
      <c r="A62" s="151" t="s">
        <v>174</v>
      </c>
      <c r="B62" s="39"/>
      <c r="C62" s="39"/>
      <c r="D62" s="39"/>
      <c r="E62" s="39"/>
      <c r="F62" s="39"/>
      <c r="G62" s="39"/>
      <c r="H62" s="39"/>
      <c r="I62" s="39"/>
      <c r="J62" s="39"/>
      <c r="K62" s="39"/>
      <c r="L62" s="39"/>
      <c r="M62" s="39"/>
    </row>
    <row r="63" spans="1:13" ht="18">
      <c r="A63" s="154"/>
      <c r="B63" s="39"/>
      <c r="C63" s="39"/>
      <c r="D63" s="39"/>
      <c r="E63" s="39"/>
      <c r="F63" s="39"/>
      <c r="G63" s="39"/>
      <c r="H63" s="39"/>
      <c r="I63" s="39"/>
      <c r="J63" s="39"/>
      <c r="K63" s="39"/>
      <c r="L63" s="39"/>
      <c r="M63" s="39"/>
    </row>
    <row r="64" spans="1:13" ht="18">
      <c r="A64" s="207" t="s">
        <v>176</v>
      </c>
      <c r="B64" s="157"/>
      <c r="C64" s="157"/>
      <c r="D64" s="157"/>
      <c r="E64" s="157"/>
      <c r="F64" s="157"/>
      <c r="G64" s="157"/>
      <c r="H64" s="39"/>
      <c r="I64" s="39"/>
      <c r="J64" s="39"/>
      <c r="K64" s="39"/>
      <c r="L64" s="39"/>
      <c r="M64" s="39"/>
    </row>
    <row r="65" spans="1:13" ht="18">
      <c r="A65" s="156"/>
      <c r="B65" s="157"/>
      <c r="C65" s="157"/>
      <c r="D65" s="157"/>
      <c r="E65" s="157"/>
      <c r="F65" s="157"/>
      <c r="G65" s="157"/>
      <c r="H65" s="39"/>
      <c r="I65" s="39"/>
      <c r="J65" s="39"/>
      <c r="K65" s="39"/>
      <c r="L65" s="39"/>
      <c r="M65" s="39"/>
    </row>
    <row r="66" spans="1:13" s="208" customFormat="1" ht="18">
      <c r="A66" s="207" t="s">
        <v>177</v>
      </c>
      <c r="B66" s="42"/>
      <c r="C66" s="42"/>
      <c r="D66" s="42"/>
      <c r="E66" s="42"/>
      <c r="F66" s="42"/>
      <c r="G66" s="42"/>
      <c r="H66" s="42"/>
      <c r="I66" s="42"/>
      <c r="J66" s="42"/>
      <c r="K66" s="42"/>
      <c r="L66" s="42"/>
      <c r="M66" s="42"/>
    </row>
    <row r="67" spans="1:13" ht="18">
      <c r="A67" s="156"/>
      <c r="B67" s="157"/>
      <c r="C67" s="157"/>
      <c r="D67" s="157"/>
      <c r="E67" s="157"/>
      <c r="F67" s="157"/>
      <c r="G67" s="157"/>
      <c r="H67" s="39"/>
      <c r="I67" s="39"/>
      <c r="J67" s="39"/>
      <c r="K67" s="39"/>
      <c r="L67" s="39"/>
      <c r="M67" s="39"/>
    </row>
    <row r="68" spans="1:13" s="208" customFormat="1" ht="18">
      <c r="A68" s="207" t="s">
        <v>178</v>
      </c>
      <c r="B68" s="42"/>
      <c r="C68" s="42"/>
      <c r="D68" s="42"/>
      <c r="E68" s="42"/>
      <c r="F68" s="42"/>
      <c r="G68" s="42"/>
      <c r="H68" s="42"/>
      <c r="I68" s="42"/>
      <c r="J68" s="42"/>
      <c r="K68" s="42"/>
      <c r="L68" s="42"/>
      <c r="M68" s="42"/>
    </row>
    <row r="69" spans="1:13" ht="16.5">
      <c r="A69" s="158"/>
      <c r="B69" s="39"/>
      <c r="C69" s="39"/>
      <c r="D69" s="39"/>
      <c r="E69" s="39"/>
      <c r="F69" s="39"/>
      <c r="G69" s="39"/>
      <c r="H69" s="39"/>
      <c r="I69" s="39"/>
      <c r="J69" s="39"/>
      <c r="K69" s="39"/>
      <c r="L69" s="39"/>
      <c r="M69" s="39"/>
    </row>
    <row r="70" spans="1:13" ht="33">
      <c r="A70" s="159" t="s">
        <v>100</v>
      </c>
      <c r="B70" s="160" t="s">
        <v>93</v>
      </c>
      <c r="C70" s="160" t="s">
        <v>94</v>
      </c>
      <c r="D70" s="160" t="s">
        <v>95</v>
      </c>
      <c r="E70" s="160" t="s">
        <v>96</v>
      </c>
      <c r="F70" s="39"/>
      <c r="G70" s="39"/>
      <c r="H70" s="39"/>
      <c r="I70" s="39"/>
      <c r="J70" s="39"/>
      <c r="K70" s="39"/>
      <c r="L70" s="39"/>
      <c r="M70" s="39"/>
    </row>
    <row r="71" spans="1:13" ht="16.5">
      <c r="A71" s="161" t="s">
        <v>101</v>
      </c>
      <c r="B71" s="150" t="s">
        <v>62</v>
      </c>
      <c r="C71" s="209">
        <v>44.97</v>
      </c>
      <c r="D71" s="209">
        <v>6870.81</v>
      </c>
      <c r="E71" s="209">
        <f>+C71*D71</f>
        <v>308980.32569999999</v>
      </c>
      <c r="F71" s="39"/>
      <c r="G71" s="39"/>
      <c r="H71" s="39"/>
      <c r="I71" s="39"/>
      <c r="J71" s="39"/>
      <c r="K71" s="39"/>
      <c r="L71" s="39"/>
      <c r="M71" s="39"/>
    </row>
    <row r="72" spans="1:13" ht="16.5">
      <c r="A72" s="159" t="s">
        <v>102</v>
      </c>
      <c r="B72" s="162"/>
      <c r="C72" s="210">
        <f>SUM(C71:C71)</f>
        <v>44.97</v>
      </c>
      <c r="D72" s="210"/>
      <c r="E72" s="210">
        <f>+SUM(E71:E71)</f>
        <v>308980.32569999999</v>
      </c>
      <c r="F72" s="39"/>
      <c r="G72" s="39"/>
      <c r="H72" s="39"/>
      <c r="I72" s="39"/>
      <c r="J72" s="39"/>
      <c r="K72" s="39"/>
      <c r="L72" s="39"/>
      <c r="M72" s="39"/>
    </row>
    <row r="73" spans="1:13" ht="16.5">
      <c r="A73" s="163"/>
      <c r="B73" s="164"/>
      <c r="C73" s="165"/>
      <c r="D73" s="163"/>
      <c r="E73" s="166"/>
      <c r="F73" s="39"/>
      <c r="G73" s="39"/>
      <c r="H73" s="39"/>
      <c r="I73" s="39"/>
      <c r="J73" s="39"/>
      <c r="K73" s="39"/>
      <c r="L73" s="39"/>
      <c r="M73" s="39"/>
    </row>
    <row r="74" spans="1:13" ht="16.5">
      <c r="A74" s="158"/>
      <c r="B74" s="39"/>
      <c r="C74" s="39"/>
      <c r="D74" s="39"/>
      <c r="E74" s="39"/>
      <c r="F74" s="39"/>
      <c r="G74" s="39"/>
      <c r="H74" s="39"/>
      <c r="I74" s="39"/>
      <c r="J74" s="39"/>
      <c r="K74" s="39"/>
      <c r="L74" s="39"/>
      <c r="M74" s="39"/>
    </row>
    <row r="75" spans="1:13" ht="18">
      <c r="A75" s="151" t="s">
        <v>175</v>
      </c>
      <c r="B75" s="39"/>
      <c r="C75" s="39"/>
      <c r="D75" s="39"/>
      <c r="E75" s="39"/>
      <c r="F75" s="39"/>
      <c r="G75" s="39"/>
      <c r="H75" s="39"/>
      <c r="I75" s="39"/>
      <c r="J75" s="39"/>
      <c r="K75" s="39"/>
      <c r="L75" s="39"/>
      <c r="M75" s="39"/>
    </row>
    <row r="76" spans="1:13" ht="16.5">
      <c r="A76" s="167" t="s">
        <v>154</v>
      </c>
      <c r="B76" s="39"/>
      <c r="C76" s="39"/>
      <c r="D76" s="39"/>
      <c r="E76" s="39"/>
      <c r="F76" s="39"/>
      <c r="G76" s="39"/>
      <c r="H76" s="39"/>
      <c r="I76" s="39"/>
      <c r="J76" s="39"/>
      <c r="K76" s="39"/>
      <c r="L76" s="39"/>
      <c r="M76" s="39"/>
    </row>
    <row r="77" spans="1:13" ht="16.5">
      <c r="A77" s="39"/>
      <c r="B77" s="39"/>
      <c r="C77" s="39"/>
      <c r="D77" s="39"/>
      <c r="E77" s="39"/>
      <c r="F77" s="39"/>
      <c r="G77" s="39"/>
      <c r="H77" s="39"/>
      <c r="I77" s="39"/>
      <c r="J77" s="39"/>
      <c r="K77" s="39"/>
      <c r="L77" s="39"/>
      <c r="M77" s="39"/>
    </row>
    <row r="78" spans="1:13" ht="16.5">
      <c r="A78" s="39"/>
      <c r="B78" s="39"/>
      <c r="C78" s="39"/>
      <c r="D78" s="39"/>
      <c r="E78" s="39"/>
      <c r="F78" s="39"/>
      <c r="G78" s="39"/>
      <c r="H78" s="39"/>
      <c r="I78" s="39"/>
      <c r="J78" s="39"/>
      <c r="K78" s="39"/>
      <c r="L78" s="39"/>
      <c r="M78" s="39"/>
    </row>
    <row r="79" spans="1:13" ht="18">
      <c r="A79" s="154" t="s">
        <v>103</v>
      </c>
      <c r="B79" s="39"/>
      <c r="C79" s="39"/>
      <c r="D79" s="39"/>
      <c r="E79" s="39"/>
      <c r="F79" s="39"/>
      <c r="G79" s="39"/>
      <c r="H79" s="39"/>
      <c r="I79" s="39"/>
      <c r="J79" s="39"/>
      <c r="K79" s="39"/>
      <c r="L79" s="39"/>
      <c r="M79" s="39"/>
    </row>
    <row r="80" spans="1:13" ht="18">
      <c r="A80" s="154"/>
      <c r="B80" s="39"/>
      <c r="C80" s="39"/>
      <c r="D80" s="39"/>
      <c r="E80" s="39"/>
      <c r="F80" s="39"/>
      <c r="G80" s="39"/>
      <c r="H80" s="39"/>
      <c r="I80" s="39"/>
      <c r="J80" s="39"/>
      <c r="K80" s="39"/>
      <c r="L80" s="39"/>
      <c r="M80" s="39"/>
    </row>
    <row r="81" spans="1:13" ht="18">
      <c r="A81" s="168" t="s">
        <v>104</v>
      </c>
      <c r="B81" s="39"/>
      <c r="C81" s="39"/>
      <c r="D81" s="39"/>
      <c r="E81" s="39"/>
      <c r="F81" s="39"/>
      <c r="G81" s="39"/>
      <c r="H81" s="39"/>
      <c r="I81" s="39"/>
      <c r="J81" s="39"/>
      <c r="K81" s="39"/>
      <c r="L81" s="39"/>
      <c r="M81" s="39"/>
    </row>
    <row r="82" spans="1:13" ht="16.5">
      <c r="A82" s="39"/>
      <c r="B82" s="39"/>
      <c r="C82" s="39"/>
      <c r="D82" s="39"/>
      <c r="E82" s="39"/>
      <c r="F82" s="39"/>
      <c r="G82" s="39"/>
      <c r="H82" s="39"/>
      <c r="I82" s="39"/>
      <c r="J82" s="39"/>
      <c r="K82" s="39"/>
      <c r="L82" s="39"/>
      <c r="M82" s="39"/>
    </row>
    <row r="83" spans="1:13" ht="18">
      <c r="A83" s="155" t="s">
        <v>105</v>
      </c>
      <c r="B83" s="39"/>
      <c r="C83" s="39"/>
      <c r="D83" s="39"/>
      <c r="E83" s="39"/>
      <c r="F83" s="39"/>
      <c r="G83" s="39"/>
      <c r="H83" s="39"/>
      <c r="I83" s="39"/>
      <c r="J83" s="39"/>
      <c r="K83" s="39"/>
      <c r="L83" s="39"/>
      <c r="M83" s="39"/>
    </row>
    <row r="84" spans="1:13" ht="16.5">
      <c r="A84" s="39"/>
      <c r="B84" s="39"/>
      <c r="C84" s="39"/>
      <c r="D84" s="39"/>
      <c r="E84" s="39"/>
      <c r="F84" s="39"/>
      <c r="G84" s="39"/>
      <c r="H84" s="39"/>
      <c r="I84" s="39"/>
      <c r="J84" s="39"/>
      <c r="K84" s="39"/>
      <c r="L84" s="39"/>
      <c r="M84" s="39"/>
    </row>
    <row r="85" spans="1:13" ht="16.5">
      <c r="A85" s="363" t="s">
        <v>40</v>
      </c>
      <c r="B85" s="364"/>
      <c r="C85" s="365"/>
      <c r="D85" s="39"/>
      <c r="E85" s="39"/>
      <c r="F85" s="39"/>
      <c r="G85" s="39"/>
      <c r="H85" s="39"/>
      <c r="I85" s="39"/>
      <c r="J85" s="39"/>
      <c r="K85" s="39"/>
      <c r="L85" s="39"/>
      <c r="M85" s="39"/>
    </row>
    <row r="86" spans="1:13" ht="33">
      <c r="A86" s="159" t="s">
        <v>17</v>
      </c>
      <c r="B86" s="160" t="s">
        <v>156</v>
      </c>
      <c r="C86" s="160" t="s">
        <v>157</v>
      </c>
      <c r="D86" s="39"/>
      <c r="E86" s="39"/>
      <c r="F86" s="39"/>
      <c r="G86" s="39"/>
      <c r="H86" s="39"/>
      <c r="I86" s="39"/>
      <c r="J86" s="39"/>
      <c r="K86" s="39"/>
      <c r="L86" s="39"/>
      <c r="M86" s="39"/>
    </row>
    <row r="87" spans="1:13" ht="16.5">
      <c r="A87" s="161" t="s">
        <v>155</v>
      </c>
      <c r="B87" s="209">
        <v>12</v>
      </c>
      <c r="C87" s="209">
        <v>0</v>
      </c>
      <c r="D87" s="39"/>
      <c r="E87" s="39"/>
      <c r="F87" s="39"/>
      <c r="G87" s="39"/>
      <c r="H87" s="39"/>
      <c r="I87" s="39"/>
      <c r="J87" s="39"/>
      <c r="K87" s="39"/>
      <c r="L87" s="39"/>
      <c r="M87" s="39"/>
    </row>
    <row r="88" spans="1:13" ht="16.5">
      <c r="A88" s="162" t="s">
        <v>102</v>
      </c>
      <c r="B88" s="210">
        <f>+SUM(B87:B87)</f>
        <v>12</v>
      </c>
      <c r="C88" s="210">
        <f>+SUM(C87:C87)</f>
        <v>0</v>
      </c>
      <c r="D88" s="39"/>
      <c r="E88" s="39"/>
      <c r="F88" s="39"/>
      <c r="G88" s="39"/>
      <c r="H88" s="39"/>
      <c r="I88" s="39"/>
      <c r="J88" s="39"/>
      <c r="K88" s="39"/>
      <c r="L88" s="39"/>
      <c r="M88" s="39"/>
    </row>
    <row r="89" spans="1:13" ht="16.5">
      <c r="A89" s="164"/>
      <c r="B89" s="165"/>
      <c r="C89" s="165"/>
      <c r="D89" s="39"/>
      <c r="E89" s="39"/>
      <c r="F89" s="39"/>
      <c r="G89" s="39"/>
      <c r="H89" s="39"/>
      <c r="I89" s="39"/>
      <c r="J89" s="39"/>
      <c r="K89" s="39"/>
      <c r="L89" s="39"/>
      <c r="M89" s="39"/>
    </row>
    <row r="90" spans="1:13" ht="16.5">
      <c r="A90" s="164"/>
      <c r="B90" s="165"/>
      <c r="C90" s="165"/>
      <c r="D90" s="39"/>
      <c r="E90" s="39"/>
      <c r="F90" s="39"/>
      <c r="G90" s="39"/>
      <c r="H90" s="39"/>
      <c r="I90" s="39"/>
      <c r="J90" s="39"/>
      <c r="K90" s="39"/>
      <c r="L90" s="39"/>
      <c r="M90" s="39"/>
    </row>
    <row r="91" spans="1:13" ht="18">
      <c r="A91" s="168" t="s">
        <v>134</v>
      </c>
      <c r="B91" s="165"/>
      <c r="C91" s="165"/>
      <c r="D91" s="39"/>
      <c r="E91" s="39"/>
      <c r="F91" s="39"/>
      <c r="G91" s="39"/>
      <c r="H91" s="39"/>
      <c r="I91" s="39"/>
      <c r="J91" s="39"/>
      <c r="K91" s="39"/>
      <c r="L91" s="39"/>
      <c r="M91" s="39"/>
    </row>
    <row r="92" spans="1:13" ht="18">
      <c r="A92" s="168"/>
      <c r="B92" s="165"/>
      <c r="C92" s="165"/>
      <c r="D92" s="39"/>
      <c r="E92" s="39"/>
      <c r="F92" s="39"/>
      <c r="G92" s="39"/>
      <c r="H92" s="39"/>
      <c r="I92" s="39"/>
      <c r="J92" s="39"/>
      <c r="K92" s="39"/>
      <c r="L92" s="39"/>
      <c r="M92" s="39"/>
    </row>
    <row r="93" spans="1:13" ht="16.5">
      <c r="A93" s="169"/>
      <c r="B93" s="165"/>
      <c r="C93" s="165"/>
      <c r="D93" s="39"/>
      <c r="E93" s="39"/>
      <c r="F93" s="39"/>
      <c r="G93" s="39"/>
      <c r="H93" s="39"/>
      <c r="I93" s="39"/>
      <c r="J93" s="39"/>
      <c r="K93" s="39"/>
      <c r="L93" s="39"/>
      <c r="M93" s="39"/>
    </row>
    <row r="94" spans="1:13" ht="16.5">
      <c r="A94" s="39"/>
      <c r="B94" s="39"/>
      <c r="C94" s="39"/>
      <c r="D94" s="39"/>
      <c r="E94" s="39"/>
      <c r="F94" s="39"/>
      <c r="G94" s="39"/>
      <c r="H94" s="39"/>
      <c r="I94" s="39"/>
      <c r="J94" s="39"/>
      <c r="K94" s="39"/>
      <c r="L94" s="39"/>
      <c r="M94" s="39"/>
    </row>
    <row r="95" spans="1:13" ht="18">
      <c r="A95" s="168" t="s">
        <v>106</v>
      </c>
      <c r="B95" s="39"/>
      <c r="C95" s="39"/>
      <c r="D95" s="39"/>
      <c r="E95" s="39"/>
      <c r="F95" s="39"/>
      <c r="G95" s="39"/>
      <c r="H95" s="39"/>
      <c r="I95" s="39"/>
      <c r="J95" s="39"/>
      <c r="K95" s="39"/>
      <c r="L95" s="39"/>
      <c r="M95" s="39"/>
    </row>
    <row r="96" spans="1:13" ht="18">
      <c r="A96" s="168"/>
      <c r="B96" s="39"/>
      <c r="C96" s="39"/>
      <c r="D96" s="39"/>
      <c r="E96" s="39"/>
      <c r="F96" s="39"/>
      <c r="G96" s="39"/>
      <c r="H96" s="39"/>
      <c r="I96" s="39"/>
      <c r="J96" s="39"/>
      <c r="K96" s="39"/>
      <c r="L96" s="39"/>
      <c r="M96" s="39"/>
    </row>
    <row r="97" spans="1:13" ht="18">
      <c r="A97" s="168"/>
      <c r="B97" s="39"/>
      <c r="C97" s="39"/>
      <c r="D97" s="39"/>
      <c r="E97" s="39"/>
      <c r="F97" s="39"/>
      <c r="G97" s="39"/>
      <c r="H97" s="39"/>
      <c r="I97" s="39"/>
      <c r="J97" s="39"/>
      <c r="K97" s="39"/>
      <c r="L97" s="39"/>
      <c r="M97" s="39"/>
    </row>
    <row r="98" spans="1:13" ht="16.5">
      <c r="A98" s="363" t="s">
        <v>100</v>
      </c>
      <c r="B98" s="364" t="s">
        <v>88</v>
      </c>
      <c r="C98" s="365" t="s">
        <v>89</v>
      </c>
      <c r="D98" s="39"/>
      <c r="E98" s="39"/>
      <c r="F98" s="39"/>
      <c r="G98" s="39"/>
      <c r="H98" s="39"/>
      <c r="I98" s="39"/>
      <c r="J98" s="39"/>
      <c r="K98" s="39"/>
      <c r="L98" s="39"/>
      <c r="M98" s="39"/>
    </row>
    <row r="99" spans="1:13" ht="16.5">
      <c r="A99" s="366" t="s">
        <v>138</v>
      </c>
      <c r="B99" s="367"/>
      <c r="C99" s="170"/>
      <c r="D99" s="39"/>
      <c r="E99" s="39"/>
      <c r="F99" s="39"/>
      <c r="G99" s="39"/>
      <c r="H99" s="39"/>
      <c r="I99" s="39"/>
      <c r="J99" s="39"/>
      <c r="K99" s="39"/>
      <c r="L99" s="39"/>
      <c r="M99" s="39"/>
    </row>
    <row r="100" spans="1:13" ht="16.5">
      <c r="A100" s="368"/>
      <c r="B100" s="369"/>
      <c r="C100" s="170"/>
      <c r="D100" s="39"/>
      <c r="E100" s="39"/>
      <c r="F100" s="39"/>
      <c r="G100" s="39"/>
      <c r="H100" s="39"/>
      <c r="I100" s="39"/>
      <c r="J100" s="39"/>
      <c r="K100" s="39"/>
      <c r="L100" s="39"/>
      <c r="M100" s="39"/>
    </row>
    <row r="101" spans="1:13" ht="17.25" customHeight="1">
      <c r="A101" s="168"/>
      <c r="B101" s="39"/>
      <c r="C101" s="39"/>
      <c r="D101" s="39"/>
      <c r="E101" s="39"/>
      <c r="F101" s="39"/>
      <c r="G101" s="39"/>
      <c r="H101" s="39"/>
      <c r="I101" s="39"/>
      <c r="J101" s="39"/>
      <c r="K101" s="39"/>
      <c r="L101" s="39"/>
      <c r="M101" s="39"/>
    </row>
    <row r="102" spans="1:13" ht="12" customHeight="1">
      <c r="A102" s="361" t="s">
        <v>139</v>
      </c>
      <c r="B102" s="361"/>
      <c r="C102" s="39"/>
      <c r="D102" s="39"/>
      <c r="E102" s="39"/>
      <c r="F102" s="39"/>
      <c r="G102" s="39"/>
      <c r="H102" s="39"/>
      <c r="I102" s="39"/>
      <c r="J102" s="39"/>
      <c r="K102" s="39"/>
      <c r="L102" s="39"/>
      <c r="M102" s="39"/>
    </row>
    <row r="103" spans="1:13" ht="16.5">
      <c r="A103" s="39"/>
      <c r="B103" s="39"/>
      <c r="C103" s="39"/>
      <c r="D103" s="39"/>
      <c r="E103" s="39"/>
      <c r="F103" s="39"/>
      <c r="G103" s="39"/>
      <c r="H103" s="39"/>
      <c r="I103" s="39"/>
      <c r="J103" s="39"/>
      <c r="K103" s="39"/>
      <c r="L103" s="39"/>
      <c r="M103" s="39"/>
    </row>
    <row r="104" spans="1:13" ht="16.5">
      <c r="A104" s="159" t="s">
        <v>100</v>
      </c>
      <c r="B104" s="159" t="s">
        <v>88</v>
      </c>
      <c r="C104" s="159" t="s">
        <v>89</v>
      </c>
      <c r="D104" s="39"/>
      <c r="E104" s="39"/>
      <c r="F104" s="39"/>
      <c r="G104" s="39"/>
      <c r="H104" s="39"/>
      <c r="I104" s="39"/>
      <c r="J104" s="39"/>
      <c r="K104" s="39"/>
      <c r="L104" s="39"/>
      <c r="M104" s="39"/>
    </row>
    <row r="105" spans="1:13" ht="16.5">
      <c r="A105" s="372" t="s">
        <v>107</v>
      </c>
      <c r="B105" s="370">
        <v>44.97</v>
      </c>
      <c r="C105" s="370">
        <v>0</v>
      </c>
      <c r="D105" s="39"/>
      <c r="E105" s="39"/>
      <c r="F105" s="39"/>
      <c r="G105" s="39"/>
      <c r="H105" s="39"/>
      <c r="I105" s="39"/>
      <c r="J105" s="39"/>
      <c r="K105" s="39"/>
      <c r="L105" s="39"/>
      <c r="M105" s="39"/>
    </row>
    <row r="106" spans="1:13" ht="16.5">
      <c r="A106" s="372"/>
      <c r="B106" s="371"/>
      <c r="C106" s="371"/>
      <c r="D106" s="39"/>
      <c r="E106" s="39"/>
      <c r="F106" s="39"/>
      <c r="G106" s="39"/>
      <c r="H106" s="39"/>
      <c r="I106" s="39"/>
      <c r="J106" s="39"/>
      <c r="K106" s="39"/>
      <c r="L106" s="39"/>
      <c r="M106" s="39"/>
    </row>
    <row r="107" spans="1:13" ht="16.5">
      <c r="A107" s="159" t="s">
        <v>102</v>
      </c>
      <c r="B107" s="210">
        <f>+SUM(B105:B106)</f>
        <v>44.97</v>
      </c>
      <c r="C107" s="210">
        <f>+SUM(C105:C106)</f>
        <v>0</v>
      </c>
      <c r="D107" s="39"/>
      <c r="E107" s="39"/>
      <c r="F107" s="39"/>
      <c r="G107" s="39"/>
      <c r="H107" s="39"/>
      <c r="I107" s="39"/>
      <c r="J107" s="39"/>
      <c r="K107" s="39"/>
      <c r="L107" s="39"/>
      <c r="M107" s="39"/>
    </row>
    <row r="108" spans="1:13" ht="16.5">
      <c r="A108" s="39"/>
      <c r="B108" s="39"/>
      <c r="C108" s="39"/>
      <c r="D108" s="39"/>
      <c r="E108" s="39"/>
      <c r="F108" s="39"/>
      <c r="G108" s="39"/>
      <c r="H108" s="39"/>
      <c r="I108" s="39"/>
      <c r="J108" s="39"/>
      <c r="K108" s="39"/>
      <c r="L108" s="39"/>
      <c r="M108" s="39"/>
    </row>
    <row r="109" spans="1:13" ht="18">
      <c r="A109" s="168" t="s">
        <v>140</v>
      </c>
      <c r="B109" s="39"/>
      <c r="C109" s="39"/>
      <c r="D109" s="39"/>
      <c r="E109" s="39"/>
      <c r="F109" s="39"/>
      <c r="G109" s="39"/>
      <c r="H109" s="39"/>
      <c r="I109" s="39"/>
      <c r="J109" s="39"/>
      <c r="K109" s="39"/>
      <c r="L109" s="39"/>
      <c r="M109" s="39"/>
    </row>
    <row r="110" spans="1:13" ht="16.5">
      <c r="A110" s="39"/>
      <c r="B110" s="39"/>
      <c r="C110" s="39"/>
      <c r="D110" s="39"/>
      <c r="E110" s="39"/>
      <c r="F110" s="39"/>
      <c r="G110" s="39"/>
      <c r="H110" s="39"/>
      <c r="I110" s="39"/>
      <c r="J110" s="39"/>
      <c r="K110" s="39"/>
      <c r="L110" s="39"/>
      <c r="M110" s="39"/>
    </row>
    <row r="111" spans="1:13" ht="16.5">
      <c r="A111" s="171" t="s">
        <v>108</v>
      </c>
      <c r="B111" s="39"/>
      <c r="C111" s="39"/>
      <c r="D111" s="39"/>
      <c r="E111" s="39"/>
      <c r="F111" s="39"/>
      <c r="G111" s="39"/>
      <c r="H111" s="39"/>
      <c r="I111" s="39"/>
      <c r="J111" s="39"/>
      <c r="K111" s="39"/>
      <c r="L111" s="39"/>
      <c r="M111" s="39"/>
    </row>
    <row r="112" spans="1:13" ht="16.5">
      <c r="A112" s="159" t="s">
        <v>109</v>
      </c>
      <c r="B112" s="172">
        <v>44561</v>
      </c>
      <c r="C112" s="172">
        <v>44196</v>
      </c>
      <c r="D112" s="39"/>
      <c r="E112" s="39"/>
      <c r="F112" s="39"/>
      <c r="G112" s="39"/>
      <c r="H112" s="39"/>
      <c r="I112" s="39"/>
      <c r="J112" s="39"/>
      <c r="K112" s="39"/>
      <c r="L112" s="39"/>
      <c r="M112" s="39"/>
    </row>
    <row r="113" spans="1:13" ht="16.5">
      <c r="A113" s="161" t="s">
        <v>158</v>
      </c>
      <c r="B113" s="209">
        <v>1141.02</v>
      </c>
      <c r="C113" s="209">
        <v>0</v>
      </c>
      <c r="D113" s="39"/>
      <c r="E113" s="39"/>
      <c r="F113" s="39"/>
      <c r="G113" s="39"/>
      <c r="H113" s="39"/>
      <c r="I113" s="39"/>
      <c r="J113" s="39"/>
      <c r="K113" s="39"/>
      <c r="L113" s="39"/>
      <c r="M113" s="39"/>
    </row>
    <row r="114" spans="1:13" ht="16.5">
      <c r="A114" s="159" t="s">
        <v>102</v>
      </c>
      <c r="B114" s="210">
        <f>+SUM(B113:B113)</f>
        <v>1141.02</v>
      </c>
      <c r="C114" s="210">
        <f>+SUM(C113:C113)</f>
        <v>0</v>
      </c>
      <c r="D114" s="39"/>
      <c r="E114" s="39"/>
      <c r="F114" s="39"/>
      <c r="G114" s="39"/>
      <c r="H114" s="39"/>
      <c r="I114" s="39"/>
      <c r="J114" s="39"/>
      <c r="K114" s="39"/>
      <c r="L114" s="39"/>
      <c r="M114" s="39"/>
    </row>
    <row r="115" spans="1:13" ht="16.5">
      <c r="A115" s="39"/>
      <c r="B115" s="39"/>
      <c r="C115" s="39"/>
      <c r="D115" s="39"/>
      <c r="E115" s="39"/>
      <c r="F115" s="39"/>
      <c r="G115" s="39"/>
      <c r="H115" s="39"/>
      <c r="I115" s="39"/>
      <c r="J115" s="39"/>
      <c r="K115" s="39"/>
      <c r="L115" s="39"/>
      <c r="M115" s="39"/>
    </row>
    <row r="116" spans="1:13" ht="16.5">
      <c r="A116" s="39"/>
      <c r="B116" s="39"/>
      <c r="C116" s="39"/>
      <c r="D116" s="39"/>
      <c r="E116" s="39"/>
      <c r="F116" s="39"/>
      <c r="G116" s="39"/>
      <c r="H116" s="39"/>
      <c r="I116" s="39"/>
      <c r="J116" s="39"/>
      <c r="K116" s="39"/>
      <c r="L116" s="39"/>
      <c r="M116" s="39"/>
    </row>
    <row r="117" spans="1:13" ht="18">
      <c r="A117" s="168" t="s">
        <v>141</v>
      </c>
      <c r="B117" s="39"/>
      <c r="C117" s="39"/>
      <c r="D117" s="39"/>
      <c r="E117" s="39"/>
      <c r="F117" s="39"/>
      <c r="G117" s="39"/>
      <c r="H117" s="39"/>
      <c r="I117" s="39"/>
      <c r="J117" s="39"/>
      <c r="K117" s="39"/>
      <c r="L117" s="39"/>
      <c r="M117" s="39"/>
    </row>
    <row r="118" spans="1:13" ht="16.5">
      <c r="A118" s="171" t="s">
        <v>110</v>
      </c>
      <c r="B118" s="39"/>
      <c r="C118" s="39"/>
      <c r="D118" s="39"/>
      <c r="E118" s="39"/>
      <c r="F118" s="39"/>
      <c r="G118" s="39"/>
      <c r="H118" s="39"/>
      <c r="I118" s="39"/>
      <c r="J118" s="39"/>
      <c r="K118" s="39"/>
      <c r="L118" s="39"/>
      <c r="M118" s="39"/>
    </row>
    <row r="119" spans="1:13" ht="16.5">
      <c r="A119" s="159" t="s">
        <v>109</v>
      </c>
      <c r="B119" s="172">
        <v>44561</v>
      </c>
      <c r="C119" s="172">
        <v>44196</v>
      </c>
      <c r="D119" s="39"/>
      <c r="E119" s="39"/>
      <c r="F119" s="39"/>
      <c r="G119" s="39"/>
      <c r="H119" s="39"/>
      <c r="I119" s="39"/>
      <c r="J119" s="39"/>
      <c r="K119" s="39"/>
      <c r="L119" s="39"/>
      <c r="M119" s="39"/>
    </row>
    <row r="120" spans="1:13" ht="16.5">
      <c r="A120" s="161" t="s">
        <v>111</v>
      </c>
      <c r="B120" s="209">
        <v>44.97</v>
      </c>
      <c r="C120" s="209">
        <v>0</v>
      </c>
      <c r="D120" s="39"/>
      <c r="E120" s="39"/>
      <c r="F120" s="39"/>
      <c r="G120" s="39"/>
      <c r="H120" s="39"/>
      <c r="I120" s="39"/>
      <c r="J120" s="39"/>
      <c r="K120" s="39"/>
      <c r="L120" s="39"/>
      <c r="M120" s="39"/>
    </row>
    <row r="121" spans="1:13" ht="16.5">
      <c r="A121" s="161" t="s">
        <v>160</v>
      </c>
      <c r="B121" s="209">
        <v>88</v>
      </c>
      <c r="C121" s="209">
        <v>0</v>
      </c>
      <c r="D121" s="39"/>
      <c r="E121" s="39"/>
      <c r="F121" s="39"/>
      <c r="G121" s="39"/>
      <c r="H121" s="39"/>
      <c r="I121" s="39"/>
      <c r="J121" s="39"/>
      <c r="K121" s="39"/>
      <c r="L121" s="39"/>
      <c r="M121" s="39"/>
    </row>
    <row r="122" spans="1:13" ht="16.5">
      <c r="A122" s="161" t="s">
        <v>159</v>
      </c>
      <c r="B122" s="209">
        <v>1170.28</v>
      </c>
      <c r="C122" s="209">
        <v>0</v>
      </c>
      <c r="D122" s="39"/>
      <c r="E122" s="39"/>
      <c r="F122" s="39"/>
      <c r="G122" s="39"/>
      <c r="H122" s="39"/>
      <c r="I122" s="39"/>
      <c r="J122" s="39"/>
      <c r="K122" s="39"/>
      <c r="L122" s="39"/>
      <c r="M122" s="39"/>
    </row>
    <row r="123" spans="1:13" ht="16.5">
      <c r="A123" s="159" t="s">
        <v>102</v>
      </c>
      <c r="B123" s="210">
        <f>+SUM(B120:B122)</f>
        <v>1303.25</v>
      </c>
      <c r="C123" s="210">
        <f>+SUM(C120:C122)</f>
        <v>0</v>
      </c>
      <c r="D123" s="119"/>
      <c r="E123" s="39"/>
      <c r="F123" s="39"/>
      <c r="G123" s="39"/>
      <c r="H123" s="39"/>
      <c r="I123" s="39"/>
      <c r="J123" s="39"/>
      <c r="K123" s="39"/>
      <c r="L123" s="39"/>
      <c r="M123" s="39"/>
    </row>
    <row r="124" spans="1:13" ht="16.5">
      <c r="A124" s="39"/>
      <c r="B124" s="39"/>
      <c r="C124" s="39"/>
      <c r="D124" s="39"/>
      <c r="E124" s="39"/>
      <c r="F124" s="39"/>
      <c r="G124" s="39"/>
      <c r="H124" s="39"/>
      <c r="I124" s="39"/>
      <c r="J124" s="39"/>
      <c r="K124" s="39"/>
      <c r="L124" s="39"/>
      <c r="M124" s="39"/>
    </row>
    <row r="125" spans="1:13" ht="16.5">
      <c r="A125" s="39"/>
      <c r="B125" s="39"/>
      <c r="C125" s="39"/>
      <c r="D125" s="39"/>
      <c r="E125" s="39"/>
      <c r="F125" s="39"/>
      <c r="G125" s="39"/>
      <c r="H125" s="39"/>
      <c r="I125" s="39"/>
      <c r="J125" s="39"/>
      <c r="K125" s="39"/>
      <c r="L125" s="39"/>
      <c r="M125" s="39"/>
    </row>
    <row r="126" spans="1:13" ht="18">
      <c r="A126" s="173" t="s">
        <v>142</v>
      </c>
      <c r="B126" s="39"/>
      <c r="C126" s="39"/>
      <c r="D126" s="39"/>
      <c r="E126" s="39"/>
      <c r="F126" s="39"/>
      <c r="G126" s="39"/>
      <c r="H126" s="39"/>
      <c r="I126" s="39"/>
      <c r="J126" s="39"/>
      <c r="K126" s="39"/>
      <c r="L126" s="39"/>
      <c r="M126" s="39"/>
    </row>
    <row r="127" spans="1:13" ht="16.5">
      <c r="A127" s="39"/>
      <c r="B127" s="39"/>
      <c r="C127" s="39"/>
      <c r="D127" s="39"/>
      <c r="E127" s="39"/>
      <c r="F127" s="39"/>
      <c r="G127" s="39"/>
      <c r="H127" s="39"/>
      <c r="I127" s="39"/>
      <c r="J127" s="39"/>
      <c r="K127" s="39"/>
      <c r="L127" s="39"/>
      <c r="M127" s="39"/>
    </row>
    <row r="128" spans="1:13" ht="46.5" customHeight="1">
      <c r="A128" s="362" t="s">
        <v>143</v>
      </c>
      <c r="B128" s="362"/>
      <c r="C128" s="362"/>
      <c r="D128" s="39"/>
      <c r="E128" s="39"/>
      <c r="F128" s="39"/>
      <c r="G128" s="39"/>
      <c r="H128" s="39"/>
      <c r="I128" s="39"/>
      <c r="J128" s="39"/>
      <c r="K128" s="39"/>
      <c r="L128" s="39"/>
      <c r="M128" s="39"/>
    </row>
    <row r="129" spans="1:13" ht="16.5">
      <c r="A129" s="39"/>
      <c r="B129" s="39"/>
      <c r="C129" s="39"/>
      <c r="D129" s="39"/>
      <c r="E129" s="39"/>
      <c r="F129" s="39"/>
      <c r="G129" s="39"/>
      <c r="H129" s="39"/>
      <c r="I129" s="39"/>
      <c r="J129" s="39"/>
      <c r="K129" s="39"/>
      <c r="L129" s="39"/>
      <c r="M129" s="39"/>
    </row>
    <row r="130" spans="1:13" ht="16.5">
      <c r="A130" s="39"/>
      <c r="B130" s="39"/>
      <c r="C130" s="39"/>
      <c r="D130" s="39"/>
      <c r="E130" s="39"/>
      <c r="F130" s="39"/>
      <c r="G130" s="39"/>
      <c r="H130" s="39"/>
      <c r="I130" s="39"/>
      <c r="J130" s="39"/>
      <c r="K130" s="39"/>
      <c r="L130" s="39"/>
      <c r="M130" s="39"/>
    </row>
  </sheetData>
  <mergeCells count="38">
    <mergeCell ref="A13:G13"/>
    <mergeCell ref="A41:G41"/>
    <mergeCell ref="A42:G42"/>
    <mergeCell ref="A43:G44"/>
    <mergeCell ref="A45:G45"/>
    <mergeCell ref="A29:D29"/>
    <mergeCell ref="A30:G31"/>
    <mergeCell ref="A32:G32"/>
    <mergeCell ref="A33:G34"/>
    <mergeCell ref="A35:G35"/>
    <mergeCell ref="A36:G36"/>
    <mergeCell ref="A18:G19"/>
    <mergeCell ref="A20:G21"/>
    <mergeCell ref="A22:G22"/>
    <mergeCell ref="A24:G25"/>
    <mergeCell ref="A26:G26"/>
    <mergeCell ref="A85:C85"/>
    <mergeCell ref="A105:A106"/>
    <mergeCell ref="A2:G2"/>
    <mergeCell ref="A3:G3"/>
    <mergeCell ref="A5:G5"/>
    <mergeCell ref="A37:G37"/>
    <mergeCell ref="A38:G38"/>
    <mergeCell ref="A39:G39"/>
    <mergeCell ref="A40:G40"/>
    <mergeCell ref="A28:G28"/>
    <mergeCell ref="A6:G7"/>
    <mergeCell ref="A8:G8"/>
    <mergeCell ref="A9:G10"/>
    <mergeCell ref="A11:G12"/>
    <mergeCell ref="A15:G15"/>
    <mergeCell ref="A17:G17"/>
    <mergeCell ref="A102:B102"/>
    <mergeCell ref="A128:C128"/>
    <mergeCell ref="A98:C98"/>
    <mergeCell ref="A99:B100"/>
    <mergeCell ref="B105:B106"/>
    <mergeCell ref="C105:C106"/>
  </mergeCells>
  <pageMargins left="0.7" right="0.7" top="0.75" bottom="0.75" header="0.3" footer="0.3"/>
  <pageSetup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7"/>
  <sheetViews>
    <sheetView showGridLines="0" zoomScale="85" zoomScaleNormal="85" workbookViewId="0">
      <pane ySplit="5" topLeftCell="A6" activePane="bottomLeft" state="frozen"/>
      <selection pane="bottomLeft" activeCell="G10" sqref="G10"/>
    </sheetView>
  </sheetViews>
  <sheetFormatPr baseColWidth="10" defaultRowHeight="15"/>
  <cols>
    <col min="1" max="1" width="22.42578125" style="208" bestFit="1" customWidth="1"/>
    <col min="2" max="2" width="49.140625" style="208" bestFit="1" customWidth="1"/>
    <col min="3" max="3" width="23.85546875" style="208" bestFit="1" customWidth="1"/>
    <col min="4" max="4" width="16.28515625" style="208" bestFit="1" customWidth="1"/>
    <col min="5" max="5" width="12.85546875" style="208" bestFit="1" customWidth="1"/>
    <col min="6" max="6" width="16.140625" style="208" customWidth="1"/>
    <col min="7" max="7" width="19.85546875" style="208" bestFit="1" customWidth="1"/>
    <col min="8" max="8" width="12.5703125" style="208" bestFit="1" customWidth="1"/>
    <col min="9" max="9" width="14.28515625" style="208" bestFit="1" customWidth="1"/>
    <col min="10" max="10" width="15.28515625" style="208" bestFit="1" customWidth="1"/>
    <col min="11" max="11" width="12.5703125" style="208" bestFit="1" customWidth="1"/>
    <col min="12" max="12" width="11.42578125" style="208"/>
    <col min="13" max="14" width="11.5703125" style="208" bestFit="1" customWidth="1"/>
    <col min="15" max="16384" width="11.42578125" style="208"/>
  </cols>
  <sheetData>
    <row r="1" spans="1:14" ht="16.5">
      <c r="A1" s="42"/>
      <c r="B1" s="42"/>
      <c r="C1" s="42"/>
      <c r="D1" s="42"/>
      <c r="E1" s="42"/>
      <c r="F1" s="42"/>
      <c r="G1" s="42"/>
      <c r="H1" s="42"/>
      <c r="I1" s="42"/>
      <c r="J1" s="42"/>
      <c r="K1" s="42"/>
      <c r="L1" s="42"/>
      <c r="M1" s="42"/>
      <c r="N1" s="42"/>
    </row>
    <row r="2" spans="1:14" ht="18">
      <c r="A2" s="383" t="str">
        <f>+"4-2 COMPOSICIÓN DE LAS INVERSIONES DEL FONDO MUTUO CORTO PLAZO DÓLARES AMERICANOS CORRESPONDIENTE AL "&amp;UPPER(TEXT(indice!O3,"DD \D\E MMMM \D\E AAAA"))</f>
        <v>4-2 COMPOSICIÓN DE LAS INVERSIONES DEL FONDO MUTUO CORTO PLAZO DÓLARES AMERICANOS CORRESPONDIENTE AL 31 DE DICIEMBRE DE 2021</v>
      </c>
      <c r="B2" s="384"/>
      <c r="C2" s="384"/>
      <c r="D2" s="384"/>
      <c r="E2" s="384"/>
      <c r="F2" s="384"/>
      <c r="G2" s="384"/>
      <c r="H2" s="384"/>
      <c r="I2" s="384"/>
      <c r="J2" s="42"/>
      <c r="K2" s="42"/>
      <c r="L2" s="42"/>
      <c r="M2" s="42"/>
      <c r="N2" s="42"/>
    </row>
    <row r="3" spans="1:14" ht="105">
      <c r="A3" s="216" t="s">
        <v>113</v>
      </c>
      <c r="B3" s="216" t="s">
        <v>114</v>
      </c>
      <c r="C3" s="216" t="s">
        <v>123</v>
      </c>
      <c r="D3" s="216" t="s">
        <v>124</v>
      </c>
      <c r="E3" s="216" t="s">
        <v>125</v>
      </c>
      <c r="F3" s="216" t="s">
        <v>115</v>
      </c>
      <c r="G3" s="216" t="s">
        <v>126</v>
      </c>
      <c r="H3" s="216" t="s">
        <v>127</v>
      </c>
      <c r="I3" s="216" t="s">
        <v>128</v>
      </c>
      <c r="J3" s="216" t="s">
        <v>129</v>
      </c>
      <c r="K3" s="216" t="s">
        <v>130</v>
      </c>
      <c r="L3" s="216" t="s">
        <v>131</v>
      </c>
      <c r="M3" s="216" t="s">
        <v>132</v>
      </c>
      <c r="N3" s="216" t="s">
        <v>133</v>
      </c>
    </row>
    <row r="4" spans="1:14" ht="16.5">
      <c r="A4" s="223" t="s">
        <v>185</v>
      </c>
      <c r="B4" s="212" t="s">
        <v>186</v>
      </c>
      <c r="C4" s="224" t="s">
        <v>187</v>
      </c>
      <c r="D4" s="212" t="s">
        <v>188</v>
      </c>
      <c r="E4" s="222">
        <v>44496</v>
      </c>
      <c r="F4" s="221">
        <v>0</v>
      </c>
      <c r="G4" s="212" t="s">
        <v>189</v>
      </c>
      <c r="H4" s="213">
        <v>0</v>
      </c>
      <c r="I4" s="220">
        <v>50000</v>
      </c>
      <c r="J4" s="220">
        <v>49970.743124634289</v>
      </c>
      <c r="K4" s="213">
        <v>0</v>
      </c>
      <c r="L4" s="215">
        <v>1</v>
      </c>
      <c r="M4" s="215">
        <v>0.9980028257269703</v>
      </c>
      <c r="N4" s="215">
        <v>0.9980028257269703</v>
      </c>
    </row>
    <row r="5" spans="1:14" ht="16.5">
      <c r="A5" s="211"/>
      <c r="B5" s="212"/>
      <c r="C5" s="212"/>
      <c r="D5" s="212"/>
      <c r="E5" s="212"/>
      <c r="F5" s="212"/>
      <c r="G5" s="212"/>
      <c r="H5" s="213"/>
      <c r="I5" s="220"/>
      <c r="J5" s="220"/>
      <c r="K5" s="213"/>
      <c r="L5" s="214"/>
      <c r="M5" s="215"/>
      <c r="N5" s="215"/>
    </row>
    <row r="6" spans="1:14" ht="16.5">
      <c r="A6" s="385" t="s">
        <v>116</v>
      </c>
      <c r="B6" s="385"/>
      <c r="C6" s="385"/>
      <c r="D6" s="385"/>
      <c r="E6" s="385"/>
      <c r="F6" s="385"/>
      <c r="G6" s="385"/>
      <c r="H6" s="385"/>
      <c r="I6" s="386"/>
      <c r="J6" s="200">
        <f>SUM(J4:J5)</f>
        <v>49970.743124634289</v>
      </c>
      <c r="K6" s="219"/>
      <c r="L6" s="217"/>
      <c r="M6" s="217"/>
      <c r="N6" s="218"/>
    </row>
    <row r="7" spans="1:14" ht="16.5">
      <c r="A7" s="42"/>
      <c r="B7" s="42"/>
      <c r="C7" s="42"/>
      <c r="D7" s="42"/>
      <c r="E7" s="42"/>
      <c r="F7" s="42"/>
      <c r="G7" s="42"/>
      <c r="H7" s="42"/>
      <c r="I7" s="42"/>
      <c r="J7" s="42"/>
      <c r="K7" s="42"/>
      <c r="L7" s="42"/>
      <c r="M7" s="42"/>
      <c r="N7" s="42"/>
    </row>
  </sheetData>
  <mergeCells count="2">
    <mergeCell ref="A2:I2"/>
    <mergeCell ref="A6:I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showGridLines="0" workbookViewId="0">
      <selection activeCell="H9" sqref="H9:I9"/>
    </sheetView>
  </sheetViews>
  <sheetFormatPr baseColWidth="10" defaultColWidth="9.140625" defaultRowHeight="16.5"/>
  <cols>
    <col min="1" max="1" width="3.7109375" style="42" customWidth="1"/>
    <col min="2" max="2" width="70.85546875" style="42" customWidth="1"/>
    <col min="3" max="3" width="19.85546875" style="42" customWidth="1"/>
    <col min="4" max="4" width="1.28515625" style="42" customWidth="1"/>
    <col min="5" max="5" width="16.140625" style="42" customWidth="1"/>
    <col min="6" max="6" width="6.5703125" style="48" customWidth="1"/>
    <col min="7" max="7" width="7.42578125" style="48" customWidth="1"/>
    <col min="8" max="8" width="19.7109375" style="48" customWidth="1"/>
    <col min="9" max="9" width="12.28515625" style="48" bestFit="1" customWidth="1"/>
    <col min="10" max="10" width="12.85546875" style="48" bestFit="1" customWidth="1"/>
    <col min="11" max="16384" width="9.140625" style="48"/>
  </cols>
  <sheetData>
    <row r="1" spans="1:9">
      <c r="B1" s="45"/>
      <c r="C1" s="45"/>
      <c r="E1" s="45"/>
      <c r="F1" s="45"/>
      <c r="G1" s="45"/>
      <c r="H1" s="108"/>
    </row>
    <row r="2" spans="1:9">
      <c r="B2" s="46"/>
      <c r="C2" s="179"/>
      <c r="D2" s="47"/>
      <c r="E2" s="335"/>
      <c r="F2" s="335"/>
      <c r="G2" s="336"/>
      <c r="H2" s="336"/>
    </row>
    <row r="3" spans="1:9" ht="30">
      <c r="B3" s="333" t="s">
        <v>146</v>
      </c>
      <c r="C3" s="333"/>
      <c r="D3" s="333"/>
      <c r="E3" s="333"/>
      <c r="F3" s="333"/>
      <c r="G3" s="323"/>
      <c r="H3" s="323"/>
    </row>
    <row r="4" spans="1:9">
      <c r="B4" s="334" t="str">
        <f>+"ESTADO DE FLUJO DE EFECTIVO AL "&amp;UPPER(TEXT(indice!O3,"DD \D\E MMMM \D\E AAAA"))</f>
        <v>ESTADO DE FLUJO DE EFECTIVO AL 31 DE DICIEMBRE DE 2021</v>
      </c>
      <c r="C4" s="334"/>
      <c r="D4" s="334"/>
      <c r="E4" s="334"/>
      <c r="F4" s="334"/>
    </row>
    <row r="5" spans="1:9">
      <c r="A5" s="49"/>
      <c r="B5" s="50"/>
      <c r="C5" s="337">
        <v>2021</v>
      </c>
      <c r="D5" s="51"/>
      <c r="E5" s="337">
        <v>2020</v>
      </c>
      <c r="F5" s="69"/>
      <c r="G5" s="324"/>
      <c r="H5" s="324"/>
      <c r="I5" s="324"/>
    </row>
    <row r="6" spans="1:9" s="66" customFormat="1">
      <c r="A6" s="42"/>
      <c r="B6" s="52"/>
      <c r="C6" s="338"/>
      <c r="D6" s="53"/>
      <c r="E6" s="338"/>
      <c r="F6" s="70"/>
      <c r="G6" s="325"/>
      <c r="H6" s="325"/>
      <c r="I6" s="325"/>
    </row>
    <row r="7" spans="1:9" s="66" customFormat="1">
      <c r="A7" s="42"/>
      <c r="B7" s="54"/>
      <c r="C7" s="55" t="s">
        <v>62</v>
      </c>
      <c r="D7" s="56"/>
      <c r="E7" s="55" t="s">
        <v>62</v>
      </c>
      <c r="F7" s="71"/>
      <c r="G7" s="325"/>
      <c r="H7" s="325"/>
      <c r="I7" s="325"/>
    </row>
    <row r="8" spans="1:9" s="66" customFormat="1">
      <c r="A8" s="42"/>
      <c r="B8" s="54"/>
      <c r="C8" s="57"/>
      <c r="D8" s="56"/>
      <c r="E8" s="57"/>
      <c r="F8" s="71"/>
      <c r="G8" s="325"/>
      <c r="H8" s="325"/>
      <c r="I8" s="325"/>
    </row>
    <row r="9" spans="1:9" s="66" customFormat="1">
      <c r="A9" s="42"/>
      <c r="B9" s="58" t="s">
        <v>1</v>
      </c>
      <c r="C9" s="184">
        <f>+E24</f>
        <v>0</v>
      </c>
      <c r="D9" s="185"/>
      <c r="E9" s="184">
        <v>0</v>
      </c>
      <c r="F9" s="71"/>
      <c r="G9" s="325"/>
      <c r="H9" s="325"/>
      <c r="I9" s="325"/>
    </row>
    <row r="10" spans="1:9" s="66" customFormat="1">
      <c r="A10" s="42"/>
      <c r="B10" s="59" t="s">
        <v>2</v>
      </c>
      <c r="C10" s="185"/>
      <c r="D10" s="185"/>
      <c r="E10" s="185"/>
      <c r="F10" s="71"/>
      <c r="G10" s="325"/>
      <c r="H10" s="325"/>
      <c r="I10" s="325"/>
    </row>
    <row r="11" spans="1:9" s="66" customFormat="1">
      <c r="A11" s="49"/>
      <c r="B11" s="58" t="s">
        <v>3</v>
      </c>
      <c r="C11" s="186"/>
      <c r="D11" s="186"/>
      <c r="E11" s="186"/>
      <c r="F11" s="71"/>
      <c r="G11" s="325"/>
      <c r="H11" s="325"/>
      <c r="I11" s="325"/>
    </row>
    <row r="12" spans="1:9" s="66" customFormat="1">
      <c r="A12" s="49"/>
      <c r="B12" s="58" t="s">
        <v>4</v>
      </c>
      <c r="C12" s="186"/>
      <c r="D12" s="186"/>
      <c r="E12" s="186"/>
      <c r="F12" s="71"/>
      <c r="G12" s="325"/>
      <c r="H12" s="325"/>
      <c r="I12" s="325"/>
    </row>
    <row r="13" spans="1:9" s="66" customFormat="1">
      <c r="A13" s="42"/>
      <c r="B13" s="54" t="s">
        <v>5</v>
      </c>
      <c r="C13" s="187">
        <v>-49970.74</v>
      </c>
      <c r="D13" s="186"/>
      <c r="E13" s="187">
        <v>0</v>
      </c>
      <c r="F13" s="71"/>
      <c r="G13" s="325"/>
      <c r="H13" s="326"/>
      <c r="I13" s="325"/>
    </row>
    <row r="14" spans="1:9" s="66" customFormat="1">
      <c r="A14" s="42"/>
      <c r="B14" s="54" t="s">
        <v>6</v>
      </c>
      <c r="C14" s="187">
        <v>0</v>
      </c>
      <c r="D14" s="186"/>
      <c r="E14" s="187">
        <v>0</v>
      </c>
      <c r="F14" s="71"/>
      <c r="G14" s="325"/>
      <c r="H14" s="325"/>
      <c r="I14" s="325"/>
    </row>
    <row r="15" spans="1:9" s="66" customFormat="1">
      <c r="A15" s="42"/>
      <c r="B15" s="54" t="s">
        <v>63</v>
      </c>
      <c r="C15" s="187">
        <v>0</v>
      </c>
      <c r="D15" s="186"/>
      <c r="E15" s="187">
        <v>0</v>
      </c>
      <c r="F15" s="71"/>
      <c r="G15" s="325"/>
      <c r="H15" s="325"/>
      <c r="I15" s="325"/>
    </row>
    <row r="16" spans="1:9" s="66" customFormat="1">
      <c r="A16" s="42"/>
      <c r="B16" s="54" t="s">
        <v>8</v>
      </c>
      <c r="C16" s="188">
        <v>44.97</v>
      </c>
      <c r="D16" s="186"/>
      <c r="E16" s="188">
        <v>0</v>
      </c>
      <c r="F16" s="71"/>
      <c r="G16" s="325"/>
      <c r="H16" s="325"/>
      <c r="I16" s="325"/>
    </row>
    <row r="17" spans="1:10" s="66" customFormat="1">
      <c r="A17" s="42"/>
      <c r="B17" s="58" t="s">
        <v>9</v>
      </c>
      <c r="C17" s="189">
        <f>+C13+C14+C15+C16</f>
        <v>-49925.77</v>
      </c>
      <c r="D17" s="185"/>
      <c r="E17" s="189">
        <f>+E13+E14+E15+E16</f>
        <v>0</v>
      </c>
      <c r="F17" s="71"/>
      <c r="G17" s="325"/>
      <c r="H17" s="325"/>
      <c r="I17" s="325"/>
    </row>
    <row r="18" spans="1:10" s="66" customFormat="1">
      <c r="A18" s="42"/>
      <c r="B18" s="54"/>
      <c r="C18" s="186"/>
      <c r="D18" s="186"/>
      <c r="E18" s="187"/>
      <c r="F18" s="71"/>
      <c r="G18" s="325"/>
      <c r="H18" s="325"/>
      <c r="I18" s="325"/>
    </row>
    <row r="19" spans="1:10" s="66" customFormat="1">
      <c r="A19" s="42"/>
      <c r="B19" s="59" t="s">
        <v>10</v>
      </c>
      <c r="C19" s="186"/>
      <c r="D19" s="186"/>
      <c r="E19" s="187"/>
      <c r="F19" s="71"/>
      <c r="G19" s="325"/>
      <c r="H19" s="325"/>
      <c r="I19" s="325"/>
    </row>
    <row r="20" spans="1:10" s="66" customFormat="1">
      <c r="A20" s="49"/>
      <c r="B20" s="58" t="s">
        <v>11</v>
      </c>
      <c r="C20" s="186"/>
      <c r="D20" s="186"/>
      <c r="E20" s="187"/>
      <c r="F20" s="71"/>
      <c r="G20" s="325"/>
      <c r="H20" s="325"/>
      <c r="I20" s="325"/>
    </row>
    <row r="21" spans="1:10" s="66" customFormat="1">
      <c r="A21" s="49"/>
      <c r="B21" s="54" t="s">
        <v>12</v>
      </c>
      <c r="C21" s="187">
        <v>0</v>
      </c>
      <c r="D21" s="186"/>
      <c r="E21" s="187">
        <v>0</v>
      </c>
      <c r="F21" s="71"/>
      <c r="G21" s="325"/>
      <c r="H21" s="325"/>
      <c r="I21" s="325"/>
    </row>
    <row r="22" spans="1:10" s="66" customFormat="1">
      <c r="A22" s="42"/>
      <c r="B22" s="54" t="s">
        <v>13</v>
      </c>
      <c r="C22" s="190">
        <v>49937.77</v>
      </c>
      <c r="D22" s="186"/>
      <c r="E22" s="190">
        <v>0</v>
      </c>
      <c r="F22" s="71"/>
    </row>
    <row r="23" spans="1:10" s="66" customFormat="1">
      <c r="A23" s="42"/>
      <c r="B23" s="54" t="s">
        <v>14</v>
      </c>
      <c r="C23" s="187">
        <f>+C21+C22</f>
        <v>49937.77</v>
      </c>
      <c r="D23" s="186"/>
      <c r="E23" s="187">
        <f>+E21+E22</f>
        <v>0</v>
      </c>
      <c r="F23" s="71"/>
    </row>
    <row r="24" spans="1:10" s="66" customFormat="1" ht="17.25" thickBot="1">
      <c r="A24" s="49"/>
      <c r="B24" s="58" t="s">
        <v>15</v>
      </c>
      <c r="C24" s="191">
        <f>+C23+C17+C9</f>
        <v>12</v>
      </c>
      <c r="D24" s="185"/>
      <c r="E24" s="191">
        <f>+E23+E17+E9</f>
        <v>0</v>
      </c>
      <c r="F24" s="71"/>
      <c r="I24" s="325"/>
      <c r="J24" s="325"/>
    </row>
    <row r="25" spans="1:10" s="66" customFormat="1" ht="17.25" thickTop="1">
      <c r="A25" s="42"/>
      <c r="B25" s="54"/>
      <c r="C25" s="61"/>
      <c r="D25" s="62"/>
      <c r="E25" s="62"/>
      <c r="F25" s="71"/>
      <c r="I25" s="325"/>
    </row>
    <row r="26" spans="1:10" s="66" customFormat="1">
      <c r="A26" s="42"/>
      <c r="B26" s="52"/>
      <c r="C26" s="63"/>
      <c r="D26" s="64"/>
      <c r="E26" s="64"/>
      <c r="F26" s="70"/>
    </row>
    <row r="27" spans="1:10" s="66" customFormat="1">
      <c r="A27" s="42"/>
      <c r="B27" s="42"/>
      <c r="C27" s="65"/>
      <c r="D27" s="65"/>
      <c r="E27" s="65"/>
      <c r="F27" s="42"/>
    </row>
    <row r="28" spans="1:10">
      <c r="B28" s="42" t="s">
        <v>190</v>
      </c>
      <c r="C28" s="67"/>
      <c r="D28" s="68"/>
      <c r="E28" s="68"/>
      <c r="F28" s="42"/>
      <c r="H28" s="327"/>
    </row>
    <row r="29" spans="1:10">
      <c r="B29" s="117"/>
      <c r="C29" s="328"/>
      <c r="D29" s="324"/>
      <c r="E29" s="324"/>
      <c r="F29" s="324"/>
      <c r="G29" s="324"/>
      <c r="H29" s="324"/>
      <c r="I29" s="324"/>
    </row>
    <row r="30" spans="1:10">
      <c r="B30" s="49"/>
      <c r="C30" s="68"/>
      <c r="D30" s="68"/>
      <c r="E30" s="68"/>
    </row>
    <row r="31" spans="1:10">
      <c r="B31" s="117"/>
      <c r="C31" s="67"/>
      <c r="D31" s="68"/>
      <c r="E31" s="68"/>
    </row>
    <row r="32" spans="1:10">
      <c r="C32" s="68"/>
      <c r="D32" s="68"/>
      <c r="E32" s="68"/>
    </row>
    <row r="33" spans="2:7">
      <c r="B33" s="180"/>
      <c r="C33" s="332"/>
      <c r="D33" s="332"/>
      <c r="E33" s="332"/>
      <c r="F33" s="332"/>
      <c r="G33" s="332"/>
    </row>
    <row r="34" spans="2:7">
      <c r="B34" s="180"/>
      <c r="C34" s="332"/>
      <c r="D34" s="332"/>
      <c r="E34" s="332"/>
      <c r="F34" s="332"/>
      <c r="G34" s="332"/>
    </row>
    <row r="35" spans="2:7">
      <c r="C35" s="68"/>
      <c r="D35" s="68"/>
      <c r="E35" s="68"/>
    </row>
  </sheetData>
  <mergeCells count="8">
    <mergeCell ref="C34:G34"/>
    <mergeCell ref="B3:F3"/>
    <mergeCell ref="B4:F4"/>
    <mergeCell ref="E2:F2"/>
    <mergeCell ref="G2:H2"/>
    <mergeCell ref="C33:G33"/>
    <mergeCell ref="C5:C6"/>
    <mergeCell ref="E5:E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18"/>
  <sheetViews>
    <sheetView showGridLines="0" workbookViewId="0">
      <selection activeCell="D26" sqref="D26"/>
    </sheetView>
  </sheetViews>
  <sheetFormatPr baseColWidth="10" defaultRowHeight="15"/>
  <cols>
    <col min="2" max="2" width="35.28515625" customWidth="1"/>
    <col min="3" max="3" width="28.28515625" customWidth="1"/>
    <col min="4" max="4" width="20.42578125" customWidth="1"/>
    <col min="5" max="5" width="28.140625" customWidth="1"/>
  </cols>
  <sheetData>
    <row r="1" spans="2:9" ht="16.5">
      <c r="B1" s="39"/>
      <c r="C1" s="39"/>
      <c r="D1" s="39"/>
      <c r="E1" s="39"/>
      <c r="F1" s="39"/>
      <c r="G1" s="39"/>
    </row>
    <row r="2" spans="2:9" ht="30">
      <c r="B2" s="340" t="s">
        <v>146</v>
      </c>
      <c r="C2" s="340"/>
      <c r="D2" s="340"/>
      <c r="E2" s="340"/>
      <c r="F2" s="72"/>
      <c r="G2" s="49"/>
      <c r="H2" s="5"/>
      <c r="I2" s="5"/>
    </row>
    <row r="3" spans="2:9" ht="16.5">
      <c r="B3" s="341" t="s">
        <v>16</v>
      </c>
      <c r="C3" s="341"/>
      <c r="D3" s="341"/>
      <c r="E3" s="341"/>
      <c r="F3" s="86"/>
      <c r="G3" s="86"/>
      <c r="H3" s="6"/>
      <c r="I3" s="6"/>
    </row>
    <row r="4" spans="2:9" ht="16.5">
      <c r="B4" s="332" t="str">
        <f>+"Correspondiente al periodo cerrado del "&amp;(TEXT(indice!O3,"DD \d\e MMMM \d\e AAAA"))</f>
        <v>Correspondiente al periodo cerrado del 31 de diciembre de 2021</v>
      </c>
      <c r="C4" s="332"/>
      <c r="D4" s="332"/>
      <c r="E4" s="332"/>
      <c r="F4" s="87"/>
      <c r="G4" s="87"/>
      <c r="H4" s="6"/>
      <c r="I4" s="6"/>
    </row>
    <row r="5" spans="2:9" ht="16.5">
      <c r="B5" s="339"/>
      <c r="C5" s="339"/>
      <c r="D5" s="339"/>
      <c r="E5" s="339"/>
      <c r="F5" s="339"/>
      <c r="G5" s="339"/>
      <c r="H5" s="6"/>
      <c r="I5" s="6"/>
    </row>
    <row r="6" spans="2:9" ht="33">
      <c r="B6" s="74" t="s">
        <v>17</v>
      </c>
      <c r="C6" s="74" t="s">
        <v>18</v>
      </c>
      <c r="D6" s="75" t="s">
        <v>19</v>
      </c>
      <c r="E6" s="76" t="str">
        <f>+"TOTAL ACTIVO NETO AL "&amp;UPPER(TEXT(indice!O2,"DD \D\E MMMM \D\E AAAA"))</f>
        <v>TOTAL ACTIVO NETO AL 31 DE DICIEMBRE DE 2020</v>
      </c>
      <c r="F6" s="77"/>
      <c r="G6" s="77"/>
      <c r="H6" s="6"/>
      <c r="I6" s="6"/>
    </row>
    <row r="7" spans="2:9" ht="16.5">
      <c r="B7" s="78" t="s">
        <v>20</v>
      </c>
      <c r="C7" s="192">
        <v>0</v>
      </c>
      <c r="D7" s="192">
        <v>0</v>
      </c>
      <c r="E7" s="193">
        <f>+C7+D7</f>
        <v>0</v>
      </c>
      <c r="F7" s="77"/>
      <c r="G7" s="77"/>
      <c r="H7" s="6"/>
      <c r="I7" s="6"/>
    </row>
    <row r="8" spans="2:9" ht="16.5">
      <c r="B8" s="79"/>
      <c r="C8" s="194"/>
      <c r="D8" s="194"/>
      <c r="E8" s="80"/>
      <c r="F8" s="39"/>
      <c r="G8" s="39"/>
    </row>
    <row r="9" spans="2:9" ht="16.5">
      <c r="B9" s="81" t="s">
        <v>21</v>
      </c>
      <c r="C9" s="195"/>
      <c r="D9" s="195"/>
      <c r="E9" s="80"/>
      <c r="F9" s="86"/>
      <c r="G9" s="86"/>
      <c r="H9" s="8"/>
      <c r="I9" s="8"/>
    </row>
    <row r="10" spans="2:9" ht="16.5">
      <c r="B10" s="82" t="s">
        <v>13</v>
      </c>
      <c r="C10" s="80">
        <v>50100</v>
      </c>
      <c r="D10" s="195"/>
      <c r="E10" s="80">
        <f t="shared" ref="E10:E13" si="0">+C10+D10</f>
        <v>50100</v>
      </c>
      <c r="F10" s="86"/>
      <c r="G10" s="86"/>
      <c r="H10" s="8"/>
      <c r="I10" s="8"/>
    </row>
    <row r="11" spans="2:9" ht="16.5">
      <c r="B11" s="83" t="s">
        <v>22</v>
      </c>
      <c r="C11" s="80">
        <v>0</v>
      </c>
      <c r="D11" s="195"/>
      <c r="E11" s="80">
        <f t="shared" si="0"/>
        <v>0</v>
      </c>
      <c r="F11" s="88"/>
      <c r="G11" s="89"/>
      <c r="H11" s="9"/>
      <c r="I11" s="10"/>
    </row>
    <row r="12" spans="2:9" ht="16.5">
      <c r="B12" s="83"/>
      <c r="C12" s="80"/>
      <c r="D12" s="80"/>
      <c r="E12" s="80"/>
      <c r="F12" s="88"/>
      <c r="G12" s="89"/>
      <c r="H12" s="9"/>
      <c r="I12" s="10"/>
    </row>
    <row r="13" spans="2:9" ht="16.5">
      <c r="B13" s="83" t="s">
        <v>23</v>
      </c>
      <c r="C13" s="80"/>
      <c r="D13" s="80">
        <v>-162.22999999999999</v>
      </c>
      <c r="E13" s="80">
        <f t="shared" si="0"/>
        <v>-162.22999999999999</v>
      </c>
      <c r="F13" s="42"/>
      <c r="G13" s="47"/>
      <c r="H13" s="11"/>
      <c r="I13" s="11"/>
    </row>
    <row r="14" spans="2:9" ht="33">
      <c r="B14" s="84" t="s">
        <v>24</v>
      </c>
      <c r="C14" s="197">
        <f>+C7+C10-C11</f>
        <v>50100</v>
      </c>
      <c r="D14" s="197">
        <f>+D7+D13+D12</f>
        <v>-162.22999999999999</v>
      </c>
      <c r="E14" s="85" t="str">
        <f>+"TOTAL ACTIVO NETO AL "&amp;UPPER(TEXT(indice!O3,"DD \D\E MMMM \D\E AAAA"))</f>
        <v>TOTAL ACTIVO NETO AL 31 DE DICIEMBRE DE 2021</v>
      </c>
      <c r="F14" s="68"/>
      <c r="G14" s="68"/>
      <c r="H14" s="12"/>
      <c r="I14" s="12"/>
    </row>
    <row r="15" spans="2:9" ht="17.25" thickBot="1">
      <c r="B15" s="68"/>
      <c r="C15" s="67"/>
      <c r="D15" s="67"/>
      <c r="E15" s="196">
        <f>+C14+D14</f>
        <v>49937.77</v>
      </c>
      <c r="F15" s="68"/>
      <c r="G15" s="68"/>
      <c r="H15" s="12"/>
      <c r="I15" s="12"/>
    </row>
    <row r="16" spans="2:9" ht="17.25" thickTop="1">
      <c r="B16" s="68"/>
      <c r="C16" s="67"/>
      <c r="D16" s="67"/>
      <c r="E16" s="67"/>
      <c r="F16" s="68"/>
      <c r="G16" s="68"/>
      <c r="H16" s="12"/>
      <c r="I16" s="12"/>
    </row>
    <row r="17" spans="2:9" ht="16.5">
      <c r="B17" s="68"/>
      <c r="C17" s="90"/>
      <c r="D17" s="67"/>
      <c r="E17" s="67"/>
      <c r="F17" s="68"/>
      <c r="G17" s="68"/>
      <c r="H17" s="12"/>
      <c r="I17" s="12"/>
    </row>
    <row r="18" spans="2:9" ht="16.5">
      <c r="B18" s="42" t="s">
        <v>190</v>
      </c>
      <c r="C18" s="90"/>
      <c r="D18" s="67"/>
      <c r="E18" s="67"/>
      <c r="F18" s="68"/>
      <c r="G18" s="68"/>
      <c r="H18" s="12"/>
      <c r="I18" s="12"/>
    </row>
  </sheetData>
  <mergeCells count="4">
    <mergeCell ref="B5:G5"/>
    <mergeCell ref="B2:E2"/>
    <mergeCell ref="B3:E3"/>
    <mergeCell ref="B4:E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3"/>
  <sheetViews>
    <sheetView showGridLines="0" workbookViewId="0">
      <selection activeCell="B22" sqref="B22"/>
    </sheetView>
  </sheetViews>
  <sheetFormatPr baseColWidth="10" defaultRowHeight="15"/>
  <cols>
    <col min="2" max="2" width="54.28515625" customWidth="1"/>
    <col min="3" max="3" width="18.85546875" customWidth="1"/>
    <col min="4" max="4" width="22" customWidth="1"/>
    <col min="6" max="6" width="14.140625" customWidth="1"/>
  </cols>
  <sheetData>
    <row r="1" spans="1:6" ht="16.5">
      <c r="A1" s="39"/>
      <c r="B1" s="39"/>
      <c r="C1" s="39"/>
      <c r="D1" s="39"/>
      <c r="E1" s="39"/>
    </row>
    <row r="2" spans="1:6" ht="16.5">
      <c r="A2" s="39"/>
      <c r="B2" s="45"/>
      <c r="C2" s="91"/>
      <c r="D2" s="45"/>
      <c r="E2" s="45"/>
    </row>
    <row r="3" spans="1:6" ht="30">
      <c r="A3" s="39"/>
      <c r="B3" s="347" t="s">
        <v>146</v>
      </c>
      <c r="C3" s="347"/>
      <c r="D3" s="347"/>
      <c r="E3" s="347"/>
    </row>
    <row r="4" spans="1:6" ht="21">
      <c r="A4" s="39"/>
      <c r="B4" s="342" t="str">
        <f>+"ESTADOS DE INGRESOS Y EGRESOS AL  "&amp;UPPER(TEXT(indice!O3,"DD \D\E MMMM \D\E AAAA"))</f>
        <v>ESTADOS DE INGRESOS Y EGRESOS AL  31 DE DICIEMBRE DE 2021</v>
      </c>
      <c r="C4" s="342"/>
      <c r="D4" s="342"/>
      <c r="E4" s="39"/>
    </row>
    <row r="5" spans="1:6" ht="16.5">
      <c r="A5" s="39"/>
      <c r="B5" s="92"/>
      <c r="C5" s="345">
        <f>+indice!P3</f>
        <v>2021</v>
      </c>
      <c r="D5" s="343">
        <f>+indice!P2</f>
        <v>2020</v>
      </c>
      <c r="E5" s="39"/>
    </row>
    <row r="6" spans="1:6" ht="16.5">
      <c r="A6" s="39"/>
      <c r="B6" s="93"/>
      <c r="C6" s="346"/>
      <c r="D6" s="344"/>
      <c r="E6" s="39"/>
    </row>
    <row r="7" spans="1:6" ht="16.5">
      <c r="A7" s="39"/>
      <c r="B7" s="94" t="s">
        <v>25</v>
      </c>
      <c r="C7" s="95"/>
      <c r="D7" s="96"/>
      <c r="E7" s="39"/>
    </row>
    <row r="8" spans="1:6" ht="16.5">
      <c r="A8" s="39"/>
      <c r="B8" s="58" t="s">
        <v>26</v>
      </c>
      <c r="C8" s="60"/>
      <c r="D8" s="97"/>
      <c r="E8" s="39"/>
    </row>
    <row r="9" spans="1:6" ht="16.5">
      <c r="A9" s="39"/>
      <c r="B9" s="54" t="s">
        <v>27</v>
      </c>
      <c r="C9" s="187">
        <v>0</v>
      </c>
      <c r="D9" s="198">
        <v>0</v>
      </c>
      <c r="E9" s="39"/>
    </row>
    <row r="10" spans="1:6" ht="16.5">
      <c r="A10" s="39"/>
      <c r="B10" s="98" t="s">
        <v>147</v>
      </c>
      <c r="C10" s="187">
        <v>1141.02</v>
      </c>
      <c r="D10" s="199">
        <v>0</v>
      </c>
      <c r="E10" s="39"/>
    </row>
    <row r="11" spans="1:6" ht="16.5">
      <c r="A11" s="39"/>
      <c r="B11" s="94" t="s">
        <v>29</v>
      </c>
      <c r="C11" s="189">
        <f>SUM(C8:C10)</f>
        <v>1141.02</v>
      </c>
      <c r="D11" s="200">
        <f>SUM(D8:D10)</f>
        <v>0</v>
      </c>
      <c r="E11" s="39"/>
      <c r="F11" s="34"/>
    </row>
    <row r="12" spans="1:6" ht="16.5">
      <c r="A12" s="39"/>
      <c r="B12" s="58" t="s">
        <v>30</v>
      </c>
      <c r="C12" s="201"/>
      <c r="D12" s="202"/>
      <c r="E12" s="39"/>
    </row>
    <row r="13" spans="1:6" ht="16.5">
      <c r="A13" s="39"/>
      <c r="B13" s="98" t="s">
        <v>31</v>
      </c>
      <c r="C13" s="187">
        <v>44.97</v>
      </c>
      <c r="D13" s="198">
        <v>0</v>
      </c>
      <c r="E13" s="99"/>
    </row>
    <row r="14" spans="1:6" ht="16.5">
      <c r="A14" s="39"/>
      <c r="B14" s="100" t="s">
        <v>32</v>
      </c>
      <c r="C14" s="187"/>
      <c r="D14" s="198"/>
      <c r="E14" s="39"/>
    </row>
    <row r="15" spans="1:6" ht="16.5">
      <c r="A15" s="39"/>
      <c r="B15" s="98" t="s">
        <v>148</v>
      </c>
      <c r="C15" s="187">
        <v>1170.28</v>
      </c>
      <c r="D15" s="198">
        <v>0</v>
      </c>
      <c r="E15" s="39"/>
    </row>
    <row r="16" spans="1:6" ht="16.5">
      <c r="A16" s="39"/>
      <c r="B16" s="54" t="s">
        <v>34</v>
      </c>
      <c r="C16" s="187">
        <v>88</v>
      </c>
      <c r="D16" s="199">
        <v>0</v>
      </c>
      <c r="E16" s="39"/>
    </row>
    <row r="17" spans="1:5" ht="16.5">
      <c r="A17" s="39"/>
      <c r="B17" s="101" t="s">
        <v>35</v>
      </c>
      <c r="C17" s="189">
        <f>SUM(C13:C16)</f>
        <v>1303.25</v>
      </c>
      <c r="D17" s="200">
        <f>SUM(D13:D16)</f>
        <v>0</v>
      </c>
      <c r="E17" s="39"/>
    </row>
    <row r="18" spans="1:5" ht="17.25" thickBot="1">
      <c r="A18" s="39"/>
      <c r="B18" s="102" t="s">
        <v>36</v>
      </c>
      <c r="C18" s="203">
        <f>+C11-C17</f>
        <v>-162.23000000000002</v>
      </c>
      <c r="D18" s="204">
        <f>+D11-D17</f>
        <v>0</v>
      </c>
      <c r="E18" s="39"/>
    </row>
    <row r="19" spans="1:5" ht="17.25" thickTop="1">
      <c r="A19" s="39"/>
      <c r="B19" s="103"/>
      <c r="C19" s="104"/>
      <c r="D19" s="105"/>
      <c r="E19" s="39"/>
    </row>
    <row r="20" spans="1:5" ht="16.5">
      <c r="A20" s="39"/>
      <c r="B20" s="93"/>
      <c r="C20" s="106"/>
      <c r="D20" s="107"/>
      <c r="E20" s="39"/>
    </row>
    <row r="21" spans="1:5" ht="16.5">
      <c r="A21" s="39"/>
      <c r="B21" s="39"/>
      <c r="C21" s="39"/>
      <c r="D21" s="39"/>
      <c r="E21" s="39"/>
    </row>
    <row r="22" spans="1:5" ht="16.5">
      <c r="A22" s="39"/>
      <c r="B22" s="42" t="s">
        <v>190</v>
      </c>
      <c r="C22" s="39"/>
      <c r="D22" s="39"/>
      <c r="E22" s="39"/>
    </row>
    <row r="23" spans="1:5" ht="16.5">
      <c r="B23" s="39"/>
      <c r="C23" s="39"/>
      <c r="D23" s="39"/>
    </row>
  </sheetData>
  <mergeCells count="4">
    <mergeCell ref="B4:D4"/>
    <mergeCell ref="D5:D6"/>
    <mergeCell ref="C5:C6"/>
    <mergeCell ref="B3:E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4"/>
  <sheetViews>
    <sheetView showGridLines="0" topLeftCell="A10" zoomScale="85" zoomScaleNormal="85" workbookViewId="0">
      <selection activeCell="B38" sqref="B38"/>
    </sheetView>
  </sheetViews>
  <sheetFormatPr baseColWidth="10" defaultColWidth="9.140625" defaultRowHeight="15"/>
  <cols>
    <col min="1" max="1" width="5.28515625" customWidth="1"/>
    <col min="2" max="2" width="64.5703125" customWidth="1"/>
    <col min="3" max="3" width="17" style="20" customWidth="1"/>
    <col min="4" max="4" width="22.140625" style="20" customWidth="1"/>
    <col min="5" max="5" width="8.85546875" customWidth="1"/>
    <col min="6" max="6" width="15.85546875" style="7" customWidth="1"/>
    <col min="7" max="7" width="18.28515625" style="7" bestFit="1" customWidth="1"/>
    <col min="8" max="8" width="10.140625" bestFit="1" customWidth="1"/>
  </cols>
  <sheetData>
    <row r="1" spans="1:9" s="17" customFormat="1" ht="16.5">
      <c r="A1" s="1"/>
      <c r="B1" s="45"/>
      <c r="C1" s="91"/>
      <c r="D1" s="45"/>
      <c r="E1" s="45"/>
      <c r="F1" s="18"/>
      <c r="G1" s="18"/>
    </row>
    <row r="2" spans="1:9" s="17" customFormat="1" ht="30">
      <c r="A2" s="1"/>
      <c r="B2" s="340" t="s">
        <v>146</v>
      </c>
      <c r="C2" s="340"/>
      <c r="D2" s="340"/>
      <c r="E2" s="340"/>
      <c r="F2" s="18"/>
      <c r="G2" s="18"/>
    </row>
    <row r="3" spans="1:9" s="17" customFormat="1" ht="16.5">
      <c r="A3" s="1"/>
      <c r="B3" s="348" t="s">
        <v>37</v>
      </c>
      <c r="C3" s="348"/>
      <c r="D3" s="348"/>
      <c r="E3" s="108"/>
      <c r="F3" s="18"/>
      <c r="G3" s="18"/>
    </row>
    <row r="4" spans="1:9" ht="16.5">
      <c r="B4" s="349" t="str">
        <f>+"ESTADO DEL ACTIVO NETO AL "&amp;UPPER(TEXT(indice!O3,"DD \D\E MMMM \D\E AAAA"))</f>
        <v>ESTADO DEL ACTIVO NETO AL 31 DE DICIEMBRE DE 2021</v>
      </c>
      <c r="C4" s="349"/>
      <c r="D4" s="349"/>
      <c r="E4" s="39"/>
    </row>
    <row r="5" spans="1:9" ht="21.75" customHeight="1">
      <c r="B5" s="174"/>
      <c r="C5" s="109"/>
      <c r="D5" s="110"/>
      <c r="E5" s="39"/>
    </row>
    <row r="6" spans="1:9" ht="16.5">
      <c r="B6" s="94" t="s">
        <v>38</v>
      </c>
      <c r="C6" s="111">
        <f>+indice!P3</f>
        <v>2021</v>
      </c>
      <c r="D6" s="112">
        <f>+indice!P2</f>
        <v>2020</v>
      </c>
      <c r="E6" s="39"/>
    </row>
    <row r="7" spans="1:9" ht="17.25" customHeight="1">
      <c r="B7" s="58" t="s">
        <v>39</v>
      </c>
      <c r="C7" s="274"/>
      <c r="D7" s="275"/>
      <c r="E7" s="39"/>
    </row>
    <row r="8" spans="1:9" ht="15" customHeight="1">
      <c r="B8" s="58" t="s">
        <v>40</v>
      </c>
      <c r="C8" s="274"/>
      <c r="D8" s="275"/>
      <c r="E8" s="39"/>
    </row>
    <row r="9" spans="1:9" ht="15" customHeight="1">
      <c r="B9" s="54" t="s">
        <v>41</v>
      </c>
      <c r="C9" s="260">
        <v>12</v>
      </c>
      <c r="D9" s="261">
        <v>0</v>
      </c>
      <c r="E9" s="39"/>
      <c r="H9" s="7"/>
      <c r="I9" s="7"/>
    </row>
    <row r="10" spans="1:9" ht="14.25" customHeight="1">
      <c r="B10" s="115" t="s">
        <v>135</v>
      </c>
      <c r="C10" s="260">
        <v>0</v>
      </c>
      <c r="D10" s="261">
        <v>0</v>
      </c>
      <c r="E10" s="39"/>
      <c r="H10" s="7"/>
      <c r="I10" s="7"/>
    </row>
    <row r="11" spans="1:9" ht="14.25" customHeight="1">
      <c r="B11" s="54"/>
      <c r="C11" s="274"/>
      <c r="D11" s="275"/>
      <c r="E11" s="39"/>
      <c r="H11" s="7"/>
      <c r="I11" s="7"/>
    </row>
    <row r="12" spans="1:9" ht="16.5">
      <c r="B12" s="115"/>
      <c r="C12" s="262">
        <f>SUM(C9:C11)</f>
        <v>12</v>
      </c>
      <c r="D12" s="263">
        <f>SUM(D9:D11)</f>
        <v>0</v>
      </c>
      <c r="E12" s="39"/>
      <c r="H12" s="7"/>
      <c r="I12" s="7"/>
    </row>
    <row r="13" spans="1:9" ht="16.5">
      <c r="B13" s="58" t="s">
        <v>42</v>
      </c>
      <c r="C13" s="274"/>
      <c r="D13" s="275"/>
      <c r="E13" s="39"/>
      <c r="H13" s="7"/>
      <c r="I13" s="7"/>
    </row>
    <row r="14" spans="1:9" ht="16.5">
      <c r="B14" s="58" t="s">
        <v>136</v>
      </c>
      <c r="C14" s="260">
        <v>0</v>
      </c>
      <c r="D14" s="261">
        <v>0</v>
      </c>
      <c r="E14" s="39"/>
      <c r="H14" s="7"/>
      <c r="I14" s="7"/>
    </row>
    <row r="15" spans="1:9" ht="16.5">
      <c r="B15" s="58" t="s">
        <v>43</v>
      </c>
      <c r="C15" s="260">
        <v>0</v>
      </c>
      <c r="D15" s="261">
        <v>0</v>
      </c>
      <c r="E15" s="39"/>
      <c r="H15" s="7"/>
      <c r="I15" s="7"/>
    </row>
    <row r="16" spans="1:9" ht="16.5">
      <c r="B16" s="58"/>
      <c r="C16" s="262">
        <f>SUM(C14:C15)</f>
        <v>0</v>
      </c>
      <c r="D16" s="263">
        <f>SUM(D14:D15)</f>
        <v>0</v>
      </c>
      <c r="E16" s="39"/>
      <c r="H16" s="7"/>
      <c r="I16" s="7"/>
    </row>
    <row r="17" spans="2:9" ht="16.5">
      <c r="B17" s="58"/>
      <c r="C17" s="262">
        <f>+C12+C16</f>
        <v>12</v>
      </c>
      <c r="D17" s="263">
        <f>+D12+D16</f>
        <v>0</v>
      </c>
      <c r="E17" s="39"/>
      <c r="H17" s="7"/>
      <c r="I17" s="7"/>
    </row>
    <row r="18" spans="2:9" ht="16.5">
      <c r="B18" s="58" t="s">
        <v>44</v>
      </c>
      <c r="C18" s="264"/>
      <c r="D18" s="265"/>
      <c r="E18" s="39"/>
      <c r="H18" s="7"/>
      <c r="I18" s="7"/>
    </row>
    <row r="19" spans="2:9" ht="16.5">
      <c r="B19" s="58" t="s">
        <v>42</v>
      </c>
      <c r="C19" s="264"/>
      <c r="D19" s="265"/>
      <c r="E19" s="39"/>
      <c r="H19" s="7"/>
      <c r="I19" s="7"/>
    </row>
    <row r="20" spans="2:9" ht="16.5">
      <c r="B20" s="58" t="s">
        <v>136</v>
      </c>
      <c r="C20" s="267">
        <v>0</v>
      </c>
      <c r="D20" s="266">
        <v>0</v>
      </c>
      <c r="E20" s="39"/>
      <c r="H20" s="7"/>
      <c r="I20" s="7"/>
    </row>
    <row r="21" spans="2:9" ht="16.5">
      <c r="B21" s="58" t="s">
        <v>43</v>
      </c>
      <c r="C21" s="304">
        <v>49970.74</v>
      </c>
      <c r="D21" s="305">
        <v>0</v>
      </c>
      <c r="E21" s="39"/>
      <c r="H21" s="7"/>
      <c r="I21" s="7"/>
    </row>
    <row r="22" spans="2:9" ht="16.5">
      <c r="B22" s="58"/>
      <c r="C22" s="268">
        <f>SUM(C20:C21)</f>
        <v>49970.74</v>
      </c>
      <c r="D22" s="269">
        <f>SUM(D20:D21)</f>
        <v>0</v>
      </c>
      <c r="E22" s="39"/>
      <c r="H22" s="7"/>
      <c r="I22" s="7"/>
    </row>
    <row r="23" spans="2:9" ht="17.25" thickBot="1">
      <c r="B23" s="58" t="s">
        <v>45</v>
      </c>
      <c r="C23" s="270">
        <f>+C17+C22</f>
        <v>49982.74</v>
      </c>
      <c r="D23" s="271">
        <f>+D17+D22</f>
        <v>0</v>
      </c>
      <c r="E23" s="39"/>
      <c r="H23" s="7"/>
      <c r="I23" s="7"/>
    </row>
    <row r="24" spans="2:9" ht="17.25" thickTop="1">
      <c r="B24" s="120" t="s">
        <v>46</v>
      </c>
      <c r="C24" s="272"/>
      <c r="D24" s="273"/>
      <c r="E24" s="39"/>
      <c r="H24" s="7"/>
      <c r="I24" s="7"/>
    </row>
    <row r="25" spans="2:9" ht="16.5">
      <c r="B25" s="58" t="s">
        <v>47</v>
      </c>
      <c r="C25" s="274"/>
      <c r="D25" s="275"/>
      <c r="E25" s="39"/>
      <c r="H25" s="7"/>
      <c r="I25" s="7"/>
    </row>
    <row r="26" spans="2:9" ht="16.5">
      <c r="B26" s="58" t="s">
        <v>48</v>
      </c>
      <c r="C26" s="274"/>
      <c r="D26" s="275"/>
      <c r="E26" s="39"/>
      <c r="H26" s="7"/>
      <c r="I26" s="7"/>
    </row>
    <row r="27" spans="2:9" ht="16.5">
      <c r="B27" s="115" t="s">
        <v>49</v>
      </c>
      <c r="C27" s="260">
        <v>44.97</v>
      </c>
      <c r="D27" s="261">
        <v>0</v>
      </c>
      <c r="E27" s="39"/>
      <c r="H27" s="7"/>
      <c r="I27" s="7"/>
    </row>
    <row r="28" spans="2:9" ht="16.5">
      <c r="B28" s="54" t="s">
        <v>50</v>
      </c>
      <c r="C28" s="260">
        <v>0</v>
      </c>
      <c r="D28" s="261">
        <v>0</v>
      </c>
      <c r="E28" s="39"/>
      <c r="H28" s="7"/>
      <c r="I28" s="7"/>
    </row>
    <row r="29" spans="2:9" ht="15.75" customHeight="1">
      <c r="B29" s="58" t="s">
        <v>51</v>
      </c>
      <c r="C29" s="262">
        <f>SUM(C27:C28)</f>
        <v>44.97</v>
      </c>
      <c r="D29" s="263">
        <f>SUM(D27:D28)</f>
        <v>0</v>
      </c>
      <c r="E29" s="39"/>
      <c r="H29" s="7"/>
      <c r="I29" s="21"/>
    </row>
    <row r="30" spans="2:9" ht="15.75" customHeight="1">
      <c r="B30" s="58" t="s">
        <v>149</v>
      </c>
      <c r="C30" s="276">
        <v>50100</v>
      </c>
      <c r="D30" s="277"/>
      <c r="E30" s="39"/>
      <c r="H30" s="7"/>
      <c r="I30" s="21"/>
    </row>
    <row r="31" spans="2:9" ht="15.75" customHeight="1">
      <c r="B31" s="58" t="s">
        <v>150</v>
      </c>
      <c r="C31" s="278">
        <v>-162.22999999999999</v>
      </c>
      <c r="D31" s="279"/>
      <c r="E31" s="39"/>
      <c r="H31" s="7"/>
      <c r="I31" s="21"/>
    </row>
    <row r="32" spans="2:9" ht="16.5">
      <c r="B32" s="58" t="s">
        <v>151</v>
      </c>
      <c r="C32" s="278">
        <f>+C30+C31</f>
        <v>49937.77</v>
      </c>
      <c r="D32" s="279">
        <f>+D23-D29</f>
        <v>0</v>
      </c>
      <c r="E32" s="39"/>
    </row>
    <row r="33" spans="2:7" ht="16.5">
      <c r="B33" s="58" t="s">
        <v>152</v>
      </c>
      <c r="C33" s="268">
        <f>+C29+C32</f>
        <v>49982.74</v>
      </c>
      <c r="D33" s="269"/>
      <c r="E33" s="39"/>
    </row>
    <row r="34" spans="2:7" ht="16.5">
      <c r="B34" s="58" t="s">
        <v>52</v>
      </c>
      <c r="C34" s="306">
        <v>501</v>
      </c>
      <c r="D34" s="280">
        <v>0</v>
      </c>
      <c r="E34" s="39"/>
      <c r="G34" s="21"/>
    </row>
    <row r="35" spans="2:7" ht="17.25" thickBot="1">
      <c r="B35" s="58" t="s">
        <v>53</v>
      </c>
      <c r="C35" s="307">
        <f>C32/C34</f>
        <v>99.676187624750497</v>
      </c>
      <c r="D35" s="250">
        <v>0</v>
      </c>
      <c r="E35" s="39"/>
      <c r="G35" s="21"/>
    </row>
    <row r="36" spans="2:7" ht="17.25" thickTop="1">
      <c r="B36" s="120"/>
      <c r="C36" s="175"/>
      <c r="D36" s="176"/>
      <c r="E36" s="116"/>
    </row>
    <row r="37" spans="2:7" ht="16.5">
      <c r="B37" s="39"/>
      <c r="C37" s="177"/>
      <c r="D37" s="177"/>
      <c r="E37" s="116"/>
    </row>
    <row r="38" spans="2:7" ht="16.5">
      <c r="B38" s="45" t="s">
        <v>190</v>
      </c>
      <c r="C38" s="177"/>
      <c r="D38" s="177"/>
      <c r="E38" s="116"/>
      <c r="F38" s="22"/>
    </row>
    <row r="39" spans="2:7" ht="16.5">
      <c r="B39" s="117"/>
      <c r="C39" s="116"/>
      <c r="D39" s="116"/>
      <c r="E39" s="116"/>
      <c r="F39" s="22"/>
    </row>
    <row r="40" spans="2:7" ht="15.75">
      <c r="B40" s="73"/>
      <c r="C40" s="116"/>
      <c r="D40" s="116"/>
      <c r="E40" s="116"/>
    </row>
    <row r="41" spans="2:7" ht="16.5">
      <c r="B41" s="117"/>
      <c r="C41" s="118"/>
      <c r="D41" s="116"/>
      <c r="E41" s="116"/>
    </row>
    <row r="42" spans="2:7">
      <c r="C42" s="22"/>
      <c r="D42" s="22"/>
      <c r="E42" s="22"/>
    </row>
    <row r="43" spans="2:7">
      <c r="C43" s="22"/>
      <c r="D43" s="22"/>
      <c r="E43" s="22"/>
    </row>
    <row r="44" spans="2:7">
      <c r="C44" s="22"/>
      <c r="D44" s="22"/>
      <c r="E44" s="22"/>
    </row>
    <row r="45" spans="2:7">
      <c r="C45" s="22"/>
      <c r="D45" s="22"/>
      <c r="E45" s="22"/>
    </row>
    <row r="46" spans="2:7">
      <c r="C46" s="22"/>
      <c r="D46" s="22"/>
      <c r="E46" s="22"/>
    </row>
    <row r="47" spans="2:7">
      <c r="C47" s="22"/>
      <c r="D47" s="22"/>
      <c r="E47" s="22"/>
    </row>
    <row r="48" spans="2:7">
      <c r="C48" s="22"/>
      <c r="D48" s="22"/>
      <c r="E48" s="22"/>
    </row>
    <row r="49" spans="3:5">
      <c r="C49" s="22"/>
      <c r="D49" s="22"/>
      <c r="E49" s="22"/>
    </row>
    <row r="50" spans="3:5">
      <c r="C50" s="22"/>
      <c r="D50" s="22"/>
      <c r="E50" s="22"/>
    </row>
    <row r="51" spans="3:5">
      <c r="C51" s="22"/>
      <c r="D51" s="22"/>
      <c r="E51" s="22"/>
    </row>
    <row r="52" spans="3:5">
      <c r="C52" s="22"/>
      <c r="D52" s="22"/>
      <c r="E52" s="22"/>
    </row>
    <row r="53" spans="3:5">
      <c r="C53" s="22"/>
      <c r="D53" s="22"/>
      <c r="E53" s="22"/>
    </row>
    <row r="54" spans="3:5" ht="21" customHeight="1"/>
  </sheetData>
  <mergeCells count="3">
    <mergeCell ref="B3:D3"/>
    <mergeCell ref="B4:D4"/>
    <mergeCell ref="B2:E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6"/>
  <sheetViews>
    <sheetView showGridLines="0" topLeftCell="A9" workbookViewId="0">
      <selection activeCell="B30" sqref="B30"/>
    </sheetView>
  </sheetViews>
  <sheetFormatPr baseColWidth="10" defaultColWidth="9.140625" defaultRowHeight="15"/>
  <cols>
    <col min="1" max="1" width="11.42578125" customWidth="1"/>
    <col min="2" max="2" width="62.42578125" customWidth="1"/>
    <col min="3" max="3" width="17.5703125" style="20" customWidth="1"/>
    <col min="4" max="4" width="17.85546875" style="20" customWidth="1"/>
    <col min="5" max="5" width="8.85546875" customWidth="1"/>
    <col min="6" max="6" width="13" style="7" bestFit="1" customWidth="1"/>
    <col min="7" max="7" width="17.85546875" style="7" bestFit="1" customWidth="1"/>
    <col min="8" max="8" width="16.85546875" bestFit="1" customWidth="1"/>
  </cols>
  <sheetData>
    <row r="1" spans="1:8" s="17" customFormat="1" ht="16.5">
      <c r="A1" s="42"/>
      <c r="B1" s="45"/>
      <c r="C1" s="91"/>
      <c r="D1" s="45"/>
      <c r="E1" s="45"/>
      <c r="F1" s="18"/>
      <c r="G1" s="18"/>
    </row>
    <row r="2" spans="1:8" s="17" customFormat="1" ht="26.25" customHeight="1">
      <c r="A2" s="42"/>
      <c r="B2" s="340" t="s">
        <v>146</v>
      </c>
      <c r="C2" s="340"/>
      <c r="D2" s="340"/>
      <c r="E2" s="340"/>
      <c r="F2" s="18"/>
      <c r="G2" s="18"/>
    </row>
    <row r="3" spans="1:8" s="17" customFormat="1" ht="16.5">
      <c r="A3" s="42"/>
      <c r="B3" s="348" t="s">
        <v>54</v>
      </c>
      <c r="C3" s="348"/>
      <c r="D3" s="348"/>
      <c r="E3" s="108"/>
      <c r="F3" s="18"/>
      <c r="G3" s="18"/>
    </row>
    <row r="4" spans="1:8" ht="21.75" customHeight="1">
      <c r="A4" s="39"/>
      <c r="B4" s="349" t="str">
        <f>+"ESTADO DEL ACTIVO NETO AL "&amp;UPPER(TEXT(indice!O3,"DD \D\E MMMM \D\E AAAA"))</f>
        <v>ESTADO DEL ACTIVO NETO AL 31 DE DICIEMBRE DE 2021</v>
      </c>
      <c r="C4" s="349"/>
      <c r="D4" s="349"/>
      <c r="E4" s="119"/>
    </row>
    <row r="5" spans="1:8" ht="21.75" customHeight="1">
      <c r="A5" s="39"/>
      <c r="B5" s="178"/>
      <c r="C5" s="337">
        <f>+indice!P3</f>
        <v>2021</v>
      </c>
      <c r="D5" s="351">
        <f>+indice!P2</f>
        <v>2020</v>
      </c>
      <c r="E5" s="119"/>
    </row>
    <row r="6" spans="1:8" ht="16.5">
      <c r="A6" s="39"/>
      <c r="B6" s="120" t="s">
        <v>38</v>
      </c>
      <c r="C6" s="350"/>
      <c r="D6" s="352"/>
      <c r="E6" s="39"/>
    </row>
    <row r="7" spans="1:8" ht="17.25" customHeight="1">
      <c r="A7" s="39"/>
      <c r="B7" s="58" t="s">
        <v>39</v>
      </c>
      <c r="C7" s="113"/>
      <c r="D7" s="114"/>
      <c r="E7" s="39"/>
    </row>
    <row r="8" spans="1:8" ht="15" customHeight="1">
      <c r="A8" s="39"/>
      <c r="B8" s="58" t="s">
        <v>40</v>
      </c>
      <c r="C8" s="113"/>
      <c r="D8" s="114"/>
      <c r="E8" s="39"/>
    </row>
    <row r="9" spans="1:8" ht="15" customHeight="1">
      <c r="A9" s="39"/>
      <c r="B9" s="54" t="s">
        <v>41</v>
      </c>
      <c r="C9" s="281">
        <f>+'4'!C9*indice!$M$2</f>
        <v>82449.72</v>
      </c>
      <c r="D9" s="282">
        <v>0</v>
      </c>
      <c r="E9" s="39"/>
      <c r="H9" s="7"/>
    </row>
    <row r="10" spans="1:8" ht="14.25" customHeight="1">
      <c r="A10" s="39"/>
      <c r="B10" s="115" t="s">
        <v>135</v>
      </c>
      <c r="C10" s="281">
        <f>+'4'!C10*indice!$M$2</f>
        <v>0</v>
      </c>
      <c r="D10" s="282">
        <v>0</v>
      </c>
      <c r="E10" s="39"/>
    </row>
    <row r="11" spans="1:8" ht="14.25" customHeight="1">
      <c r="A11" s="39"/>
      <c r="B11" s="54"/>
      <c r="C11" s="281"/>
      <c r="D11" s="282"/>
      <c r="E11" s="39"/>
      <c r="F11"/>
      <c r="G11"/>
    </row>
    <row r="12" spans="1:8" ht="16.5">
      <c r="A12" s="39"/>
      <c r="B12" s="115"/>
      <c r="C12" s="283">
        <f>SUM(C9:C11)</f>
        <v>82449.72</v>
      </c>
      <c r="D12" s="284">
        <f>SUM(D9:D11)</f>
        <v>0</v>
      </c>
      <c r="E12" s="39"/>
      <c r="F12"/>
      <c r="G12"/>
    </row>
    <row r="13" spans="1:8" ht="16.5">
      <c r="A13" s="39"/>
      <c r="B13" s="58" t="s">
        <v>42</v>
      </c>
      <c r="C13" s="281"/>
      <c r="D13" s="282"/>
      <c r="E13" s="39"/>
      <c r="F13"/>
      <c r="G13"/>
    </row>
    <row r="14" spans="1:8" ht="16.5">
      <c r="A14" s="39"/>
      <c r="B14" s="54" t="s">
        <v>136</v>
      </c>
      <c r="C14" s="281">
        <f>+'4'!C14*indice!$M$2</f>
        <v>0</v>
      </c>
      <c r="D14" s="282">
        <v>0</v>
      </c>
      <c r="E14" s="39"/>
      <c r="F14" s="30"/>
      <c r="G14" s="33"/>
      <c r="H14" s="31"/>
    </row>
    <row r="15" spans="1:8" ht="16.5">
      <c r="A15" s="39"/>
      <c r="B15" s="54" t="s">
        <v>43</v>
      </c>
      <c r="C15" s="281">
        <v>0</v>
      </c>
      <c r="D15" s="282">
        <v>0</v>
      </c>
      <c r="E15" s="39"/>
      <c r="F15"/>
      <c r="G15"/>
    </row>
    <row r="16" spans="1:8" ht="16.5">
      <c r="A16" s="39"/>
      <c r="B16" s="58"/>
      <c r="C16" s="283">
        <f>SUM(C14:C15)</f>
        <v>0</v>
      </c>
      <c r="D16" s="284">
        <f>SUM(D14:D15)</f>
        <v>0</v>
      </c>
      <c r="E16" s="39"/>
      <c r="F16"/>
      <c r="G16"/>
    </row>
    <row r="17" spans="1:8" ht="16.5">
      <c r="A17" s="39"/>
      <c r="B17" s="58" t="s">
        <v>55</v>
      </c>
      <c r="C17" s="283">
        <f>+C12+C16</f>
        <v>82449.72</v>
      </c>
      <c r="D17" s="284">
        <f>+D12+D16</f>
        <v>0</v>
      </c>
      <c r="E17" s="39"/>
      <c r="F17"/>
      <c r="G17"/>
    </row>
    <row r="18" spans="1:8" ht="16.5">
      <c r="A18" s="39"/>
      <c r="B18" s="58"/>
      <c r="C18" s="285"/>
      <c r="D18" s="286"/>
      <c r="E18" s="39"/>
      <c r="F18"/>
      <c r="G18"/>
    </row>
    <row r="19" spans="1:8" ht="16.5">
      <c r="A19" s="39"/>
      <c r="B19" s="58" t="s">
        <v>44</v>
      </c>
      <c r="C19" s="285"/>
      <c r="D19" s="286"/>
      <c r="E19" s="39"/>
      <c r="F19"/>
      <c r="G19"/>
    </row>
    <row r="20" spans="1:8" ht="16.5">
      <c r="A20" s="39"/>
      <c r="B20" s="58" t="s">
        <v>42</v>
      </c>
      <c r="C20" s="285"/>
      <c r="D20" s="286"/>
      <c r="E20" s="39"/>
      <c r="F20"/>
      <c r="G20"/>
      <c r="H20" s="31"/>
    </row>
    <row r="21" spans="1:8" ht="16.5">
      <c r="A21" s="39"/>
      <c r="B21" s="54" t="s">
        <v>136</v>
      </c>
      <c r="C21" s="281">
        <f>+'4'!C20*indice!M2</f>
        <v>0</v>
      </c>
      <c r="D21" s="287">
        <v>0</v>
      </c>
      <c r="E21" s="39"/>
      <c r="F21" s="32"/>
      <c r="G21" s="33"/>
    </row>
    <row r="22" spans="1:8" ht="16.5">
      <c r="A22" s="39"/>
      <c r="B22" s="54" t="s">
        <v>43</v>
      </c>
      <c r="C22" s="288">
        <f>+'4'!C21*indice!M2</f>
        <v>343339460.09939998</v>
      </c>
      <c r="D22" s="287">
        <v>0</v>
      </c>
      <c r="E22" s="39"/>
      <c r="F22" s="31"/>
      <c r="G22"/>
    </row>
    <row r="23" spans="1:8" ht="16.5">
      <c r="A23" s="39"/>
      <c r="B23" s="58" t="s">
        <v>56</v>
      </c>
      <c r="C23" s="283">
        <f>SUM(C21:C22)</f>
        <v>343339460.09939998</v>
      </c>
      <c r="D23" s="284">
        <f>SUM(D21:D22)</f>
        <v>0</v>
      </c>
      <c r="E23" s="39"/>
      <c r="F23"/>
      <c r="G23"/>
    </row>
    <row r="24" spans="1:8" ht="16.5">
      <c r="A24" s="39"/>
      <c r="B24" s="58"/>
      <c r="C24" s="289"/>
      <c r="D24" s="290"/>
      <c r="E24" s="39"/>
    </row>
    <row r="25" spans="1:8" ht="17.25" thickBot="1">
      <c r="A25" s="39"/>
      <c r="B25" s="58" t="s">
        <v>45</v>
      </c>
      <c r="C25" s="291">
        <f>+C17+C23</f>
        <v>343421909.81940001</v>
      </c>
      <c r="D25" s="292">
        <f>+D17+D23</f>
        <v>0</v>
      </c>
      <c r="E25" s="39"/>
    </row>
    <row r="26" spans="1:8" ht="27.75" customHeight="1" thickTop="1">
      <c r="A26" s="39"/>
      <c r="B26" s="120" t="s">
        <v>46</v>
      </c>
      <c r="C26" s="293"/>
      <c r="D26" s="294"/>
      <c r="E26" s="39"/>
    </row>
    <row r="27" spans="1:8" ht="16.5">
      <c r="A27" s="39"/>
      <c r="B27" s="58" t="s">
        <v>47</v>
      </c>
      <c r="C27" s="295"/>
      <c r="D27" s="296"/>
      <c r="E27" s="39"/>
    </row>
    <row r="28" spans="1:8" ht="16.5">
      <c r="A28" s="39"/>
      <c r="B28" s="58" t="s">
        <v>48</v>
      </c>
      <c r="C28" s="295"/>
      <c r="D28" s="296"/>
      <c r="E28" s="39"/>
    </row>
    <row r="29" spans="1:8" ht="16.5">
      <c r="A29" s="39"/>
      <c r="B29" s="115" t="s">
        <v>49</v>
      </c>
      <c r="C29" s="281">
        <f>+'4'!C27*indice!M2</f>
        <v>308980.32569999999</v>
      </c>
      <c r="D29" s="282">
        <v>0</v>
      </c>
      <c r="E29" s="39"/>
    </row>
    <row r="30" spans="1:8" ht="16.5">
      <c r="A30" s="39"/>
      <c r="B30" s="54" t="s">
        <v>50</v>
      </c>
      <c r="C30" s="281">
        <v>0</v>
      </c>
      <c r="D30" s="282">
        <v>0</v>
      </c>
      <c r="E30" s="39"/>
    </row>
    <row r="31" spans="1:8" ht="15.75" customHeight="1">
      <c r="A31" s="39"/>
      <c r="B31" s="58" t="s">
        <v>51</v>
      </c>
      <c r="C31" s="283">
        <f>SUM(C29:C30)</f>
        <v>308980.32569999999</v>
      </c>
      <c r="D31" s="284">
        <f>SUM(D29:D30)</f>
        <v>0</v>
      </c>
      <c r="E31" s="39"/>
    </row>
    <row r="32" spans="1:8" ht="15.75" customHeight="1">
      <c r="A32" s="39"/>
      <c r="B32" s="58" t="s">
        <v>149</v>
      </c>
      <c r="C32" s="297">
        <f>+'4'!C30*indice!M2</f>
        <v>344227581</v>
      </c>
      <c r="D32" s="298"/>
      <c r="E32" s="39"/>
    </row>
    <row r="33" spans="1:5" ht="15.75" customHeight="1">
      <c r="A33" s="39"/>
      <c r="B33" s="58" t="s">
        <v>150</v>
      </c>
      <c r="C33" s="299">
        <f>+'4'!C31*indice!M2</f>
        <v>-1114651.5063</v>
      </c>
      <c r="D33" s="300"/>
      <c r="E33" s="39"/>
    </row>
    <row r="34" spans="1:5" ht="16.5">
      <c r="A34" s="39"/>
      <c r="B34" s="58" t="s">
        <v>151</v>
      </c>
      <c r="C34" s="299">
        <f>SUM(C32:C33)</f>
        <v>343112929.49370003</v>
      </c>
      <c r="D34" s="300">
        <f>+D25-D31</f>
        <v>0</v>
      </c>
      <c r="E34" s="39"/>
    </row>
    <row r="35" spans="1:5" ht="17.25" thickBot="1">
      <c r="A35" s="39"/>
      <c r="B35" s="58" t="s">
        <v>152</v>
      </c>
      <c r="C35" s="291">
        <f>+C31+C34</f>
        <v>343421909.81940001</v>
      </c>
      <c r="D35" s="292"/>
      <c r="E35" s="39"/>
    </row>
    <row r="36" spans="1:5" ht="17.25" thickTop="1">
      <c r="A36" s="39"/>
      <c r="B36" s="58" t="s">
        <v>52</v>
      </c>
      <c r="C36" s="301">
        <f>+'4'!C34</f>
        <v>501</v>
      </c>
      <c r="D36" s="302">
        <v>0</v>
      </c>
      <c r="E36" s="39"/>
    </row>
    <row r="37" spans="1:5" ht="17.25" thickBot="1">
      <c r="A37" s="39"/>
      <c r="B37" s="58" t="s">
        <v>53</v>
      </c>
      <c r="C37" s="303">
        <f>C35/C36</f>
        <v>685472.87389101798</v>
      </c>
      <c r="D37" s="259">
        <v>0</v>
      </c>
      <c r="E37" s="39"/>
    </row>
    <row r="38" spans="1:5" ht="17.25" thickTop="1">
      <c r="A38" s="39"/>
      <c r="B38" s="120"/>
      <c r="C38" s="121"/>
      <c r="D38" s="122"/>
      <c r="E38" s="39"/>
    </row>
    <row r="39" spans="1:5" ht="16.5">
      <c r="A39" s="39"/>
      <c r="B39" s="39"/>
      <c r="C39" s="119"/>
      <c r="D39" s="119"/>
      <c r="E39" s="39"/>
    </row>
    <row r="40" spans="1:5" ht="16.5">
      <c r="A40" s="39"/>
      <c r="B40" s="45" t="s">
        <v>190</v>
      </c>
      <c r="C40" s="119"/>
      <c r="D40" s="119"/>
      <c r="E40" s="39"/>
    </row>
    <row r="41" spans="1:5" ht="16.5">
      <c r="A41" s="39"/>
      <c r="B41" s="117"/>
      <c r="C41" s="119"/>
      <c r="D41" s="119"/>
      <c r="E41" s="39"/>
    </row>
    <row r="42" spans="1:5">
      <c r="B42" s="5"/>
      <c r="C42" s="7"/>
      <c r="D42" s="7"/>
    </row>
    <row r="43" spans="1:5">
      <c r="B43" s="13"/>
      <c r="C43" s="7"/>
      <c r="D43" s="7"/>
    </row>
    <row r="44" spans="1:5">
      <c r="C44" s="7"/>
      <c r="D44" s="7"/>
    </row>
    <row r="45" spans="1:5">
      <c r="C45" s="7"/>
      <c r="D45" s="7"/>
    </row>
    <row r="46" spans="1:5">
      <c r="C46" s="7"/>
      <c r="D46" s="7"/>
    </row>
    <row r="47" spans="1:5">
      <c r="C47" s="7"/>
      <c r="D47" s="7"/>
    </row>
    <row r="48" spans="1:5">
      <c r="C48" s="7"/>
      <c r="D48" s="7"/>
    </row>
    <row r="49" spans="3:4">
      <c r="C49" s="7"/>
      <c r="D49" s="7"/>
    </row>
    <row r="50" spans="3:4">
      <c r="C50" s="7"/>
      <c r="D50" s="7"/>
    </row>
    <row r="51" spans="3:4">
      <c r="C51" s="7"/>
      <c r="D51" s="7"/>
    </row>
    <row r="52" spans="3:4">
      <c r="C52" s="7"/>
      <c r="D52" s="7"/>
    </row>
    <row r="53" spans="3:4">
      <c r="C53" s="7"/>
      <c r="D53" s="7"/>
    </row>
    <row r="54" spans="3:4">
      <c r="C54" s="7"/>
      <c r="D54" s="7"/>
    </row>
    <row r="56" spans="3:4" ht="21" customHeight="1"/>
  </sheetData>
  <mergeCells count="5">
    <mergeCell ref="B4:D4"/>
    <mergeCell ref="C5:C6"/>
    <mergeCell ref="D5:D6"/>
    <mergeCell ref="B3:D3"/>
    <mergeCell ref="B2:E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41"/>
  <sheetViews>
    <sheetView showGridLines="0" workbookViewId="0">
      <selection activeCell="B29" sqref="B29"/>
    </sheetView>
  </sheetViews>
  <sheetFormatPr baseColWidth="10" defaultColWidth="9.140625" defaultRowHeight="15"/>
  <cols>
    <col min="1" max="1" width="11.42578125" customWidth="1"/>
    <col min="2" max="2" width="58.42578125" customWidth="1"/>
    <col min="3" max="3" width="17.85546875" customWidth="1"/>
    <col min="4" max="4" width="17.140625" customWidth="1"/>
    <col min="6" max="6" width="13.7109375" bestFit="1" customWidth="1"/>
  </cols>
  <sheetData>
    <row r="1" spans="2:7" ht="16.5">
      <c r="B1" s="45"/>
      <c r="C1" s="91"/>
      <c r="D1" s="45"/>
      <c r="E1" s="45"/>
    </row>
    <row r="2" spans="2:7" ht="30">
      <c r="B2" s="340" t="s">
        <v>146</v>
      </c>
      <c r="C2" s="340"/>
      <c r="D2" s="340"/>
      <c r="E2" s="340"/>
    </row>
    <row r="3" spans="2:7" ht="16.5">
      <c r="B3" s="353" t="s">
        <v>57</v>
      </c>
      <c r="C3" s="353"/>
      <c r="D3" s="353"/>
      <c r="E3" s="108"/>
    </row>
    <row r="4" spans="2:7" ht="16.5">
      <c r="B4" s="349" t="str">
        <f>+"ESTADOS DE RESULTADOS AL  "&amp;UPPER(TEXT(indice!O3,"DD \D\E MMMM \D\E AAAA"))</f>
        <v>ESTADOS DE RESULTADOS AL  31 DE DICIEMBRE DE 2021</v>
      </c>
      <c r="C4" s="349"/>
      <c r="D4" s="349"/>
      <c r="E4" s="39"/>
    </row>
    <row r="5" spans="2:7" ht="16.5">
      <c r="B5" s="92"/>
      <c r="C5" s="337">
        <f>+indice!P3</f>
        <v>2021</v>
      </c>
      <c r="D5" s="351">
        <f>+indice!P2</f>
        <v>2020</v>
      </c>
      <c r="E5" s="39"/>
    </row>
    <row r="6" spans="2:7" ht="16.5">
      <c r="B6" s="93"/>
      <c r="C6" s="350"/>
      <c r="D6" s="352"/>
      <c r="E6" s="39"/>
      <c r="F6" s="7"/>
      <c r="G6" s="7"/>
    </row>
    <row r="7" spans="2:7" ht="16.5">
      <c r="B7" s="94" t="s">
        <v>25</v>
      </c>
      <c r="C7" s="123"/>
      <c r="D7" s="124"/>
      <c r="E7" s="39"/>
      <c r="F7" s="7"/>
    </row>
    <row r="8" spans="2:7" ht="16.5">
      <c r="B8" s="54" t="s">
        <v>26</v>
      </c>
      <c r="C8" s="251"/>
      <c r="D8" s="252"/>
      <c r="E8" s="39"/>
    </row>
    <row r="9" spans="2:7" ht="16.5">
      <c r="B9" s="54" t="s">
        <v>27</v>
      </c>
      <c r="C9" s="253">
        <f>+'3'!C9*indice!M2</f>
        <v>0</v>
      </c>
      <c r="D9" s="254">
        <v>0</v>
      </c>
      <c r="E9" s="39"/>
    </row>
    <row r="10" spans="2:7" ht="16.5">
      <c r="B10" s="98" t="s">
        <v>28</v>
      </c>
      <c r="C10" s="253">
        <f>+'3'!C10*indice!M2</f>
        <v>7839731.6262000008</v>
      </c>
      <c r="D10" s="254">
        <v>0</v>
      </c>
      <c r="E10" s="39"/>
    </row>
    <row r="11" spans="2:7" ht="16.5">
      <c r="B11" s="94" t="s">
        <v>29</v>
      </c>
      <c r="C11" s="255">
        <f>SUM(C8:C10)</f>
        <v>7839731.6262000008</v>
      </c>
      <c r="D11" s="256">
        <f>SUM(D8:D10)</f>
        <v>0</v>
      </c>
      <c r="E11" s="39"/>
    </row>
    <row r="12" spans="2:7" ht="16.5">
      <c r="B12" s="58" t="s">
        <v>30</v>
      </c>
      <c r="C12" s="253"/>
      <c r="D12" s="254"/>
      <c r="E12" s="39"/>
    </row>
    <row r="13" spans="2:7" ht="16.5">
      <c r="B13" s="98" t="s">
        <v>31</v>
      </c>
      <c r="C13" s="253">
        <f>+'3'!C13*indice!M2</f>
        <v>308980.32569999999</v>
      </c>
      <c r="D13" s="254">
        <v>0</v>
      </c>
      <c r="E13" s="99"/>
    </row>
    <row r="14" spans="2:7" ht="16.5" hidden="1">
      <c r="B14" s="103" t="s">
        <v>32</v>
      </c>
      <c r="C14" s="253"/>
      <c r="D14" s="254"/>
      <c r="E14" s="39"/>
    </row>
    <row r="15" spans="2:7" ht="16.5">
      <c r="B15" s="98" t="s">
        <v>33</v>
      </c>
      <c r="C15" s="253">
        <f>+'3'!C15*indice!M2</f>
        <v>8040771.5268000001</v>
      </c>
      <c r="D15" s="254">
        <v>0</v>
      </c>
      <c r="E15" s="39"/>
    </row>
    <row r="16" spans="2:7" ht="16.5">
      <c r="B16" s="54" t="s">
        <v>34</v>
      </c>
      <c r="C16" s="257">
        <f>+'3'!C16*indice!M2</f>
        <v>604631.28</v>
      </c>
      <c r="D16" s="254">
        <v>0</v>
      </c>
      <c r="E16" s="39"/>
      <c r="F16" s="18"/>
    </row>
    <row r="17" spans="2:8" ht="16.5">
      <c r="B17" s="101" t="s">
        <v>35</v>
      </c>
      <c r="C17" s="255">
        <f>SUM(C13:C16)</f>
        <v>8954383.1325000003</v>
      </c>
      <c r="D17" s="256">
        <f>SUM(D13:D16)</f>
        <v>0</v>
      </c>
      <c r="E17" s="39"/>
    </row>
    <row r="18" spans="2:8" ht="17.25" thickBot="1">
      <c r="B18" s="102" t="s">
        <v>36</v>
      </c>
      <c r="C18" s="258">
        <f>+C11-C17</f>
        <v>-1114651.5062999995</v>
      </c>
      <c r="D18" s="259">
        <f>+D11-D17</f>
        <v>0</v>
      </c>
      <c r="E18" s="39"/>
    </row>
    <row r="19" spans="2:8" ht="17.25" thickTop="1">
      <c r="B19" s="125"/>
      <c r="C19" s="126"/>
      <c r="D19" s="127"/>
      <c r="E19" s="39"/>
    </row>
    <row r="20" spans="2:8" ht="16.5">
      <c r="B20" s="128"/>
      <c r="C20" s="99"/>
      <c r="D20" s="99"/>
      <c r="E20" s="39"/>
    </row>
    <row r="21" spans="2:8" ht="16.5">
      <c r="B21" s="45" t="s">
        <v>190</v>
      </c>
      <c r="C21" s="99"/>
      <c r="D21" s="99"/>
      <c r="E21" s="39"/>
    </row>
    <row r="22" spans="2:8" ht="16.5">
      <c r="B22" s="117"/>
      <c r="C22" s="99"/>
      <c r="D22" s="99"/>
      <c r="E22" s="39"/>
      <c r="H22" s="16"/>
    </row>
    <row r="23" spans="2:8">
      <c r="B23" s="5"/>
      <c r="C23" s="16"/>
      <c r="D23" s="16"/>
    </row>
    <row r="24" spans="2:8">
      <c r="B24" s="13"/>
      <c r="C24" s="16"/>
      <c r="D24" s="16"/>
    </row>
    <row r="25" spans="2:8">
      <c r="B25" s="5"/>
      <c r="C25" s="19"/>
      <c r="D25" s="19"/>
    </row>
    <row r="26" spans="2:8">
      <c r="B26" s="5"/>
      <c r="C26" s="16"/>
      <c r="D26" s="16"/>
    </row>
    <row r="27" spans="2:8">
      <c r="B27" s="17"/>
      <c r="C27" s="16"/>
      <c r="D27" s="16"/>
    </row>
    <row r="28" spans="2:8">
      <c r="B28" s="5"/>
      <c r="C28" s="16"/>
      <c r="D28" s="16"/>
    </row>
    <row r="29" spans="2:8">
      <c r="B29" s="17"/>
      <c r="C29" s="16"/>
      <c r="D29" s="16"/>
    </row>
    <row r="30" spans="2:8">
      <c r="B30" s="5"/>
      <c r="C30" s="19"/>
      <c r="D30" s="19"/>
    </row>
    <row r="31" spans="2:8">
      <c r="B31" s="17"/>
      <c r="C31" s="16"/>
      <c r="D31" s="16"/>
    </row>
    <row r="32" spans="2:8">
      <c r="B32" s="5"/>
      <c r="C32" s="16"/>
      <c r="D32" s="16"/>
    </row>
    <row r="33" spans="2:4">
      <c r="B33" s="5"/>
      <c r="C33" s="16"/>
      <c r="D33" s="16"/>
    </row>
    <row r="34" spans="2:4">
      <c r="B34" s="5"/>
      <c r="C34" s="16"/>
      <c r="D34" s="16"/>
    </row>
    <row r="35" spans="2:4">
      <c r="B35" s="5"/>
      <c r="C35" s="19"/>
      <c r="D35" s="19"/>
    </row>
    <row r="37" spans="2:4">
      <c r="C37" s="16"/>
      <c r="D37" s="16"/>
    </row>
    <row r="39" spans="2:4">
      <c r="C39" s="16"/>
    </row>
    <row r="40" spans="2:4">
      <c r="C40" s="16"/>
    </row>
    <row r="41" spans="2:4">
      <c r="C41" s="16"/>
    </row>
  </sheetData>
  <mergeCells count="5">
    <mergeCell ref="B4:D4"/>
    <mergeCell ref="B3:D3"/>
    <mergeCell ref="C5:C6"/>
    <mergeCell ref="D5:D6"/>
    <mergeCell ref="B2:E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4"/>
  <sheetViews>
    <sheetView showGridLines="0" workbookViewId="0">
      <selection activeCell="C14" sqref="C14:D14"/>
    </sheetView>
  </sheetViews>
  <sheetFormatPr baseColWidth="10" defaultColWidth="9.140625" defaultRowHeight="15"/>
  <cols>
    <col min="1" max="1" width="5.7109375" customWidth="1"/>
    <col min="2" max="2" width="38.42578125" customWidth="1"/>
    <col min="3" max="3" width="22.85546875" customWidth="1"/>
    <col min="4" max="4" width="19.140625" customWidth="1"/>
    <col min="5" max="5" width="21.140625" customWidth="1"/>
    <col min="6" max="6" width="12.5703125" bestFit="1" customWidth="1"/>
    <col min="7" max="7" width="11.7109375" customWidth="1"/>
    <col min="8" max="8" width="17.42578125" customWidth="1"/>
    <col min="9" max="11" width="12.42578125" customWidth="1"/>
  </cols>
  <sheetData>
    <row r="1" spans="1:13" ht="16.5">
      <c r="A1" s="137"/>
      <c r="B1" s="49"/>
      <c r="C1" s="49"/>
      <c r="D1" s="49"/>
      <c r="E1" s="39"/>
      <c r="F1" s="39"/>
      <c r="G1" s="39"/>
      <c r="H1" s="39"/>
    </row>
    <row r="2" spans="1:13" ht="30">
      <c r="A2" s="49"/>
      <c r="B2" s="340" t="s">
        <v>146</v>
      </c>
      <c r="C2" s="340"/>
      <c r="D2" s="340"/>
      <c r="E2" s="340"/>
      <c r="F2" s="355"/>
      <c r="G2" s="355"/>
      <c r="H2" s="355"/>
      <c r="I2" s="5"/>
      <c r="J2" s="5"/>
      <c r="K2" s="5"/>
    </row>
    <row r="3" spans="1:13" ht="16.5">
      <c r="A3" s="137"/>
      <c r="B3" s="341" t="s">
        <v>16</v>
      </c>
      <c r="C3" s="341"/>
      <c r="D3" s="341"/>
      <c r="E3" s="341"/>
      <c r="F3" s="341"/>
      <c r="G3" s="341"/>
      <c r="H3" s="341"/>
      <c r="I3" s="6"/>
      <c r="J3" s="6"/>
      <c r="K3" s="6"/>
    </row>
    <row r="4" spans="1:13" ht="16.5">
      <c r="A4" s="77"/>
      <c r="B4" s="332" t="str">
        <f>+"Correspondiente al periodo cerrado del "&amp;(TEXT(indice!O3,"DD \d\e MMMM \d\e AAAA"))</f>
        <v>Correspondiente al periodo cerrado del 31 de diciembre de 2021</v>
      </c>
      <c r="C4" s="332"/>
      <c r="D4" s="332"/>
      <c r="E4" s="332"/>
      <c r="F4" s="332"/>
      <c r="G4" s="332"/>
      <c r="H4" s="332"/>
      <c r="I4" s="6"/>
      <c r="J4" s="6"/>
      <c r="K4" s="6"/>
    </row>
    <row r="5" spans="1:13" ht="16.5">
      <c r="A5" s="77"/>
      <c r="B5" s="339"/>
      <c r="C5" s="339"/>
      <c r="D5" s="339"/>
      <c r="E5" s="339"/>
      <c r="F5" s="339"/>
      <c r="G5" s="339"/>
      <c r="H5" s="339"/>
      <c r="I5" s="6"/>
      <c r="J5" s="6"/>
      <c r="K5" s="6"/>
    </row>
    <row r="6" spans="1:13" ht="66">
      <c r="A6" s="77"/>
      <c r="B6" s="74" t="s">
        <v>17</v>
      </c>
      <c r="C6" s="74" t="s">
        <v>18</v>
      </c>
      <c r="D6" s="75" t="s">
        <v>19</v>
      </c>
      <c r="E6" s="76" t="str">
        <f>+"TOTAL ACTIVO NETO AL "&amp;UPPER(TEXT(indice!O2,"DD \D\E MMMM \D\E AAA"))</f>
        <v>TOTAL ACTIVO NETO AL 31 DE DICIEMBRE DE 2020</v>
      </c>
      <c r="F6" s="77"/>
      <c r="G6" s="77"/>
      <c r="H6" s="77"/>
      <c r="I6" s="7"/>
      <c r="J6" s="7"/>
      <c r="K6" s="6"/>
    </row>
    <row r="7" spans="1:13" ht="16.5">
      <c r="A7" s="77"/>
      <c r="B7" s="129" t="s">
        <v>20</v>
      </c>
      <c r="C7" s="241">
        <v>0</v>
      </c>
      <c r="D7" s="241">
        <v>0</v>
      </c>
      <c r="E7" s="242">
        <f>+C7+D7</f>
        <v>0</v>
      </c>
      <c r="F7" s="77"/>
      <c r="G7" s="77"/>
      <c r="H7" s="77"/>
      <c r="I7" s="6"/>
      <c r="J7" s="6"/>
      <c r="K7" s="24"/>
    </row>
    <row r="8" spans="1:13" ht="16.5">
      <c r="A8" s="39"/>
      <c r="B8" s="130"/>
      <c r="C8" s="243"/>
      <c r="D8" s="243"/>
      <c r="E8" s="244"/>
      <c r="F8" s="39"/>
      <c r="G8" s="39"/>
      <c r="H8" s="39"/>
    </row>
    <row r="9" spans="1:13" ht="16.5">
      <c r="A9" s="42"/>
      <c r="B9" s="131" t="s">
        <v>21</v>
      </c>
      <c r="C9" s="245"/>
      <c r="D9" s="245"/>
      <c r="E9" s="244"/>
      <c r="F9" s="86"/>
      <c r="G9" s="86"/>
      <c r="H9" s="86"/>
      <c r="I9" s="8"/>
      <c r="J9" s="8"/>
      <c r="K9" s="8"/>
    </row>
    <row r="10" spans="1:13" ht="16.5">
      <c r="A10" s="42"/>
      <c r="B10" s="132" t="s">
        <v>13</v>
      </c>
      <c r="C10" s="246">
        <f>+'2'!C10*indice!M2</f>
        <v>344227581</v>
      </c>
      <c r="D10" s="245"/>
      <c r="E10" s="244">
        <f t="shared" ref="E10:E12" si="0">+C10+D10</f>
        <v>344227581</v>
      </c>
      <c r="F10" s="86"/>
      <c r="G10" s="86"/>
      <c r="H10" s="86"/>
      <c r="I10" s="8"/>
      <c r="J10" s="8"/>
      <c r="K10" s="8"/>
    </row>
    <row r="11" spans="1:13" ht="16.5">
      <c r="A11" s="89"/>
      <c r="B11" s="133" t="s">
        <v>22</v>
      </c>
      <c r="C11" s="246">
        <f>+'2'!C11*indice!M2</f>
        <v>0</v>
      </c>
      <c r="D11" s="245"/>
      <c r="E11" s="244">
        <f t="shared" si="0"/>
        <v>0</v>
      </c>
      <c r="F11" s="88"/>
      <c r="G11" s="89"/>
      <c r="H11" s="89"/>
      <c r="I11" s="9"/>
      <c r="J11" s="10"/>
      <c r="K11" s="10"/>
    </row>
    <row r="12" spans="1:13" ht="16.5">
      <c r="A12" s="42"/>
      <c r="B12" s="134" t="s">
        <v>23</v>
      </c>
      <c r="C12" s="244"/>
      <c r="D12" s="247">
        <f>+'6'!C18</f>
        <v>-1114651.5062999995</v>
      </c>
      <c r="E12" s="244">
        <f t="shared" si="0"/>
        <v>-1114651.5062999995</v>
      </c>
      <c r="F12" s="68"/>
      <c r="G12" s="42"/>
      <c r="H12" s="65"/>
      <c r="I12" s="11"/>
      <c r="J12" s="11"/>
      <c r="K12" s="11"/>
    </row>
    <row r="13" spans="1:13" ht="16.5">
      <c r="A13" s="42"/>
      <c r="B13" s="135"/>
      <c r="C13" s="248"/>
      <c r="D13" s="249"/>
      <c r="E13" s="244"/>
      <c r="F13" s="68"/>
      <c r="G13" s="42"/>
      <c r="H13" s="65"/>
      <c r="I13" s="11"/>
      <c r="J13" s="11"/>
      <c r="K13" s="11"/>
    </row>
    <row r="14" spans="1:13" ht="66">
      <c r="A14" s="42"/>
      <c r="B14" s="136" t="s">
        <v>24</v>
      </c>
      <c r="C14" s="309">
        <f>+C7+C10-C11+C8</f>
        <v>344227581</v>
      </c>
      <c r="D14" s="310">
        <f>+D7+D8+D12+D13</f>
        <v>-1114651.5062999995</v>
      </c>
      <c r="E14" s="76" t="str">
        <f>+"TOTAL ACTIVO NETO AL "&amp;UPPER(TEXT(indice!O3,"DD \D\E MMMM \D\E AAAA"))</f>
        <v>TOTAL ACTIVO NETO AL 31 DE DICIEMBRE DE 2021</v>
      </c>
      <c r="F14" s="68"/>
      <c r="G14" s="68"/>
      <c r="H14" s="68"/>
      <c r="I14" s="12"/>
      <c r="J14" s="12"/>
      <c r="K14" s="12"/>
    </row>
    <row r="15" spans="1:13" ht="16.5">
      <c r="A15" s="42"/>
      <c r="B15" s="68"/>
      <c r="C15" s="67"/>
      <c r="D15" s="67"/>
      <c r="E15" s="308">
        <f>+C14+D14</f>
        <v>343112929.49370003</v>
      </c>
      <c r="F15" s="68"/>
      <c r="G15" s="68"/>
      <c r="H15" s="68"/>
      <c r="I15" s="12"/>
      <c r="J15" s="12"/>
      <c r="K15" s="12"/>
      <c r="M15" s="16"/>
    </row>
    <row r="16" spans="1:13" ht="15" customHeight="1">
      <c r="A16" s="138"/>
      <c r="B16" s="68"/>
      <c r="C16" s="68"/>
      <c r="D16" s="68"/>
      <c r="E16" s="68"/>
      <c r="F16" s="68"/>
      <c r="G16" s="68"/>
      <c r="H16" s="68"/>
      <c r="I16" s="12"/>
      <c r="J16" s="12"/>
      <c r="K16" s="12"/>
      <c r="M16" s="16"/>
    </row>
    <row r="17" spans="1:11" ht="16.5">
      <c r="A17" s="42"/>
      <c r="B17" s="45" t="s">
        <v>190</v>
      </c>
      <c r="C17" s="68"/>
      <c r="D17" s="68"/>
      <c r="E17" s="68"/>
      <c r="F17" s="68"/>
      <c r="G17" s="68"/>
      <c r="H17" s="68"/>
      <c r="I17" s="12"/>
      <c r="J17" s="12"/>
      <c r="K17" s="12"/>
    </row>
    <row r="18" spans="1:11" ht="16.5">
      <c r="A18" s="42"/>
      <c r="B18" s="117"/>
      <c r="C18" s="68"/>
      <c r="D18" s="68"/>
      <c r="E18" s="68"/>
      <c r="F18" s="68"/>
      <c r="G18" s="68"/>
      <c r="H18" s="68"/>
      <c r="I18" s="12"/>
      <c r="J18" s="12"/>
      <c r="K18" s="12"/>
    </row>
    <row r="19" spans="1:11">
      <c r="A19" s="11"/>
      <c r="B19" s="5"/>
      <c r="C19" s="12"/>
      <c r="D19" s="12"/>
      <c r="E19" s="12"/>
      <c r="F19" s="12"/>
      <c r="G19" s="12"/>
      <c r="H19" s="12"/>
      <c r="I19" s="12"/>
      <c r="J19" s="12"/>
      <c r="K19" s="12"/>
    </row>
    <row r="20" spans="1:11">
      <c r="A20" s="11"/>
      <c r="B20" s="12"/>
      <c r="C20" s="12"/>
      <c r="D20" s="12"/>
      <c r="E20" s="12"/>
      <c r="F20" s="12"/>
      <c r="G20" s="12"/>
      <c r="H20" s="12"/>
      <c r="I20" s="12"/>
      <c r="J20" s="12"/>
      <c r="K20" s="12"/>
    </row>
    <row r="21" spans="1:11">
      <c r="A21" s="11"/>
      <c r="B21" s="12"/>
      <c r="C21" s="12"/>
      <c r="D21" s="12"/>
      <c r="E21" s="12"/>
      <c r="F21" s="12"/>
      <c r="G21" s="12"/>
      <c r="H21" s="12"/>
      <c r="I21" s="12"/>
      <c r="J21" s="12"/>
      <c r="K21" s="12"/>
    </row>
    <row r="22" spans="1:11">
      <c r="A22" s="11"/>
      <c r="B22" s="12"/>
      <c r="C22" s="12"/>
      <c r="D22" s="12"/>
      <c r="E22" s="12"/>
      <c r="F22" s="12"/>
      <c r="G22" s="12"/>
      <c r="H22" s="12"/>
      <c r="I22" s="12"/>
      <c r="J22" s="12"/>
      <c r="K22" s="12"/>
    </row>
    <row r="23" spans="1:11">
      <c r="A23" s="25"/>
      <c r="B23" s="12"/>
      <c r="C23" s="12"/>
      <c r="D23" s="12"/>
      <c r="E23" s="12"/>
      <c r="F23" s="12"/>
      <c r="G23" s="12"/>
      <c r="H23" s="12"/>
      <c r="I23" s="12"/>
      <c r="J23" s="12"/>
      <c r="K23" s="12"/>
    </row>
    <row r="24" spans="1:11">
      <c r="A24" s="25"/>
      <c r="B24" s="12"/>
      <c r="C24" s="12"/>
      <c r="D24" s="12"/>
      <c r="E24" s="12"/>
      <c r="F24" s="12"/>
      <c r="G24" s="12"/>
      <c r="H24" s="12"/>
      <c r="I24" s="12"/>
      <c r="J24" s="12"/>
      <c r="K24" s="12"/>
    </row>
    <row r="26" spans="1:11">
      <c r="J26" s="16"/>
    </row>
    <row r="27" spans="1:11">
      <c r="G27" s="16"/>
    </row>
    <row r="28" spans="1:11">
      <c r="J28" s="16"/>
    </row>
    <row r="29" spans="1:11">
      <c r="J29" s="16"/>
    </row>
    <row r="30" spans="1:11">
      <c r="J30" s="16"/>
    </row>
    <row r="33" spans="2:8">
      <c r="B33" s="2"/>
      <c r="C33" s="3"/>
      <c r="D33" s="3"/>
      <c r="E33" s="354"/>
      <c r="F33" s="354"/>
      <c r="G33" s="354"/>
      <c r="H33" s="354"/>
    </row>
    <row r="34" spans="2:8">
      <c r="B34" s="2"/>
      <c r="C34" s="3"/>
      <c r="D34" s="3"/>
      <c r="E34" s="354"/>
      <c r="F34" s="354"/>
      <c r="G34" s="354"/>
      <c r="H34" s="354"/>
    </row>
  </sheetData>
  <mergeCells count="9">
    <mergeCell ref="B5:H5"/>
    <mergeCell ref="E33:H33"/>
    <mergeCell ref="E34:H34"/>
    <mergeCell ref="B2:E2"/>
    <mergeCell ref="F2:H2"/>
    <mergeCell ref="B3:E3"/>
    <mergeCell ref="F3:H3"/>
    <mergeCell ref="B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34"/>
  <sheetViews>
    <sheetView showGridLines="0" topLeftCell="A10" workbookViewId="0">
      <selection activeCell="B28" sqref="B28"/>
    </sheetView>
  </sheetViews>
  <sheetFormatPr baseColWidth="10" defaultColWidth="9.140625" defaultRowHeight="14.25"/>
  <cols>
    <col min="1" max="1" width="3.7109375" style="1" customWidth="1"/>
    <col min="2" max="2" width="70.85546875" style="1" customWidth="1"/>
    <col min="3" max="3" width="19.85546875" style="1" customWidth="1"/>
    <col min="4" max="4" width="1.28515625" style="1" customWidth="1"/>
    <col min="5" max="5" width="19" style="1" bestFit="1" customWidth="1"/>
    <col min="6" max="6" width="10.42578125" style="17" bestFit="1" customWidth="1"/>
    <col min="7" max="7" width="7.42578125" style="17" customWidth="1"/>
    <col min="8" max="8" width="9.28515625" style="17" customWidth="1"/>
    <col min="9" max="9" width="13.28515625" style="17" bestFit="1" customWidth="1"/>
    <col min="10" max="10" width="12.85546875" style="17" bestFit="1" customWidth="1"/>
    <col min="11" max="16384" width="9.140625" style="17"/>
  </cols>
  <sheetData>
    <row r="1" spans="1:10" ht="16.5">
      <c r="A1" s="42"/>
      <c r="B1" s="45"/>
      <c r="C1" s="45"/>
      <c r="D1" s="42"/>
      <c r="E1" s="45"/>
      <c r="F1" s="45"/>
      <c r="G1" s="14"/>
      <c r="H1" s="15"/>
    </row>
    <row r="2" spans="1:10" ht="16.5">
      <c r="A2" s="42"/>
      <c r="B2" s="45"/>
      <c r="C2" s="72"/>
      <c r="D2" s="42"/>
      <c r="E2" s="336"/>
      <c r="F2" s="336"/>
      <c r="G2" s="357"/>
      <c r="H2" s="357"/>
    </row>
    <row r="3" spans="1:10" ht="30">
      <c r="A3" s="42"/>
      <c r="B3" s="340" t="s">
        <v>146</v>
      </c>
      <c r="C3" s="340"/>
      <c r="D3" s="340"/>
      <c r="E3" s="340"/>
      <c r="F3" s="72"/>
      <c r="G3" s="358"/>
      <c r="H3" s="358"/>
    </row>
    <row r="4" spans="1:10" ht="21">
      <c r="A4" s="48"/>
      <c r="B4" s="356" t="str">
        <f>+"ESTADO DE FLUJO DE CAJA AL "&amp;UPPER(TEXT(indice!O3,"DD \D\E MMMM \D\E AAAA"))</f>
        <v>ESTADO DE FLUJO DE CAJA AL 31 DE DICIEMBRE DE 2021</v>
      </c>
      <c r="C4" s="356"/>
      <c r="D4" s="356"/>
      <c r="E4" s="356"/>
      <c r="F4" s="139"/>
    </row>
    <row r="5" spans="1:10" ht="16.5">
      <c r="A5" s="49"/>
      <c r="B5" s="50"/>
      <c r="C5" s="337">
        <f>+indice!P3</f>
        <v>2021</v>
      </c>
      <c r="D5" s="51"/>
      <c r="E5" s="343">
        <f>+indice!P2</f>
        <v>2020</v>
      </c>
      <c r="F5" s="48"/>
      <c r="G5" s="23"/>
      <c r="H5" s="23"/>
      <c r="I5" s="23"/>
    </row>
    <row r="6" spans="1:10" s="26" customFormat="1" ht="16.5">
      <c r="A6" s="42"/>
      <c r="B6" s="52"/>
      <c r="C6" s="338"/>
      <c r="D6" s="53"/>
      <c r="E6" s="344"/>
      <c r="F6" s="66"/>
      <c r="G6" s="27"/>
      <c r="H6" s="27"/>
      <c r="I6" s="7"/>
      <c r="J6" s="7"/>
    </row>
    <row r="7" spans="1:10" s="26" customFormat="1" ht="16.5">
      <c r="A7" s="42"/>
      <c r="B7" s="54"/>
      <c r="C7" s="55" t="s">
        <v>0</v>
      </c>
      <c r="D7" s="56"/>
      <c r="E7" s="140" t="s">
        <v>0</v>
      </c>
      <c r="F7" s="66"/>
      <c r="G7" s="27"/>
      <c r="H7" s="27"/>
      <c r="I7" s="27"/>
    </row>
    <row r="8" spans="1:10" s="26" customFormat="1" ht="16.5">
      <c r="A8" s="42"/>
      <c r="B8" s="54"/>
      <c r="C8" s="57"/>
      <c r="D8" s="57"/>
      <c r="E8" s="141"/>
      <c r="F8" s="66"/>
      <c r="G8" s="27"/>
      <c r="H8" s="27"/>
      <c r="I8" s="27"/>
    </row>
    <row r="9" spans="1:10" s="26" customFormat="1" ht="16.5">
      <c r="A9" s="42"/>
      <c r="B9" s="58" t="s">
        <v>1</v>
      </c>
      <c r="C9" s="225">
        <f>+'1'!C9*indice!M2</f>
        <v>0</v>
      </c>
      <c r="D9" s="226"/>
      <c r="E9" s="227">
        <v>0</v>
      </c>
      <c r="F9" s="142"/>
      <c r="G9" s="27"/>
      <c r="H9" s="27"/>
      <c r="I9" s="27"/>
    </row>
    <row r="10" spans="1:10" s="26" customFormat="1" ht="16.5">
      <c r="A10" s="42"/>
      <c r="B10" s="59" t="s">
        <v>2</v>
      </c>
      <c r="C10" s="226"/>
      <c r="D10" s="226"/>
      <c r="E10" s="228"/>
      <c r="F10" s="66"/>
      <c r="G10" s="27"/>
      <c r="H10" s="27"/>
      <c r="I10" s="27"/>
    </row>
    <row r="11" spans="1:10" s="26" customFormat="1" ht="16.5">
      <c r="A11" s="49"/>
      <c r="B11" s="58" t="s">
        <v>3</v>
      </c>
      <c r="C11" s="229"/>
      <c r="D11" s="229"/>
      <c r="E11" s="230"/>
      <c r="F11" s="66"/>
      <c r="G11" s="27"/>
      <c r="H11" s="27"/>
      <c r="I11" s="27"/>
    </row>
    <row r="12" spans="1:10" s="26" customFormat="1" ht="16.5">
      <c r="A12" s="49"/>
      <c r="B12" s="58" t="s">
        <v>4</v>
      </c>
      <c r="C12" s="229"/>
      <c r="D12" s="229"/>
      <c r="E12" s="230"/>
      <c r="F12" s="66"/>
      <c r="G12" s="27"/>
      <c r="H12" s="27"/>
      <c r="I12" s="28"/>
    </row>
    <row r="13" spans="1:10" s="26" customFormat="1" ht="16.5">
      <c r="A13" s="42"/>
      <c r="B13" s="54" t="s">
        <v>5</v>
      </c>
      <c r="C13" s="231">
        <f>+'1'!C13*indice!M2</f>
        <v>-343339460.09939998</v>
      </c>
      <c r="D13" s="229"/>
      <c r="E13" s="232">
        <v>0</v>
      </c>
      <c r="F13" s="66"/>
      <c r="G13" s="27"/>
      <c r="H13" s="27"/>
      <c r="I13" s="4"/>
    </row>
    <row r="14" spans="1:10" s="26" customFormat="1" ht="16.5">
      <c r="A14" s="42"/>
      <c r="B14" s="54" t="s">
        <v>6</v>
      </c>
      <c r="C14" s="231">
        <v>0</v>
      </c>
      <c r="D14" s="229"/>
      <c r="E14" s="232">
        <v>0</v>
      </c>
      <c r="F14" s="66"/>
      <c r="G14" s="27"/>
      <c r="H14" s="27"/>
      <c r="I14" s="27"/>
    </row>
    <row r="15" spans="1:10" s="26" customFormat="1" ht="16.5">
      <c r="A15" s="42"/>
      <c r="B15" s="54" t="s">
        <v>7</v>
      </c>
      <c r="C15" s="231">
        <f>+'1'!C15*indice!M2</f>
        <v>0</v>
      </c>
      <c r="D15" s="229"/>
      <c r="E15" s="232">
        <v>0</v>
      </c>
      <c r="F15" s="66"/>
      <c r="G15" s="27"/>
      <c r="H15" s="27"/>
      <c r="I15" s="27"/>
    </row>
    <row r="16" spans="1:10" s="26" customFormat="1" ht="16.5">
      <c r="A16" s="42"/>
      <c r="B16" s="54" t="s">
        <v>8</v>
      </c>
      <c r="C16" s="233">
        <f>+'1'!C16*indice!M2</f>
        <v>308980.32569999999</v>
      </c>
      <c r="D16" s="229"/>
      <c r="E16" s="234">
        <v>0</v>
      </c>
      <c r="F16" s="66"/>
      <c r="G16" s="27"/>
      <c r="H16" s="27"/>
      <c r="I16" s="27"/>
    </row>
    <row r="17" spans="1:10" s="26" customFormat="1" ht="16.5">
      <c r="A17" s="42"/>
      <c r="B17" s="58" t="s">
        <v>9</v>
      </c>
      <c r="C17" s="235">
        <f>+C13+C14+C15+C16</f>
        <v>-343030479.7737</v>
      </c>
      <c r="D17" s="226"/>
      <c r="E17" s="236">
        <f>+E13+E14+E15+E16</f>
        <v>0</v>
      </c>
      <c r="F17" s="66"/>
      <c r="G17" s="27"/>
      <c r="H17" s="27"/>
      <c r="I17" s="27"/>
    </row>
    <row r="18" spans="1:10" s="26" customFormat="1" ht="16.5">
      <c r="A18" s="42"/>
      <c r="B18" s="54"/>
      <c r="C18" s="229"/>
      <c r="D18" s="229"/>
      <c r="E18" s="230"/>
      <c r="F18" s="66"/>
      <c r="G18" s="27"/>
      <c r="H18" s="27"/>
      <c r="I18" s="27"/>
    </row>
    <row r="19" spans="1:10" s="26" customFormat="1" ht="16.5">
      <c r="A19" s="42"/>
      <c r="B19" s="59" t="s">
        <v>10</v>
      </c>
      <c r="C19" s="229"/>
      <c r="D19" s="229"/>
      <c r="E19" s="230"/>
      <c r="F19" s="66"/>
      <c r="G19" s="27"/>
      <c r="H19" s="27"/>
      <c r="I19" s="27"/>
    </row>
    <row r="20" spans="1:10" s="26" customFormat="1" ht="16.5">
      <c r="A20" s="49"/>
      <c r="B20" s="58" t="s">
        <v>11</v>
      </c>
      <c r="C20" s="229"/>
      <c r="D20" s="229"/>
      <c r="E20" s="230"/>
      <c r="F20" s="66"/>
      <c r="G20" s="27"/>
      <c r="H20" s="27"/>
      <c r="I20" s="27"/>
    </row>
    <row r="21" spans="1:10" s="26" customFormat="1" ht="16.5">
      <c r="A21" s="49"/>
      <c r="B21" s="54" t="s">
        <v>12</v>
      </c>
      <c r="C21" s="231">
        <f>+'1'!C21*indice!M2</f>
        <v>0</v>
      </c>
      <c r="D21" s="229"/>
      <c r="E21" s="232">
        <v>0</v>
      </c>
      <c r="F21" s="66"/>
      <c r="G21" s="27"/>
      <c r="H21" s="27"/>
      <c r="I21" s="27"/>
    </row>
    <row r="22" spans="1:10" s="26" customFormat="1" ht="16.5">
      <c r="A22" s="42"/>
      <c r="B22" s="54" t="s">
        <v>13</v>
      </c>
      <c r="C22" s="237">
        <f>+'1'!C22*indice!M2</f>
        <v>343112929.49370003</v>
      </c>
      <c r="D22" s="229"/>
      <c r="E22" s="238">
        <v>0</v>
      </c>
      <c r="F22" s="66"/>
    </row>
    <row r="23" spans="1:10" s="26" customFormat="1" ht="16.5">
      <c r="A23" s="42"/>
      <c r="B23" s="54" t="s">
        <v>14</v>
      </c>
      <c r="C23" s="231">
        <f>+C21+C22</f>
        <v>343112929.49370003</v>
      </c>
      <c r="D23" s="229"/>
      <c r="E23" s="232">
        <f>+E21+E22</f>
        <v>0</v>
      </c>
      <c r="F23" s="66"/>
    </row>
    <row r="24" spans="1:10" s="26" customFormat="1" ht="17.25" thickBot="1">
      <c r="A24" s="49"/>
      <c r="B24" s="58" t="s">
        <v>15</v>
      </c>
      <c r="C24" s="239">
        <f>+C17+C23+C9</f>
        <v>82449.72000002861</v>
      </c>
      <c r="D24" s="226"/>
      <c r="E24" s="240">
        <f>+E17+E23+E9</f>
        <v>0</v>
      </c>
      <c r="F24" s="66"/>
      <c r="I24" s="27"/>
      <c r="J24" s="27"/>
    </row>
    <row r="25" spans="1:10" s="26" customFormat="1" ht="17.25" thickTop="1">
      <c r="A25" s="42"/>
      <c r="B25" s="52"/>
      <c r="C25" s="64"/>
      <c r="D25" s="64"/>
      <c r="E25" s="143"/>
      <c r="F25" s="66"/>
      <c r="I25" s="27"/>
    </row>
    <row r="26" spans="1:10" s="26" customFormat="1" ht="16.5">
      <c r="A26" s="42"/>
      <c r="B26" s="42"/>
      <c r="C26" s="65"/>
      <c r="D26" s="65"/>
      <c r="E26" s="65"/>
      <c r="F26" s="66"/>
    </row>
    <row r="27" spans="1:10">
      <c r="C27" s="29"/>
      <c r="D27" s="29"/>
      <c r="E27" s="29"/>
    </row>
    <row r="28" spans="1:10" ht="16.5">
      <c r="B28" s="45" t="s">
        <v>190</v>
      </c>
      <c r="C28" s="23"/>
      <c r="D28" s="23"/>
      <c r="E28" s="23"/>
      <c r="F28" s="23"/>
      <c r="G28" s="23"/>
      <c r="H28" s="23"/>
      <c r="I28" s="23"/>
    </row>
    <row r="29" spans="1:10">
      <c r="B29" s="5"/>
      <c r="C29" s="29"/>
      <c r="D29" s="29"/>
      <c r="E29" s="29"/>
    </row>
    <row r="30" spans="1:10" ht="15">
      <c r="B30" s="13"/>
      <c r="C30" s="29"/>
      <c r="D30" s="29"/>
      <c r="E30" s="29"/>
    </row>
    <row r="31" spans="1:10">
      <c r="C31" s="29"/>
      <c r="D31" s="29"/>
      <c r="E31" s="29"/>
    </row>
    <row r="32" spans="1:10" ht="15">
      <c r="B32" s="2"/>
      <c r="C32" s="3"/>
      <c r="D32" s="3"/>
      <c r="E32" s="3"/>
      <c r="F32" s="3"/>
      <c r="G32" s="3"/>
    </row>
    <row r="33" spans="2:7" ht="15">
      <c r="B33" s="2"/>
      <c r="C33" s="3"/>
      <c r="D33" s="3"/>
      <c r="E33" s="3"/>
      <c r="F33" s="3"/>
      <c r="G33" s="3"/>
    </row>
    <row r="34" spans="2:7">
      <c r="C34" s="29"/>
      <c r="D34" s="29"/>
      <c r="E34" s="29"/>
    </row>
  </sheetData>
  <mergeCells count="7">
    <mergeCell ref="C5:C6"/>
    <mergeCell ref="E5:E6"/>
    <mergeCell ref="B4:E4"/>
    <mergeCell ref="E2:F2"/>
    <mergeCell ref="G2:H2"/>
    <mergeCell ref="G3:H3"/>
    <mergeCell ref="B3:E3"/>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qatpBH8pMv1EAaeR8SA0nt09xyZO2Z6pGxhKN45oSgg=</DigestValue>
    </Reference>
    <Reference Type="http://www.w3.org/2000/09/xmldsig#Object" URI="#idOfficeObject">
      <DigestMethod Algorithm="http://www.w3.org/2001/04/xmlenc#sha256"/>
      <DigestValue>cKvsdqVlWGVwqMgVmm1CTtGYPrlNxp4tBowGfTgwwn0=</DigestValue>
    </Reference>
    <Reference Type="http://uri.etsi.org/01903#SignedProperties" URI="#idSignedProperties">
      <Transforms>
        <Transform Algorithm="http://www.w3.org/TR/2001/REC-xml-c14n-20010315"/>
      </Transforms>
      <DigestMethod Algorithm="http://www.w3.org/2001/04/xmlenc#sha256"/>
      <DigestValue>PugMNZ89OIF9T8z8GQ0nv+4tpoJ4IUlLx4pf82iQzMA=</DigestValue>
    </Reference>
    <Reference Type="http://www.w3.org/2000/09/xmldsig#Object" URI="#idValidSigLnImg">
      <DigestMethod Algorithm="http://www.w3.org/2001/04/xmlenc#sha256"/>
      <DigestValue>hlRg2B+uSgEZJwWZwgaU2fhF7gWRdDmdKIcY5Iv1BOM=</DigestValue>
    </Reference>
    <Reference Type="http://www.w3.org/2000/09/xmldsig#Object" URI="#idInvalidSigLnImg">
      <DigestMethod Algorithm="http://www.w3.org/2001/04/xmlenc#sha256"/>
      <DigestValue>sO7b8lsKTnffXkJmrJ/rF+7iDnKUvAb8lA1fAKiHJ6A=</DigestValue>
    </Reference>
  </SignedInfo>
  <SignatureValue>iNhY4JNEGgRj+dq1JQjJGrdqdIP1mArTAE2g6IATge6Md8Bo4LKGBrwh6v1PoIPWIAWNrEpMzkn3
uC4rycmIKjv50aJppEO4vh5EukqbJprCVLtAFyDFerX+XTMLfzSkdn/QvKa7GZ98vmyYkBK2FcpS
fHLuU4r/pLPEyU7VBgerwN4252yiMXlUYzUxEK6MXcDRORtcwzYHnptanfKyhdg/efGmli5InPDu
0KrmpAzR/WxSFYFLG9zRDoT4yZ9VK1KeYVC7xiMyrA1oyTKgde1BXzh2Wm0D5svLilQ47JRgYtF2
Or5MUTGcdrd76J9m8YK0CDR++NY9G7EdB6vu5Q==</SignatureValue>
  <KeyInfo>
    <X509Data>
      <X509Certificate>MIIIHTCCBgWgAwIBAgITXAAArzgSp33rOSLeCAAAAACvODANBgkqhkiG9w0BAQsFADBXMRcwFQYDVQQFEw5SVUMgODAwODA2MTAtNzEVMBMGA1UEChMMQ09ERTEwMCBTLkEuMQswCQYDVQQGEwJQWTEYMBYGA1UEAxMPQ0EtQ09ERTEwMCBTLkEuMB4XDTIyMDIxODE4MDYxNFoXDTI0MDIxODE4MDYxNFowga0xKTAnBgNVBAMTIEZBQklPIE1BUkNFTE8gUEVTU09MQU5JIFJJUVVFTE1FMRcwFQYDVQQKEw5QRVJTT05BIEZJU0lDQTELMAkGA1UEBhMCUFkxFjAUBgNVBCoTDUZBQklPIE1BUkNFTE8xGzAZBgNVBAQTElBFU1NPTEFOSSBSSVFVRUxNRTESMBAGA1UEBRMJQ0kyNjM3NzA2MREwDwYDVQQLEwhGSVJNQSBGMjCCASIwDQYJKoZIhvcNAQEBBQADggEPADCCAQoCggEBAIuZjFIgQ5hil9p/+G9Uano1V1/IUPo9wE1DMb3AnLzwYqkTENjUSnsvAE9r5GdCXVXHfmiWrDOei0Rc28aAq2/sdx/oZSeWcwbYD5IKmALGPlUQL49EYQfTQrh4NEw3vIxxMu60XOmrE4tCK0Ma+WCs6g/RWrwjW3x0l3VIyX/stmgtb+FphEWhuBlhoCQlfvd5sCaU9q66tLw5khG3iOwmkbJaj6TK20+MjtH5eazWrHoBTUO/opBBvWYKh/qYNLtMB+iKMSQFYPFZa1wyDtTrn1SCbG2XA/0WntqajHPsaSwbePy2SeqphHaNWBlHkCYVcEsW8+sp7nfjou2xSkUCAwEAAaOCA4kwggOFMA4GA1UdDwEB/wQEAwIF4DAMBgNVHRMBAf8EAjAAMCAGA1UdJQEB/wQWMBQGCCsGAQUFBwMCBggrBgEFBQcDBDAdBgNVHQ4EFgQUA/ErpBlRdsj1xg4AAS4hLB0j8z4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KgYDVR0RBCMwIYEfRkFCSU8uUEVTU09MQU5JQEhQQVVESVRPUkVTLkNPTTANBgkqhkiG9w0BAQsFAAOCAgEAo5U+8oVd6BtsXshJ0rcuAKn6A1ypGykQiFCAc0oRajr9iwG/1mXf70G6Lz5FvxgMG59LGsJb9VzHxeflunAteBUMddc0tlCb2tvGa3i1kGeap+9dnrmVGRvAzBCsg7+bdR2DraQB9npa45yF7W3u6UKLWPBj/A99GdwSMESZxcGsvCNIlImuom6zIrhYaWTktGWjUeEaZMPFQOSo8ND27TujnLVwJn7C0hBsq4lH6dEjXLlRxW0duNwjxaqOcPx8D3TkSt28thmLZ/+zM14mFC1tSlOdHROPfJuTP/NDPep7CslKbTeACwmevke3cQivSfa34JO/mqasHJ7YnD+gHu6gPUBiB0wdBM/r5aaypBRpfZa/Fu124IRPh74QPSr64LAYO6bFWqU3/nRmgQq+b05i6swoa5Etab39Qga9TH5mcr5waCMP21lgBKOG4gRxkXYu3mIJHEwws8e2Foz3XRBkg2RDyI9DbpIuo/ljbHetFj52mnW1hzO76xAmWjYR6K3RA+8KPrqfaPR+YQ/fwLzynUnQ2XFtubk2Reag+EU4p8FCmfeWbFdJ6FU6E1Uy2wD8uTDPiABdEQXDpPPFEuI52x4rtWyfZzbjCaLu5t/EMItATXClN4/UgzFJClRk6T6g8akkFnah4PT1RWsVzdrOUTmWaC7Gn4QWmjbZdo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WktTBqHgu7FLLBriSVBr8EveUS6+KHq578MAtgPILSk=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Up5DrKs/j2oi8OllyiDQNZZrZEhd6Ik2WVaERF1fM9Q=</DigestValue>
      </Reference>
      <Reference URI="/xl/drawings/vmlDrawing1.vml?ContentType=application/vnd.openxmlformats-officedocument.vmlDrawing">
        <DigestMethod Algorithm="http://www.w3.org/2001/04/xmlenc#sha256"/>
        <DigestValue>ryvk9bEWR+Q6+TP3EWN4jRkkFlSDZy5zEx1rsr2kcX8=</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MGNSoeQvX7A2cCntzfiGX70Ns7mJY0Gn9cn/eHOW6ls=</DigestValue>
      </Reference>
      <Reference URI="/xl/media/image3.emf?ContentType=image/x-emf">
        <DigestMethod Algorithm="http://www.w3.org/2001/04/xmlenc#sha256"/>
        <DigestValue>bGrwsa0/dT1i9FG2OtYmJlj2me+lSzuZAAPHdgg0XrQ=</DigestValue>
      </Reference>
      <Reference URI="/xl/media/image4.emf?ContentType=image/x-emf">
        <DigestMethod Algorithm="http://www.w3.org/2001/04/xmlenc#sha256"/>
        <DigestValue>4F4tX6lIahr9Fv59F/i13ocVYTNjrKNSGiQacywHz1c=</DigestValue>
      </Reference>
      <Reference URI="/xl/media/image5.emf?ContentType=image/x-emf">
        <DigestMethod Algorithm="http://www.w3.org/2001/04/xmlenc#sha256"/>
        <DigestValue>M2YDdMfAGbtL0qX/IrVW/9VuKAzrjVljOxWn+YibRdU=</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5zZ7T6LEsJabjAQHWhL4CNTP34ZZUv59o6AxrnRmNk4=</DigestValue>
      </Reference>
      <Reference URI="/xl/sharedStrings.xml?ContentType=application/vnd.openxmlformats-officedocument.spreadsheetml.sharedStrings+xml">
        <DigestMethod Algorithm="http://www.w3.org/2001/04/xmlenc#sha256"/>
        <DigestValue>+cXJB+MOF5xTfnyNkes6TvGg34MwkztE+cM162ZEGm8=</DigestValue>
      </Reference>
      <Reference URI="/xl/styles.xml?ContentType=application/vnd.openxmlformats-officedocument.spreadsheetml.styles+xml">
        <DigestMethod Algorithm="http://www.w3.org/2001/04/xmlenc#sha256"/>
        <DigestValue>sDKJF1C7bJDJXBnkfOpKKplTqu2L07YIMjLIswAuv/A=</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cGR8kh7paWVXWQgcfpAlGP07WtD2Lfr0+fywu9WY7co=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/9PSWK9WR7CtGIKdSqhl8sWbXMmRsfadwHIQmRLUZLY=</DigestValue>
      </Reference>
      <Reference URI="/xl/worksheets/sheet10.xml?ContentType=application/vnd.openxmlformats-officedocument.spreadsheetml.worksheet+xml">
        <DigestMethod Algorithm="http://www.w3.org/2001/04/xmlenc#sha256"/>
        <DigestValue>tCEQXtoEGKlSwiObsZP0tbQlGmaQsWEKkbZhzyn3XZ8=</DigestValue>
      </Reference>
      <Reference URI="/xl/worksheets/sheet11.xml?ContentType=application/vnd.openxmlformats-officedocument.spreadsheetml.worksheet+xml">
        <DigestMethod Algorithm="http://www.w3.org/2001/04/xmlenc#sha256"/>
        <DigestValue>3LhWLgenD02wUVzRyE+37HRgaliNP3H9V8fOYTzWPZM=</DigestValue>
      </Reference>
      <Reference URI="/xl/worksheets/sheet12.xml?ContentType=application/vnd.openxmlformats-officedocument.spreadsheetml.worksheet+xml">
        <DigestMethod Algorithm="http://www.w3.org/2001/04/xmlenc#sha256"/>
        <DigestValue>4HuPKGwncLpWQztMu859+HkyNSl5kUG2Flsgox2+40w=</DigestValue>
      </Reference>
      <Reference URI="/xl/worksheets/sheet2.xml?ContentType=application/vnd.openxmlformats-officedocument.spreadsheetml.worksheet+xml">
        <DigestMethod Algorithm="http://www.w3.org/2001/04/xmlenc#sha256"/>
        <DigestValue>opUagYrMXUprWpGgDw5jODiyFPWVCVzscWLZ6FS6K+w=</DigestValue>
      </Reference>
      <Reference URI="/xl/worksheets/sheet3.xml?ContentType=application/vnd.openxmlformats-officedocument.spreadsheetml.worksheet+xml">
        <DigestMethod Algorithm="http://www.w3.org/2001/04/xmlenc#sha256"/>
        <DigestValue>zB4KBGHB/DGjjIRTjYfgAKIDcZBM97EAENszQNS2Aq8=</DigestValue>
      </Reference>
      <Reference URI="/xl/worksheets/sheet4.xml?ContentType=application/vnd.openxmlformats-officedocument.spreadsheetml.worksheet+xml">
        <DigestMethod Algorithm="http://www.w3.org/2001/04/xmlenc#sha256"/>
        <DigestValue>rtoHLne0Y4rguD+s2nvVxiDfY43/ZWA9hnHYTLqddh0=</DigestValue>
      </Reference>
      <Reference URI="/xl/worksheets/sheet5.xml?ContentType=application/vnd.openxmlformats-officedocument.spreadsheetml.worksheet+xml">
        <DigestMethod Algorithm="http://www.w3.org/2001/04/xmlenc#sha256"/>
        <DigestValue>YMqYJCMPDR60kjBSngH5V75ajo3yn3+7LuIx5K1YFnA=</DigestValue>
      </Reference>
      <Reference URI="/xl/worksheets/sheet6.xml?ContentType=application/vnd.openxmlformats-officedocument.spreadsheetml.worksheet+xml">
        <DigestMethod Algorithm="http://www.w3.org/2001/04/xmlenc#sha256"/>
        <DigestValue>dac0/6u21JQgs0MgzY2dLEz37UzIb8iqIl6fpAzwLCE=</DigestValue>
      </Reference>
      <Reference URI="/xl/worksheets/sheet7.xml?ContentType=application/vnd.openxmlformats-officedocument.spreadsheetml.worksheet+xml">
        <DigestMethod Algorithm="http://www.w3.org/2001/04/xmlenc#sha256"/>
        <DigestValue>j3YNLsq6Yp5WeQNPScmCgB9eYwyTVhgN60F2eN+vhD4=</DigestValue>
      </Reference>
      <Reference URI="/xl/worksheets/sheet8.xml?ContentType=application/vnd.openxmlformats-officedocument.spreadsheetml.worksheet+xml">
        <DigestMethod Algorithm="http://www.w3.org/2001/04/xmlenc#sha256"/>
        <DigestValue>ExEh/BZxHAoxCJflqoW6wgaZwGVtq6VuWVFOGO4lybE=</DigestValue>
      </Reference>
      <Reference URI="/xl/worksheets/sheet9.xml?ContentType=application/vnd.openxmlformats-officedocument.spreadsheetml.worksheet+xml">
        <DigestMethod Algorithm="http://www.w3.org/2001/04/xmlenc#sha256"/>
        <DigestValue>IWOdfdMr9Pgjrzn72Hujxye9X13W1zbXuNHIvkmlpbo=</DigestValue>
      </Reference>
    </Manifest>
    <SignatureProperties>
      <SignatureProperty Id="idSignatureTime" Target="#idPackageSignature">
        <mdssi:SignatureTime xmlns:mdssi="http://schemas.openxmlformats.org/package/2006/digital-signature">
          <mdssi:Format>YYYY-MM-DDThh:mm:ssTZD</mdssi:Format>
          <mdssi:Value>2022-03-31T21:08:01Z</mdssi:Value>
        </mdssi:SignatureTime>
      </SignatureProperty>
    </SignatureProperties>
  </Object>
  <Object Id="idOfficeObject">
    <SignatureProperties>
      <SignatureProperty Id="idOfficeV1Details" Target="#idPackageSignature">
        <SignatureInfoV1 xmlns="http://schemas.microsoft.com/office/2006/digsig">
          <SetupID>{E4AAD4B0-5BE3-4E23-B988-7529D5DAB774}</SetupID>
          <SignatureText>Fabio Marcelo Pessolani</SignatureText>
          <SignatureImage/>
          <SignatureComments/>
          <WindowsVersion>10.0</WindowsVersion>
          <OfficeVersion>16.0.14931/23</OfficeVersion>
          <ApplicationVersion>16.0.14931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2022-03-31T21:08:01Z</xd:SigningTime>
          <xd:SigningCertificate>
            <xd:Cert>
              <xd:CertDigest>
                <DigestMethod Algorithm="http://www.w3.org/2001/04/xmlenc#sha256"/>
                <DigestValue>DRvAoMsQ+LFnYcbHRbnBZ07EGF0uWjkBSwBzXDh8sTk=</DigestValue>
              </xd:CertDigest>
              <xd:IssuerSerial>
                <X509IssuerName>CN=CA-CODE100 S.A., C=PY, O=CODE100 S.A., SERIALNUMBER=RUC 80080610-7</X509IssuerName>
                <X509SerialNumber>2051668791170863568905513412015032973198929720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CABAAB/AAAAAAAAAAAAAABuHAAAkQwAACBFTUYAAAEARBwAAKoAAAAGAAAAAAAAAAAAAAAAAAAAVgUAAAADAABYAQAAwQAAAAAAAAAAAAAAAAAAAMA/BQDo8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0Lyb+38AAADQvJv7fwAAVDagm/t/AAAAAKYM/H8AAEFpEpv7fwAAMBamDPx/AABUNqCb+38AAMgWAAAAAAAAQAAAwPt/AAAAAKYM/H8AABFsEpv7fwAABAAAAAAAAAAwFqYM/H8AAKC1D4h/AAAAVDagmwAAAABIAAAAAAAAAFQ2oJv7fwAAqNO8m/t/AACAOqCb+38AAAEAAAAAAAAA/l+gm/t/AAAAAKYM/H8AAAAAAAAAAAAAAAAAAAAAAAAAAAAAAAAAADB8U9FsAgAAW6YaC/x/AACAtg+IfwAAABm3D4h/AAAAAAAAAAAAAAAAAAAAZHYACAAAAAAlAAAADAAAAAEAAAAYAAAADAAAAAAAAAASAAAADAAAAAEAAAAeAAAAGAAAAMMAAAAEAAAA9wAAABEAAAAlAAAADAAAAAEAAABUAAAAhAAAAMQAAAAEAAAA9QAAABAAAAABAAAA0XbJQasKyUHEAAAABAAAAAkAAABMAAAAAAAAAAAAAAAAAAAA//////////9gAAAAMwAxAC8AMwAvADIAMAAyADIAZbwGAAAABgAAAAQAAAAGAAAABAAAAAYAAAAGAAAABgAAAAYAAABLAAAAQAAAADAAAAAFAAAAIAAAAAEAAAABAAAAEAAAAAAAAAAAAAAAIQEAAIAAAAAAAAAAAAAAACEBAACAAAAAUgAAAHABAAACAAAAEAAAAAcAAAAAAAAAAAAAALwCAAAAAAAAAQICIlMAeQBzAHQAZQBtAAAAAAAAAAAAAAAAAAAAAAAAAAAAAAAAAAAAAAAAAAAAAAAAAAAAAAAAAAAAAAAAAAAAAAAAAAAAMPFRz2wCAAAAAAAAAAAAAAEAAADOewAAiK49C/x/AAAAAAAAAAAAAIA/pgz8fwAACQAAAAEAAAAJAAAAAAAAAAAAAAAAAAAAAAAAAAAAAACJJWNtDgcAADB8U9FsAgAABAAAAAAAAADAGIjRbAIAADB8U9FsAgAAIBUOiAAAAAAAAAAAAAAAAAcAAAAAAAAAAAAAAAAAAABcFA6IfwAAAJkUDoh/AAAAYbcWC/x/AABpAGEAbAAAAAAAAAAAAAAAAAAAAAAAAAAAAAAAAAAAADB8U9FsAgAAW6YaC/x/AAAAFA6IfwAAAJkUDoh/AAAAYM/i3mw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EjPbAIAAAQAAABsAgAAKAAAAAAAAACIrj0L/H8AAAAAAAAAAAAAIFN7pvt/AAD/////AgAAAKCVT+BsAgAAAAAAAAAAAAAAAAAAAAAAAAkkY20OBwAAAAAAAAAAAAAAAAAA+38AAOD///8AAAAAMHxT0WwCAAC4FA6IAAAAAAAAAAAAAAAABgAAAAAAAAAAAAAAAAAAANwTDoh/AAAAGRQOiH8AAABhtxYL/H8AAKBkT+BsAgAAsHmO4AAAAACYkoim+38AAKBkT+BsAgAAMHxT0WwCAABbphoL/H8AAIATDoh/AAAAGRQOiH8AAADglOLebAIAAAAAAABkdgAIAAAAACUAAAAMAAAAAwAAABgAAAAMAAAAAAAAABIAAAAMAAAAAQAAABYAAAAMAAAACAAAAFQAAABUAAAACgAAACcAAAAeAAAASgAAAAEAAADRdslBqwrJQQoAAABLAAAAAQAAAEwAAAAEAAAACQAAACcAAAAgAAAASwAAAFAAAABYAB0t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DhLYqb7fwAAAAAAAPt/AAA4S2Km+38AAIiuPQv8fwAAAAAAAAAAAAAAAAAAAAAAAOB/juBsAgAAAAAAAAAAAAAAAAAAAAAAAAAAAAAAAAAAuSVjbQ4HAACWztul+38AACBIYqb7fwAA8P///wAAAAAwfFPRbAIAACgVDogAAAAAAAAAAAAAAAAJAAAAAAAAAAAAAAAAAAAATBQOiH8AAACJFA6IfwAAAGG3Fgv8fwAAOEtipvt/AAAAAAAAAAAAAIAcDoh/AAAAAAAAAAAAAAAwfFPRbAIAAFumGgv8fwAA8BMOiH8AAACJFA6IfwAAAKCe4t5sAgAAAAAAAGR2AAgAAAAAJQAAAAwAAAAEAAAAGAAAAAwAAAAAAAAAEgAAAAwAAAABAAAAHgAAABgAAAApAAAAMwAAANIAAABIAAAAJQAAAAwAAAAEAAAAVAAAANgAAAAqAAAAMwAAANAAAABHAAAAAQAAANF2yUGrCslBKgAAADMAAAAXAAAATAAAAAAAAAAAAAAAAAAAAP//////////fAAAAEYAYQBiAGkAbwAgAE0AYQByAGMAZQBsAG8AIABQAGUAcwBzAG8AbABhAG4AaQCgBwgAAAAIAAAACQAAAAQAAAAJAAAABAAAAA4AAAAIAAAABgAAAAcAAAAIAAAABAAAAAkAAAAEAAAACQAAAAgAAAAHAAAABwAAAAkAAAAEAAAACAAAAAkAAAAE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UAAABcAAAAAQAAANF2yUGrCslBCgAAAFAAAAAXAAAATAAAAAAAAAAAAAAAAAAAAP//////////fAAAAEYAYQBiAGkAbwAgAE0AYQByAGMAZQBsAG8AIABQAGUAcwBzAG8AbABhAG4AaQBBfwYAAAAGAAAABwAAAAMAAAAHAAAAAwAAAAoAAAAGAAAABAAAAAUAAAAGAAAAAwAAAAcAAAADAAAABgAAAAYAAAAFAAAABQAAAAcAAAADAAAABgAAAAcAAAAD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gAAAGwAAAABAAAA0XbJQasKyUEKAAAAYAAAAA8AAABMAAAAAAAAAAAAAAAAAAAA//////////9sAAAAQQB1AGQAaQB0AG8AcgAgAEUAeAB0AGUAcgBuAG8A1JgHAAAABwAAAAcAAAADAAAABAAAAAcAAAAEAAAAAwAAAAYAAAAFAAAABAAAAAYAAAAEAAAABwAAAAcAAABLAAAAQAAAADAAAAAFAAAAIAAAAAEAAAABAAAAEAAAAAAAAAAAAAAAIQEAAIAAAAAAAAAAAAAAACEBAACAAAAAJQAAAAwAAAACAAAAJwAAABgAAAAFAAAAAAAAAP///wAAAAAAJQAAAAwAAAAFAAAATAAAAGQAAAAJAAAAcAAAABcBAAB8AAAACQAAAHAAAAAPAQAADQAAACEA8AAAAAAAAAAAAAAAgD8AAAAAAAAAAAAAgD8AAAAAAAAAAAAAAAAAAAAAAAAAAAAAAAAAAAAAAAAAACUAAAAMAAAAAAAAgCgAAAAMAAAABQAAACUAAAAMAAAAAQAAABgAAAAMAAAAAAAAABIAAAAMAAAAAQAAABYAAAAMAAAAAAAAAFQAAABcAQAACgAAAHAAAAAWAQAAfAAAAAEAAADRdslBqwrJQQoAAABwAAAALQAAAEwAAAAEAAAACQAAAHAAAAAYAQAAfQAAAKgAAABGAGkAcgBtAGEAZABvACAAcABvAHIAOgAgAEYAQQBCAEkATwAgAE0AQQBSAEMARQBMAE8AIABQAEUAUwBTAE8ATABBAE4ASQAgAFIASQBRAFUARQBMAE0ARQAGegYAAAADAAAABAAAAAkAAAAGAAAABwAAAAcAAAADAAAABwAAAAcAAAAEAAAAAwAAAAMAAAAGAAAABwAAAAYAAAADAAAACQAAAAMAAAAKAAAABwAAAAcAAAAHAAAABgAAAAUAAAAJAAAAAwAAAAYAAAAGAAAABgAAAAYAAAAJAAAABQAAAAcAAAAIAAAAAwAAAAMAAAAHAAAAAwAAAAgAAAAIAAAABgAAAAUAAAAKAAAABgAAABYAAAAMAAAAAAAAACUAAAAMAAAAAgAAAA4AAAAUAAAAAAAAABAAAAAUAAAA</Object>
  <Object Id="idInvalidSigLnImg">AQAAAGwAAAAAAAAAAAAAACABAAB/AAAAAAAAAAAAAABuHAAAkQwAACBFTUYAAAEAxCAAALEAAAAGAAAAAAAAAAAAAAAAAAAAVgUAAAADAABYAQAAwQAAAAAAAAAAAAAAAAAAAMA/BQDo8QIACgAAABAAAAAAAAAAAAAAAEsAAAAQAAAAAAAAAAUAAAAeAAAAGAAAAAAAAAAAAAAAIQEAAIAAAAAnAAAAGAAAAAEAAAAAAAAAAAAAAAAAAAAlAAAADAAAAAEAAABMAAAAZAAAAAAAAAAAAAAAIAEAAH8AAAAAAAAAAAAAAC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8PDwAAAAAAAlAAAADAAAAAEAAABMAAAAZAAAAAAAAAAAAAAAIAEAAH8AAAAAAAAAAAAAACEBAACAAAAAIQDwAAAAAAAAAAAAAACAPwAAAAAAAAAAAACAPwAAAAAAAAAAAAAAAAAAAAAAAAAAAAAAAAAAAAAAAAAAJQAAAAwAAAAAAACAKAAAAAwAAAABAAAAJwAAABgAAAABAAAAAAAAAPDw8AAAAAAAJQAAAAwAAAABAAAATAAAAGQAAAAAAAAAAAAAACABAAB/AAAAAAAAAAAAAAAhAQAAgAAAACEA8AAAAAAAAAAAAAAAgD8AAAAAAAAAAAAAgD8AAAAAAAAAAAAAAAAAAAAAAAAAAAAAAAAAAAAAAAAAACUAAAAMAAAAAAAAgCgAAAAMAAAAAQAAACcAAAAYAAAAAQAAAAAAAADw8PAAAAAAACUAAAAMAAAAAQAAAEwAAABkAAAAAAAAAAAAAAAgAQAAfwAAAAAAAAAAAAAAIQEAAIAAAAAhAPAAAAAAAAAAAAAAAIA/AAAAAAAAAAAAAIA/AAAAAAAAAAAAAAAAAAAAAAAAAAAAAAAAAAAAAAAAAAAlAAAADAAAAAAAAIAoAAAADAAAAAEAAAAnAAAAGAAAAAEAAAAAAAAA////AAAAAAAlAAAADAAAAAEAAABMAAAAZAAAAAAAAAAAAAAAIAEAAH8AAAAAAAAAAAAAACEBAACAAAAAIQDwAAAAAAAAAAAAAACAPwAAAAAAAAAAAACAPwAAAAAAAAAAAAAAAAAAAAAAAAAAAAAAAAAAAAAAAAAAJQAAAAwAAAAAAACAKAAAAAwAAAABAAAAJwAAABgAAAABAAAAAAAAAP///wAAAAAAJQAAAAwAAAABAAAATAAAAGQAAAAAAAAAAAAAACABAAB/AAAAAAAAAAAAAAAh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B4fH4oYGRluAAAAAAAAAAAODzk9NTfW5gAAAAAAAAAAAAAAAAAAAAA7Pe3/AAAAAAAAAAAAAAAAOjs7pjg6Ov84Ojr/CwsLMQAAAAAODzk9NTfW5gAAAAAAAAAAOz3t/wAAAAAAAAAAAAAAAAAAAAA6Ozumpqen//r6+v9OUFD/kZKS/wAAAAAODzk9NTfW5js97f8AAAAAAAAAAAAAAAAAAAAAAAAAADo7O6amp6f/+vr6//r6+v/6+vr/rKysrwAAAAA7Pe3/NTfW5gAAAAAAAAAAAAAAAAAAAAAAAAAAOjs7pqanp//6+vr/+vr6/zw8PD0AAAAAOz3t/wAAAAAODzk9NTfW5gAAAAAAAAAAAAAAAAAAAAA6Ozumpqen//r6+v88PDw9AAAAADs97f8AAAAAAAAAAAAAAAAODzk9NTfW5gAAAAAAAAAAAAAAADo7O6aRkpL/ODo6/zg6Ov8SEhJRAAAAAAAAAAAAAAAAAAAAAAAAAAAAAAAAAAAAAAAAAAAAAAAAOjs7pk5QUP/6+vr/+vr6/6+vr/E7Ozt7SUtLzAAAAAAAAAAAAAAAAAAAAAAAAAAAAAAAAAAAAABFR0f2+vr6//r6+v/6+vr/+vr6//r6+v9ISkr4CwsLMQAAAAAAAAAAAAAAAAAAAAAAAAAAGBkZboiJifb6+vr/+vr6//r6+v/6+vr/+vr6/6anp/8eHx+KAAAAAAAAAAAAAAAAAAAAAAAAAAAYGRluiImJ9vr6+v/6+vr/+vr6//r6+v/6+vr/pqen/x4fH4oAAAAAAAAAAAAAAAAAAAAAAAAAAAsLCzFISkr4+vr6//r6+v/6+vr/+vr6//r6+v9dXl72EhISUQAAAAAAAAAAAAAAAAAAAAAAAAAAAAAAAB4fH4pmZ2f/+vr6//r6+v/6+vr/e319/zk7O7sAAAAAAAAAAAAAAAAAAAAAAAAAAAAAAAAAAAAAAAAAABgZGW44Ojr/ODo6/zg6Ov8eHx+K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0Lyb+38AAADQvJv7fwAAVDagm/t/AAAAAKYM/H8AAEFpEpv7fwAAMBamDPx/AABUNqCb+38AAMgWAAAAAAAAQAAAwPt/AAAAAKYM/H8AABFsEpv7fwAABAAAAAAAAAAwFqYM/H8AAKC1D4h/AAAAVDagmwAAAABIAAAAAAAAAFQ2oJv7fwAAqNO8m/t/AACAOqCb+38AAAEAAAAAAAAA/l+gm/t/AAAAAKYM/H8AAAAAAAAAAAAAAAAAAAAAAAAAAAAAAAAAADB8U9FsAgAAW6YaC/x/AACAtg+IfwAAABm3D4h/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IQEAAIAAAAAAAAAAAAAAACEBAACAAAAAUgAAAHABAAACAAAAEAAAAAcAAAAAAAAAAAAAALwCAAAAAAAAAQICIlMAeQBzAHQAZQBtAAAAAAAAAAAAAAAAAAAAAAAAAAAAAAAAAAAAAAAAAAAAAAAAAAAAAAAAAAAAAAAAAAAAAAAAAAAAMPFRz2wCAAAAAAAAAAAAAAEAAADOewAAiK49C/x/AAAAAAAAAAAAAIA/pgz8fwAACQAAAAEAAAAJAAAAAAAAAAAAAAAAAAAAAAAAAAAAAACJJWNtDgcAADB8U9FsAgAABAAAAAAAAADAGIjRbAIAADB8U9FsAgAAIBUOiAAAAAAAAAAAAAAAAAcAAAAAAAAAAAAAAAAAAABcFA6IfwAAAJkUDoh/AAAAYbcWC/x/AABpAGEAbAAAAAAAAAAAAAAAAAAAAAAAAAAAAAAAAAAAADB8U9FsAgAAW6YaC/x/AAAAFA6IfwAAAJkUDoh/AAAAYM/i3mw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EjPbAIAAAQAAABsAgAAKAAAAAAAAACIrj0L/H8AAAAAAAAAAAAAIFN7pvt/AAD/////AgAAAKCVT+BsAgAAAAAAAAAAAAAAAAAAAAAAAAkkY20OBwAAAAAAAAAAAAAAAAAA+38AAOD///8AAAAAMHxT0WwCAAC4FA6IAAAAAAAAAAAAAAAABgAAAAAAAAAAAAAAAAAAANwTDoh/AAAAGRQOiH8AAABhtxYL/H8AAKBkT+BsAgAAsHmO4AAAAACYkoim+38AAKBkT+BsAgAAMHxT0WwCAABbphoL/H8AAIATDoh/AAAAGRQOiH8AAADglOLebAI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E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DhLYqb7fwAAAAAAAPt/AAA4S2Km+38AAIiuPQv8fwAAAAAAAAAAAAAAAAAAAAAAAOB/juBsAgAAAAAAAAAAAAAAAAAAAAAAAAAAAAAAAAAAuSVjbQ4HAACWztul+38AACBIYqb7fwAA8P///wAAAAAwfFPRbAIAACgVDogAAAAAAAAAAAAAAAAJAAAAAAAAAAAAAAAAAAAATBQOiH8AAACJFA6IfwAAAGG3Fgv8fwAAOEtipvt/AAAAAAAAAAAAAIAcDoh/AAAAAAAAAAAAAAAwfFPRbAIAAFumGgv8fwAA8BMOiH8AAACJFA6IfwAAAKCe4t5sAgAAAAAAAGR2AAgAAAAAJQAAAAwAAAAEAAAAGAAAAAwAAAAAAAAAEgAAAAwAAAABAAAAHgAAABgAAAApAAAAMwAAANIAAABIAAAAJQAAAAwAAAAEAAAAVAAAANgAAAAqAAAAMwAAANAAAABHAAAAAQAAANF2yUGrCslBKgAAADMAAAAXAAAATAAAAAAAAAAAAAAAAAAAAP//////////fAAAAEYAYQBiAGkAbwAgAE0AYQByAGMAZQBsAG8AIABQAGUAcwBzAG8AbABhAG4AaQD//wgAAAAIAAAACQAAAAQAAAAJAAAABAAAAA4AAAAIAAAABgAAAAcAAAAIAAAABAAAAAkAAAAEAAAACQAAAAgAAAAHAAAABwAAAAkAAAAEAAAACAAAAAkAAAAEAAAASwAAAEAAAAAwAAAABQAAACAAAAABAAAAAQAAABAAAAAAAAAAAAAAACEBAACAAAAAAAAAAAAAAAAhAQAAgAAAACUAAAAMAAAAAgAAACcAAAAYAAAABQAAAAAAAAD///8AAAAAACUAAAAMAAAABQAAAEwAAABkAAAAAAAAAFAAAAAgAQAAfAAAAAAAAABQAAAAI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gAAAAKAAAAUAAAAIUAAABcAAAAAQAAANF2yUGrCslBCgAAAFAAAAAXAAAATAAAAAAAAAAAAAAAAAAAAP//////////fAAAAEYAYQBiAGkAbwAgAE0AYQByAGMAZQBsAG8AIABQAGUAcwBzAG8AbABhAG4AaQAAAAYAAAAGAAAABwAAAAMAAAAHAAAAAwAAAAoAAAAGAAAABAAAAAUAAAAGAAAAAwAAAAcAAAADAAAABgAAAAYAAAAFAAAABQAAAAcAAAADAAAABgAAAAcAAAADAAAASwAAAEAAAAAwAAAABQAAACAAAAABAAAAAQAAABAAAAAAAAAAAAAAACEBAACAAAAAAAAAAAAAAAAh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qAAAAAoAAABgAAAAWgAAAGwAAAABAAAA0XbJQasKyUEKAAAAYAAAAA8AAABMAAAAAAAAAAAAAAAAAAAA//////////9sAAAAQQB1AGQAaQB0AG8AcgAgAEUAeAB0AGUAcgBuAG8AmskHAAAABwAAAAcAAAADAAAABAAAAAcAAAAEAAAAAwAAAAYAAAAFAAAABAAAAAYAAAAEAAAABwAAAAcAAABLAAAAQAAAADAAAAAFAAAAIAAAAAEAAAABAAAAEAAAAAAAAAAAAAAAIQEAAIAAAAAAAAAAAAAAACEBAACAAAAAJQAAAAwAAAACAAAAJwAAABgAAAAFAAAAAAAAAP///wAAAAAAJQAAAAwAAAAFAAAATAAAAGQAAAAJAAAAcAAAABcBAAB8AAAACQAAAHAAAAAPAQAADQAAACEA8AAAAAAAAAAAAAAAgD8AAAAAAAAAAAAAgD8AAAAAAAAAAAAAAAAAAAAAAAAAAAAAAAAAAAAAAAAAACUAAAAMAAAAAAAAgCgAAAAMAAAABQAAACUAAAAMAAAAAQAAABgAAAAMAAAAAAAAABIAAAAMAAAAAQAAABYAAAAMAAAAAAAAAFQAAABcAQAACgAAAHAAAAAWAQAAfAAAAAEAAADRdslBqwrJQQoAAABwAAAALQAAAEwAAAAEAAAACQAAAHAAAAAYAQAAfQAAAKgAAABGAGkAcgBtAGEAZABvACAAcABvAHIAOgAgAEYAQQBCAEkATwAgAE0AQQBSAEMARQBMAE8AIABQAEUAUwBTAE8ATABBAE4ASQAgAFIASQBRAFUARQBMAE0ARQA8UwYAAAADAAAABAAAAAkAAAAGAAAABwAAAAcAAAADAAAABwAAAAcAAAAEAAAAAwAAAAMAAAAGAAAABwAAAAYAAAADAAAACQAAAAMAAAAKAAAABwAAAAcAAAAHAAAABgAAAAUAAAAJAAAAAwAAAAYAAAAGAAAABgAAAAYAAAAJAAAABQAAAAcAAAAIAAAAAwAAAAMAAAAHAAAAAwAAAAgAAAAIAAAABgAAAAUAAAAKAAAAB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WPw1K7DXPykebr6KjoAm1buXVvYpXHPH8LqrKc7JV8k=</DigestValue>
    </Reference>
    <Reference Type="http://www.w3.org/2000/09/xmldsig#Object" URI="#idOfficeObject">
      <DigestMethod Algorithm="http://www.w3.org/2001/04/xmlenc#sha256"/>
      <DigestValue>uDaxH+KLsZspEVbt72SK65mYyRiiueJIoqSTW8BgZSw=</DigestValue>
    </Reference>
    <Reference Type="http://uri.etsi.org/01903#SignedProperties" URI="#idSignedProperties">
      <Transforms>
        <Transform Algorithm="http://www.w3.org/TR/2001/REC-xml-c14n-20010315"/>
      </Transforms>
      <DigestMethod Algorithm="http://www.w3.org/2001/04/xmlenc#sha256"/>
      <DigestValue>+stf+Xcm3NDHW40d7Te5H/BXNjwn5IEYTqjXlLPRQaM=</DigestValue>
    </Reference>
    <Reference Type="http://www.w3.org/2000/09/xmldsig#Object" URI="#idValidSigLnImg">
      <DigestMethod Algorithm="http://www.w3.org/2001/04/xmlenc#sha256"/>
      <DigestValue>8gP5xWUYJ3OwkK6bHG6vlR8rW8XphjNsiVp69AHV2CM=</DigestValue>
    </Reference>
    <Reference Type="http://www.w3.org/2000/09/xmldsig#Object" URI="#idInvalidSigLnImg">
      <DigestMethod Algorithm="http://www.w3.org/2001/04/xmlenc#sha256"/>
      <DigestValue>mt2Lg0IigVZJEm3kwFlDgZYh70nGn064W+Hkmy4pQmA=</DigestValue>
    </Reference>
  </SignedInfo>
  <SignatureValue>CEJxDHVxMlXGfvV59VkXUCNnlqYNdWhGeh31b0zzvZKKAXEY9NZC70Mu87LamhgA7FQnuq4yH+dP
l+ByaYafFBlGbn+FepcLQiFdodmkn8EW2AAegeOKWD6ypVfwPW0e+Dw4JuMifOr0Nyj5/8RHTcuS
JY0LvmlG3Urvu6EseIs6lwlo5WMyAZ+XvXv2jh9/PeI65w+CsXSm/zxyMmqsZsTSxYl9CstBCjty
+//98sE5WD0sX25fkPpPbetwatOt4tf+8qRVXTAO1oLyaOaL+fH3Fe+oxCvqiGcqPXbqU0TkQUSg
5b3RTmihHmmXd7C4nh4720MbZAIHmirHWvy4FQ==</SignatureValue>
  <KeyInfo>
    <X509Data>
      <X509Certificate>MIIIAjCCBeqgAwIBAgIIc80uvGfQjVQwDQYJKoZIhvcNAQELBQAwWzEXMBUGA1UEBRMOUlVDIDgwMDUwMTcyLTExGjAYBgNVBAMTEUNBLURPQ1VNRU5UQSBTLkEuMRcwFQYDVQQKEw5ET0NVTUVOVEEgUy5BLjELMAkGA1UEBhMCUFkwHhcNMjEwOTAxMTQwODMyWhcNMjMwOTAxMTQxODMyWjCBpDELMAkGA1UEBhMCUFkxFjAUBgNVBAQMDUdBUkNJQSBBR1VJQVIxETAPBgNVBAUTCENJMzI4MjY0MRcwFQYDVQQqDA5NQVJJQSBBR1VTVElOQTEXMBUGA1UECgwOUEVSU09OQSBGSVNJQ0ExETAPBgNVBAsMCEZJUk1BIEYyMSUwIwYDVQQDDBxNQVJJQSBBR1VTVElOQSBHQVJDSUEgQUdVSUFSMIIBIjANBgkqhkiG9w0BAQEFAAOCAQ8AMIIBCgKCAQEA3xRJl7CIlyJyH2iKGneEckQP9wG6KZxItlmf/5f8gg9LkPK3MhiqJ+DMi/KQCLGasSjR86WXAR6WWE/iwKVdshPRCUMu3FAQ/fTPBQkcL3HvDX1OfWJKUYHmzkk490wM/uuFep9mTs9NPAkE1S3MDZ5LxdGIKutWjQA9uG6Cz4obHli+W1irP3EqQ+ceH4n6cx/IoQcZ2fGfNLUBfniTHoUq9uzrnwk+yeoSgTQwcOVHoRckGeel6d4LUAQvacWvd0eGQd1yMh7nFcSE3ESRyh6GQW4stkwCXM2GnFrZL6BfxXhzzBKaWx01JJdwweiIhwxUVY6VPBQweuiehVojiwIDAQABo4IDfjCCA3owDAYDVR0TAQH/BAIwADAOBgNVHQ8BAf8EBAMCBeAwKgYDVR0lAQH/BCAwHgYIKwYBBQUHAwEGCCsGAQUFBwMCBggrBgEFBQcDBDAdBgNVHQ4EFgQUPVyELpk5s3mjbf3G1JeIpD7T5Gg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IGA1UdEQQbMBmBF21nYXJjaWFhZ3VpYXJ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zbJIacDNP7rCGSe7ZN2CHIBYgFAkUANheafWMEVpmE6eZy96Qwvfbl9fGnErOU6zK4/HBgNCCiV3MLCdaryDEx3hURANYBxEqIwMRdwL+VRw5pJAQQ8lOFIZGsd1YbfU8mYmg7IIQmR3xFhhwpQpg3l17KjfXoEau3AmKw1dq8VEaxAGuM79jTBehpBBg+AQG4tb17wkFOrxt0aKvaloHPKQUjePS3y5ppNa8jj51TFW3qEbGy2OWFFe/Pn0UG7taKsxucgxOpL9Hlhxg1RFGOKywqSmQG5JKJapN6TdZplAA+IF2KHaLKVsaFXrl9d8hOduLv5Sr67P5eVgR9XgTX12Ps5VYToPMRHdW2UPQEcoN5bHkdBcH57JrX6L0IgZsTg+4W4MNSeWWPhcEjbWFD9r/mQ8wu3JDHnHfGstrg07mf+k6gTUmzbxVjXZW/Cdx0sjhW2fH2J3IQLxOM/eZQVz+YtTOWQ6+9YA0w1no49bLj5fjrVmE5p5qwARoiP0DrdAJ+hZ+CHnsWVqISNJN4knePOjtv6tKYBlxIM4mYDXKGudphdQSoGp8ChrU62q/se7d7WEh9ulMuZ++2VSt1dl5RgJtqQaiQrGk0HiD04rVFiHBTDC+HRQ5pQ5GdWVnUfZjqb3DXRpt4AeeO5BqZkini+IyFG0dl2dXqWcQD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WktTBqHgu7FLLBriSVBr8EveUS6+KHq578MAtgPILSk=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Up5DrKs/j2oi8OllyiDQNZZrZEhd6Ik2WVaERF1fM9Q=</DigestValue>
      </Reference>
      <Reference URI="/xl/drawings/vmlDrawing1.vml?ContentType=application/vnd.openxmlformats-officedocument.vmlDrawing">
        <DigestMethod Algorithm="http://www.w3.org/2001/04/xmlenc#sha256"/>
        <DigestValue>ryvk9bEWR+Q6+TP3EWN4jRkkFlSDZy5zEx1rsr2kcX8=</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MGNSoeQvX7A2cCntzfiGX70Ns7mJY0Gn9cn/eHOW6ls=</DigestValue>
      </Reference>
      <Reference URI="/xl/media/image3.emf?ContentType=image/x-emf">
        <DigestMethod Algorithm="http://www.w3.org/2001/04/xmlenc#sha256"/>
        <DigestValue>bGrwsa0/dT1i9FG2OtYmJlj2me+lSzuZAAPHdgg0XrQ=</DigestValue>
      </Reference>
      <Reference URI="/xl/media/image4.emf?ContentType=image/x-emf">
        <DigestMethod Algorithm="http://www.w3.org/2001/04/xmlenc#sha256"/>
        <DigestValue>4F4tX6lIahr9Fv59F/i13ocVYTNjrKNSGiQacywHz1c=</DigestValue>
      </Reference>
      <Reference URI="/xl/media/image5.emf?ContentType=image/x-emf">
        <DigestMethod Algorithm="http://www.w3.org/2001/04/xmlenc#sha256"/>
        <DigestValue>M2YDdMfAGbtL0qX/IrVW/9VuKAzrjVljOxWn+YibRdU=</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5zZ7T6LEsJabjAQHWhL4CNTP34ZZUv59o6AxrnRmNk4=</DigestValue>
      </Reference>
      <Reference URI="/xl/sharedStrings.xml?ContentType=application/vnd.openxmlformats-officedocument.spreadsheetml.sharedStrings+xml">
        <DigestMethod Algorithm="http://www.w3.org/2001/04/xmlenc#sha256"/>
        <DigestValue>+cXJB+MOF5xTfnyNkes6TvGg34MwkztE+cM162ZEGm8=</DigestValue>
      </Reference>
      <Reference URI="/xl/styles.xml?ContentType=application/vnd.openxmlformats-officedocument.spreadsheetml.styles+xml">
        <DigestMethod Algorithm="http://www.w3.org/2001/04/xmlenc#sha256"/>
        <DigestValue>sDKJF1C7bJDJXBnkfOpKKplTqu2L07YIMjLIswAuv/A=</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cGR8kh7paWVXWQgcfpAlGP07WtD2Lfr0+fywu9WY7co=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/9PSWK9WR7CtGIKdSqhl8sWbXMmRsfadwHIQmRLUZLY=</DigestValue>
      </Reference>
      <Reference URI="/xl/worksheets/sheet10.xml?ContentType=application/vnd.openxmlformats-officedocument.spreadsheetml.worksheet+xml">
        <DigestMethod Algorithm="http://www.w3.org/2001/04/xmlenc#sha256"/>
        <DigestValue>tCEQXtoEGKlSwiObsZP0tbQlGmaQsWEKkbZhzyn3XZ8=</DigestValue>
      </Reference>
      <Reference URI="/xl/worksheets/sheet11.xml?ContentType=application/vnd.openxmlformats-officedocument.spreadsheetml.worksheet+xml">
        <DigestMethod Algorithm="http://www.w3.org/2001/04/xmlenc#sha256"/>
        <DigestValue>3LhWLgenD02wUVzRyE+37HRgaliNP3H9V8fOYTzWPZM=</DigestValue>
      </Reference>
      <Reference URI="/xl/worksheets/sheet12.xml?ContentType=application/vnd.openxmlformats-officedocument.spreadsheetml.worksheet+xml">
        <DigestMethod Algorithm="http://www.w3.org/2001/04/xmlenc#sha256"/>
        <DigestValue>4HuPKGwncLpWQztMu859+HkyNSl5kUG2Flsgox2+40w=</DigestValue>
      </Reference>
      <Reference URI="/xl/worksheets/sheet2.xml?ContentType=application/vnd.openxmlformats-officedocument.spreadsheetml.worksheet+xml">
        <DigestMethod Algorithm="http://www.w3.org/2001/04/xmlenc#sha256"/>
        <DigestValue>opUagYrMXUprWpGgDw5jODiyFPWVCVzscWLZ6FS6K+w=</DigestValue>
      </Reference>
      <Reference URI="/xl/worksheets/sheet3.xml?ContentType=application/vnd.openxmlformats-officedocument.spreadsheetml.worksheet+xml">
        <DigestMethod Algorithm="http://www.w3.org/2001/04/xmlenc#sha256"/>
        <DigestValue>zB4KBGHB/DGjjIRTjYfgAKIDcZBM97EAENszQNS2Aq8=</DigestValue>
      </Reference>
      <Reference URI="/xl/worksheets/sheet4.xml?ContentType=application/vnd.openxmlformats-officedocument.spreadsheetml.worksheet+xml">
        <DigestMethod Algorithm="http://www.w3.org/2001/04/xmlenc#sha256"/>
        <DigestValue>rtoHLne0Y4rguD+s2nvVxiDfY43/ZWA9hnHYTLqddh0=</DigestValue>
      </Reference>
      <Reference URI="/xl/worksheets/sheet5.xml?ContentType=application/vnd.openxmlformats-officedocument.spreadsheetml.worksheet+xml">
        <DigestMethod Algorithm="http://www.w3.org/2001/04/xmlenc#sha256"/>
        <DigestValue>YMqYJCMPDR60kjBSngH5V75ajo3yn3+7LuIx5K1YFnA=</DigestValue>
      </Reference>
      <Reference URI="/xl/worksheets/sheet6.xml?ContentType=application/vnd.openxmlformats-officedocument.spreadsheetml.worksheet+xml">
        <DigestMethod Algorithm="http://www.w3.org/2001/04/xmlenc#sha256"/>
        <DigestValue>dac0/6u21JQgs0MgzY2dLEz37UzIb8iqIl6fpAzwLCE=</DigestValue>
      </Reference>
      <Reference URI="/xl/worksheets/sheet7.xml?ContentType=application/vnd.openxmlformats-officedocument.spreadsheetml.worksheet+xml">
        <DigestMethod Algorithm="http://www.w3.org/2001/04/xmlenc#sha256"/>
        <DigestValue>j3YNLsq6Yp5WeQNPScmCgB9eYwyTVhgN60F2eN+vhD4=</DigestValue>
      </Reference>
      <Reference URI="/xl/worksheets/sheet8.xml?ContentType=application/vnd.openxmlformats-officedocument.spreadsheetml.worksheet+xml">
        <DigestMethod Algorithm="http://www.w3.org/2001/04/xmlenc#sha256"/>
        <DigestValue>ExEh/BZxHAoxCJflqoW6wgaZwGVtq6VuWVFOGO4lybE=</DigestValue>
      </Reference>
      <Reference URI="/xl/worksheets/sheet9.xml?ContentType=application/vnd.openxmlformats-officedocument.spreadsheetml.worksheet+xml">
        <DigestMethod Algorithm="http://www.w3.org/2001/04/xmlenc#sha256"/>
        <DigestValue>IWOdfdMr9Pgjrzn72Hujxye9X13W1zbXuNHIvkmlpbo=</DigestValue>
      </Reference>
    </Manifest>
    <SignatureProperties>
      <SignatureProperty Id="idSignatureTime" Target="#idPackageSignature">
        <mdssi:SignatureTime xmlns:mdssi="http://schemas.openxmlformats.org/package/2006/digital-signature">
          <mdssi:Format>YYYY-MM-DDThh:mm:ssTZD</mdssi:Format>
          <mdssi:Value>2022-03-31T21:36:07Z</mdssi:Value>
        </mdssi:SignatureTime>
      </SignatureProperty>
    </SignatureProperties>
  </Object>
  <Object Id="idOfficeObject">
    <SignatureProperties>
      <SignatureProperty Id="idOfficeV1Details" Target="#idPackageSignature">
        <SignatureInfoV1 xmlns="http://schemas.microsoft.com/office/2006/digsig">
          <SetupID>{7DC8F027-56E1-4810-9404-6549F047484A}</SetupID>
          <SignatureText>Agustina Garcia</SignatureText>
          <SignatureImage/>
          <SignatureComments/>
          <WindowsVersion>10.0</WindowsVersion>
          <OfficeVersion>16.0.14931/23</OfficeVersion>
          <ApplicationVersion>16.0.14931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2022-03-31T21:36:07Z</xd:SigningTime>
          <xd:SigningCertificate>
            <xd:Cert>
              <xd:CertDigest>
                <DigestMethod Algorithm="http://www.w3.org/2001/04/xmlenc#sha256"/>
                <DigestValue>i19B8pUg0WdfCxZ/eto3mv6hvtBnPXLGpvS80ZIYZ20=</DigestValue>
              </xd:CertDigest>
              <xd:IssuerSerial>
                <X509IssuerName>C=PY, O=DOCUMENTA S.A., CN=CA-DOCUMENTA S.A., SERIALNUMBER=RUC 80050172-1</X509IssuerName>
                <X509SerialNumber>8344377071317847380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z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wAxAC8AMAAzAC8AMgAwADIAMg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YAAAASAAAACUAAAAMAAAABAAAAFQAAACoAAAAKgAAADMAAACWAAAARwAAAAEAAABVVY9BhfaOQSoAAAAzAAAADwAAAEwAAAAAAAAAAAAAAAAAAAD//////////2wAAABBAGcAdQBzAHQAaQBuAGEAIABHAGEAcgBjAGkAYQAAAA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QAAAACgAAAFAAAAB/AAAAXAAAAAEAAABVVY9BhfaOQQoAAABQAAAAFgAAAEwAAAAAAAAAAAAAAAAAAAD//////////3gAAABBAGcAdQBzAHQAaQBuAGEAIABHAGEAcgBjAGkAYQAgAEEAZwB1AGkAYQBy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AA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O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NAAAAAKAAAAUAAAAH8AAABcAAAAAQAAAFVVj0GF9o5BCgAAAFAAAAAWAAAATAAAAAAAAAAAAAAAAAAAAP//////////eAAAAEEAZwB1AHMAdABpAG4AYQAgAEcAYQByAGMAaQBhACAAQQBnAHUAaQBhAHI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OcC6mYuYqkSjluD/6pdLkb70LlxSzjSul1GHRluDaGc=</DigestValue>
    </Reference>
    <Reference Type="http://www.w3.org/2000/09/xmldsig#Object" URI="#idOfficeObject">
      <DigestMethod Algorithm="http://www.w3.org/2001/04/xmlenc#sha256"/>
      <DigestValue>zSwBLw6JxYrzgQKeHeu33ypetRajApkNFddYnwTilks=</DigestValue>
    </Reference>
    <Reference Type="http://uri.etsi.org/01903#SignedProperties" URI="#idSignedProperties">
      <Transforms>
        <Transform Algorithm="http://www.w3.org/TR/2001/REC-xml-c14n-20010315"/>
      </Transforms>
      <DigestMethod Algorithm="http://www.w3.org/2001/04/xmlenc#sha256"/>
      <DigestValue>iRG9UV4w06SJZg/+O6Ieqi0tAaoGU/HggCoO/VgvQkk=</DigestValue>
    </Reference>
    <Reference Type="http://www.w3.org/2000/09/xmldsig#Object" URI="#idValidSigLnImg">
      <DigestMethod Algorithm="http://www.w3.org/2001/04/xmlenc#sha256"/>
      <DigestValue>6abng2+/ndEXduFDY1P+qS4dp3J+zsVMMKFNQSCRHbI=</DigestValue>
    </Reference>
    <Reference Type="http://www.w3.org/2000/09/xmldsig#Object" URI="#idInvalidSigLnImg">
      <DigestMethod Algorithm="http://www.w3.org/2001/04/xmlenc#sha256"/>
      <DigestValue>xPfEnM6ZnrKKq1UuM3s9e6+sIpcLb8remEoZX7rkbIE=</DigestValue>
    </Reference>
  </SignedInfo>
  <SignatureValue>UqN6JcYnvcUW91f7hXbeW/c8RvyKyHqoCCaiEO+ZHQsEZzc3Cp2VVpLeofS2RG6zvKesBDrTsauG
NIG+QQ4o907Z1ZI/WYAL+I7ylcBzh4MbOGpl8ZWbwPFTLEpAJ+FMq1aswEbvgD/81Cdlq2leeg3V
/Doc+BJCHmSamASf2oJOFFrV4yMNEABzFCWsDNfdqvqLH/rQ3dbTVsQca6UzKcIe51jkZff+s5mY
TenQpWD8t7+SS8TgJufRje7u/QFuVVzyxahSgwuoBF279+GVC4VKCW+QPMtQmkKNBIN+tG8NbGbK
QlTaB2c+axk3PX4LRaAn5nQ/ony/6zv3y+a9wA==</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WktTBqHgu7FLLBriSVBr8EveUS6+KHq578MAtgPILSk=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Up5DrKs/j2oi8OllyiDQNZZrZEhd6Ik2WVaERF1fM9Q=</DigestValue>
      </Reference>
      <Reference URI="/xl/drawings/vmlDrawing1.vml?ContentType=application/vnd.openxmlformats-officedocument.vmlDrawing">
        <DigestMethod Algorithm="http://www.w3.org/2001/04/xmlenc#sha256"/>
        <DigestValue>ryvk9bEWR+Q6+TP3EWN4jRkkFlSDZy5zEx1rsr2kcX8=</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MGNSoeQvX7A2cCntzfiGX70Ns7mJY0Gn9cn/eHOW6ls=</DigestValue>
      </Reference>
      <Reference URI="/xl/media/image3.emf?ContentType=image/x-emf">
        <DigestMethod Algorithm="http://www.w3.org/2001/04/xmlenc#sha256"/>
        <DigestValue>bGrwsa0/dT1i9FG2OtYmJlj2me+lSzuZAAPHdgg0XrQ=</DigestValue>
      </Reference>
      <Reference URI="/xl/media/image4.emf?ContentType=image/x-emf">
        <DigestMethod Algorithm="http://www.w3.org/2001/04/xmlenc#sha256"/>
        <DigestValue>4F4tX6lIahr9Fv59F/i13ocVYTNjrKNSGiQacywHz1c=</DigestValue>
      </Reference>
      <Reference URI="/xl/media/image5.emf?ContentType=image/x-emf">
        <DigestMethod Algorithm="http://www.w3.org/2001/04/xmlenc#sha256"/>
        <DigestValue>M2YDdMfAGbtL0qX/IrVW/9VuKAzrjVljOxWn+YibRdU=</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5zZ7T6LEsJabjAQHWhL4CNTP34ZZUv59o6AxrnRmNk4=</DigestValue>
      </Reference>
      <Reference URI="/xl/sharedStrings.xml?ContentType=application/vnd.openxmlformats-officedocument.spreadsheetml.sharedStrings+xml">
        <DigestMethod Algorithm="http://www.w3.org/2001/04/xmlenc#sha256"/>
        <DigestValue>+cXJB+MOF5xTfnyNkes6TvGg34MwkztE+cM162ZEGm8=</DigestValue>
      </Reference>
      <Reference URI="/xl/styles.xml?ContentType=application/vnd.openxmlformats-officedocument.spreadsheetml.styles+xml">
        <DigestMethod Algorithm="http://www.w3.org/2001/04/xmlenc#sha256"/>
        <DigestValue>sDKJF1C7bJDJXBnkfOpKKplTqu2L07YIMjLIswAuv/A=</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cGR8kh7paWVXWQgcfpAlGP07WtD2Lfr0+fywu9WY7co=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/9PSWK9WR7CtGIKdSqhl8sWbXMmRsfadwHIQmRLUZLY=</DigestValue>
      </Reference>
      <Reference URI="/xl/worksheets/sheet10.xml?ContentType=application/vnd.openxmlformats-officedocument.spreadsheetml.worksheet+xml">
        <DigestMethod Algorithm="http://www.w3.org/2001/04/xmlenc#sha256"/>
        <DigestValue>tCEQXtoEGKlSwiObsZP0tbQlGmaQsWEKkbZhzyn3XZ8=</DigestValue>
      </Reference>
      <Reference URI="/xl/worksheets/sheet11.xml?ContentType=application/vnd.openxmlformats-officedocument.spreadsheetml.worksheet+xml">
        <DigestMethod Algorithm="http://www.w3.org/2001/04/xmlenc#sha256"/>
        <DigestValue>3LhWLgenD02wUVzRyE+37HRgaliNP3H9V8fOYTzWPZM=</DigestValue>
      </Reference>
      <Reference URI="/xl/worksheets/sheet12.xml?ContentType=application/vnd.openxmlformats-officedocument.spreadsheetml.worksheet+xml">
        <DigestMethod Algorithm="http://www.w3.org/2001/04/xmlenc#sha256"/>
        <DigestValue>4HuPKGwncLpWQztMu859+HkyNSl5kUG2Flsgox2+40w=</DigestValue>
      </Reference>
      <Reference URI="/xl/worksheets/sheet2.xml?ContentType=application/vnd.openxmlformats-officedocument.spreadsheetml.worksheet+xml">
        <DigestMethod Algorithm="http://www.w3.org/2001/04/xmlenc#sha256"/>
        <DigestValue>opUagYrMXUprWpGgDw5jODiyFPWVCVzscWLZ6FS6K+w=</DigestValue>
      </Reference>
      <Reference URI="/xl/worksheets/sheet3.xml?ContentType=application/vnd.openxmlformats-officedocument.spreadsheetml.worksheet+xml">
        <DigestMethod Algorithm="http://www.w3.org/2001/04/xmlenc#sha256"/>
        <DigestValue>zB4KBGHB/DGjjIRTjYfgAKIDcZBM97EAENszQNS2Aq8=</DigestValue>
      </Reference>
      <Reference URI="/xl/worksheets/sheet4.xml?ContentType=application/vnd.openxmlformats-officedocument.spreadsheetml.worksheet+xml">
        <DigestMethod Algorithm="http://www.w3.org/2001/04/xmlenc#sha256"/>
        <DigestValue>rtoHLne0Y4rguD+s2nvVxiDfY43/ZWA9hnHYTLqddh0=</DigestValue>
      </Reference>
      <Reference URI="/xl/worksheets/sheet5.xml?ContentType=application/vnd.openxmlformats-officedocument.spreadsheetml.worksheet+xml">
        <DigestMethod Algorithm="http://www.w3.org/2001/04/xmlenc#sha256"/>
        <DigestValue>YMqYJCMPDR60kjBSngH5V75ajo3yn3+7LuIx5K1YFnA=</DigestValue>
      </Reference>
      <Reference URI="/xl/worksheets/sheet6.xml?ContentType=application/vnd.openxmlformats-officedocument.spreadsheetml.worksheet+xml">
        <DigestMethod Algorithm="http://www.w3.org/2001/04/xmlenc#sha256"/>
        <DigestValue>dac0/6u21JQgs0MgzY2dLEz37UzIb8iqIl6fpAzwLCE=</DigestValue>
      </Reference>
      <Reference URI="/xl/worksheets/sheet7.xml?ContentType=application/vnd.openxmlformats-officedocument.spreadsheetml.worksheet+xml">
        <DigestMethod Algorithm="http://www.w3.org/2001/04/xmlenc#sha256"/>
        <DigestValue>j3YNLsq6Yp5WeQNPScmCgB9eYwyTVhgN60F2eN+vhD4=</DigestValue>
      </Reference>
      <Reference URI="/xl/worksheets/sheet8.xml?ContentType=application/vnd.openxmlformats-officedocument.spreadsheetml.worksheet+xml">
        <DigestMethod Algorithm="http://www.w3.org/2001/04/xmlenc#sha256"/>
        <DigestValue>ExEh/BZxHAoxCJflqoW6wgaZwGVtq6VuWVFOGO4lybE=</DigestValue>
      </Reference>
      <Reference URI="/xl/worksheets/sheet9.xml?ContentType=application/vnd.openxmlformats-officedocument.spreadsheetml.worksheet+xml">
        <DigestMethod Algorithm="http://www.w3.org/2001/04/xmlenc#sha256"/>
        <DigestValue>IWOdfdMr9Pgjrzn72Hujxye9X13W1zbXuNHIvkmlpbo=</DigestValue>
      </Reference>
    </Manifest>
    <SignatureProperties>
      <SignatureProperty Id="idSignatureTime" Target="#idPackageSignature">
        <mdssi:SignatureTime xmlns:mdssi="http://schemas.openxmlformats.org/package/2006/digital-signature">
          <mdssi:Format>YYYY-MM-DDThh:mm:ssTZD</mdssi:Format>
          <mdssi:Value>2022-03-31T21:57:55Z</mdssi:Value>
        </mdssi:SignatureTime>
      </SignatureProperty>
    </SignatureProperties>
  </Object>
  <Object Id="idOfficeObject">
    <SignatureProperties>
      <SignatureProperty Id="idOfficeV1Details" Target="#idPackageSignature">
        <SignatureInfoV1 xmlns="http://schemas.microsoft.com/office/2006/digsig">
          <SetupID>{09DBE9C8-8134-4346-AAED-E894F3D1E40C}</SetupID>
          <SignatureText>Juan Talavera</SignatureText>
          <SignatureImage/>
          <SignatureComments/>
          <WindowsVersion>10.0</WindowsVersion>
          <OfficeVersion>16.0.14931/23</OfficeVersion>
          <ApplicationVersion>16.0.14931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2022-03-31T21:57:55Z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CAQe0lgEHEAAAABAAAAAkAAABMAAAAAAAAAAAAAAAAAAAA//////////9gAAAAMwAvADMAMQAvADIAMAAyADIAFu4GAAAABAAAAAY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IBB7SWA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gEHtJYBBKgAAADMAAAANAAAATAAAAAAAAAAAAAAAAAAAAP//////////aAAAAEoAdQBhAG4AIABUAGEAbABhAHYAZQByAGEAgjc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pmwAAAAcKDQcKDQcJDQ4WMShFrjFU1TJV1gECBAIDBAECBQoRKyZBowsTMQAAAAAAfqbJd6PIeqDCQFZ4JTd0Lk/HMVPSGy5uFiE4GypVJ0KnHjN9AAABG5kAAACcz+7S6ffb7fnC0t1haH0hMm8aLXIuT8ggOIwoRKslP58cK08AAAEAAAAAAMHg9P///////////+bm5k9SXjw/SzBRzTFU0y1NwSAyVzFGXwEBAiibCA8mnM/u69/SvI9jt4tgjIR9FBosDBEjMVTUMlXWMVPRKUSeDxk4AAAAAAAAAADT6ff///////+Tk5MjK0krSbkvUcsuT8YVJFoTIFIrSbgtTcEQHEcgmwAAAJzP7vT6/bTa8kRleixHhy1Nwi5PxiQtTnBwcJKSki81SRwtZAgOIwAAAAAAweD02+35gsLqZ5q6Jz1jNEJyOUZ4qamp+/v7////wdPeVnCJAQECKZsAAACv1/Ho8/ubzu6CwuqMudS3u769vb3////////////L5fZymsABAgMAAAAAAK/X8fz9/uLx+snk9uTy+vz9/v///////////////8vl9nKawAECAyGbAAAAotHvtdryxOL1xOL1tdry0+r32+350+r3tdryxOL1pdPvc5rAAQIDAAAAAABpj7ZnjrZqj7Zqj7ZnjrZtkbdukrdtkbdnjrZqj7ZojrZ3rdUCAwQpmw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6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RnokAVDfbcYcGCMYmrikL2Z3N0OkP63rBecIzLUQ7z0=</DigestValue>
    </Reference>
    <Reference Type="http://www.w3.org/2000/09/xmldsig#Object" URI="#idOfficeObject">
      <DigestMethod Algorithm="http://www.w3.org/2001/04/xmlenc#sha256"/>
      <DigestValue>NAO4ctoqoVH909Jv/V2IF8yLe1k8ngbQaFsfleGmWoE=</DigestValue>
    </Reference>
    <Reference Type="http://uri.etsi.org/01903#SignedProperties" URI="#idSignedProperties">
      <Transforms>
        <Transform Algorithm="http://www.w3.org/TR/2001/REC-xml-c14n-20010315"/>
      </Transforms>
      <DigestMethod Algorithm="http://www.w3.org/2001/04/xmlenc#sha256"/>
      <DigestValue>dEfIEW2kXrt7fYubFpql7oBh9Tje9hgSiW67ACSKOxE=</DigestValue>
    </Reference>
    <Reference Type="http://www.w3.org/2000/09/xmldsig#Object" URI="#idValidSigLnImg">
      <DigestMethod Algorithm="http://www.w3.org/2001/04/xmlenc#sha256"/>
      <DigestValue>MlHH5fGY1E2TboX/GSLN1K0/t0jXRWhWErS5GNpJmZ0=</DigestValue>
    </Reference>
    <Reference Type="http://www.w3.org/2000/09/xmldsig#Object" URI="#idInvalidSigLnImg">
      <DigestMethod Algorithm="http://www.w3.org/2001/04/xmlenc#sha256"/>
      <DigestValue>yYwM+sBAhbfBq5k8Ylr4283fbnRLK1+lAq5gwxLMBbI=</DigestValue>
    </Reference>
  </SignedInfo>
  <SignatureValue>gfYDanP6dmR9vPgFk9BVhQz8wgwvh8NoS50vRcafxr2moeTRXssakFZpdohM9qFb07x1ee9Q7+ej
UWG3cLFI1YQWqAL75BwFRiDzehdUynCF4D9AMM6W+D1V5g0HnDc6QUa8BRBURzgozkbfev6/VOY2
+MgN7Uy44o3L7p7WL6TBggHcuSA2KZ4vfNdGo3fP8zpTBRLCp0EN0AtjG8458LDLZLPJuTfBmqVR
8pqFutcNzgarKn2odORolGAwUTWkFws9N8rBpJ/13r6urB+Bg3rirxy5/39l8n4g9lHcGAcQJc41
RGMXKns6fLpjDspLmZ44dpAWWWn9RbyRyKq5Yw==</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WktTBqHgu7FLLBriSVBr8EveUS6+KHq578MAtgPILSk=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Up5DrKs/j2oi8OllyiDQNZZrZEhd6Ik2WVaERF1fM9Q=</DigestValue>
      </Reference>
      <Reference URI="/xl/drawings/vmlDrawing1.vml?ContentType=application/vnd.openxmlformats-officedocument.vmlDrawing">
        <DigestMethod Algorithm="http://www.w3.org/2001/04/xmlenc#sha256"/>
        <DigestValue>ryvk9bEWR+Q6+TP3EWN4jRkkFlSDZy5zEx1rsr2kcX8=</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MGNSoeQvX7A2cCntzfiGX70Ns7mJY0Gn9cn/eHOW6ls=</DigestValue>
      </Reference>
      <Reference URI="/xl/media/image3.emf?ContentType=image/x-emf">
        <DigestMethod Algorithm="http://www.w3.org/2001/04/xmlenc#sha256"/>
        <DigestValue>bGrwsa0/dT1i9FG2OtYmJlj2me+lSzuZAAPHdgg0XrQ=</DigestValue>
      </Reference>
      <Reference URI="/xl/media/image4.emf?ContentType=image/x-emf">
        <DigestMethod Algorithm="http://www.w3.org/2001/04/xmlenc#sha256"/>
        <DigestValue>4F4tX6lIahr9Fv59F/i13ocVYTNjrKNSGiQacywHz1c=</DigestValue>
      </Reference>
      <Reference URI="/xl/media/image5.emf?ContentType=image/x-emf">
        <DigestMethod Algorithm="http://www.w3.org/2001/04/xmlenc#sha256"/>
        <DigestValue>M2YDdMfAGbtL0qX/IrVW/9VuKAzrjVljOxWn+YibRdU=</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5zZ7T6LEsJabjAQHWhL4CNTP34ZZUv59o6AxrnRmNk4=</DigestValue>
      </Reference>
      <Reference URI="/xl/sharedStrings.xml?ContentType=application/vnd.openxmlformats-officedocument.spreadsheetml.sharedStrings+xml">
        <DigestMethod Algorithm="http://www.w3.org/2001/04/xmlenc#sha256"/>
        <DigestValue>+cXJB+MOF5xTfnyNkes6TvGg34MwkztE+cM162ZEGm8=</DigestValue>
      </Reference>
      <Reference URI="/xl/styles.xml?ContentType=application/vnd.openxmlformats-officedocument.spreadsheetml.styles+xml">
        <DigestMethod Algorithm="http://www.w3.org/2001/04/xmlenc#sha256"/>
        <DigestValue>sDKJF1C7bJDJXBnkfOpKKplTqu2L07YIMjLIswAuv/A=</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cGR8kh7paWVXWQgcfpAlGP07WtD2Lfr0+fywu9WY7co=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/9PSWK9WR7CtGIKdSqhl8sWbXMmRsfadwHIQmRLUZLY=</DigestValue>
      </Reference>
      <Reference URI="/xl/worksheets/sheet10.xml?ContentType=application/vnd.openxmlformats-officedocument.spreadsheetml.worksheet+xml">
        <DigestMethod Algorithm="http://www.w3.org/2001/04/xmlenc#sha256"/>
        <DigestValue>tCEQXtoEGKlSwiObsZP0tbQlGmaQsWEKkbZhzyn3XZ8=</DigestValue>
      </Reference>
      <Reference URI="/xl/worksheets/sheet11.xml?ContentType=application/vnd.openxmlformats-officedocument.spreadsheetml.worksheet+xml">
        <DigestMethod Algorithm="http://www.w3.org/2001/04/xmlenc#sha256"/>
        <DigestValue>3LhWLgenD02wUVzRyE+37HRgaliNP3H9V8fOYTzWPZM=</DigestValue>
      </Reference>
      <Reference URI="/xl/worksheets/sheet12.xml?ContentType=application/vnd.openxmlformats-officedocument.spreadsheetml.worksheet+xml">
        <DigestMethod Algorithm="http://www.w3.org/2001/04/xmlenc#sha256"/>
        <DigestValue>4HuPKGwncLpWQztMu859+HkyNSl5kUG2Flsgox2+40w=</DigestValue>
      </Reference>
      <Reference URI="/xl/worksheets/sheet2.xml?ContentType=application/vnd.openxmlformats-officedocument.spreadsheetml.worksheet+xml">
        <DigestMethod Algorithm="http://www.w3.org/2001/04/xmlenc#sha256"/>
        <DigestValue>opUagYrMXUprWpGgDw5jODiyFPWVCVzscWLZ6FS6K+w=</DigestValue>
      </Reference>
      <Reference URI="/xl/worksheets/sheet3.xml?ContentType=application/vnd.openxmlformats-officedocument.spreadsheetml.worksheet+xml">
        <DigestMethod Algorithm="http://www.w3.org/2001/04/xmlenc#sha256"/>
        <DigestValue>zB4KBGHB/DGjjIRTjYfgAKIDcZBM97EAENszQNS2Aq8=</DigestValue>
      </Reference>
      <Reference URI="/xl/worksheets/sheet4.xml?ContentType=application/vnd.openxmlformats-officedocument.spreadsheetml.worksheet+xml">
        <DigestMethod Algorithm="http://www.w3.org/2001/04/xmlenc#sha256"/>
        <DigestValue>rtoHLne0Y4rguD+s2nvVxiDfY43/ZWA9hnHYTLqddh0=</DigestValue>
      </Reference>
      <Reference URI="/xl/worksheets/sheet5.xml?ContentType=application/vnd.openxmlformats-officedocument.spreadsheetml.worksheet+xml">
        <DigestMethod Algorithm="http://www.w3.org/2001/04/xmlenc#sha256"/>
        <DigestValue>YMqYJCMPDR60kjBSngH5V75ajo3yn3+7LuIx5K1YFnA=</DigestValue>
      </Reference>
      <Reference URI="/xl/worksheets/sheet6.xml?ContentType=application/vnd.openxmlformats-officedocument.spreadsheetml.worksheet+xml">
        <DigestMethod Algorithm="http://www.w3.org/2001/04/xmlenc#sha256"/>
        <DigestValue>dac0/6u21JQgs0MgzY2dLEz37UzIb8iqIl6fpAzwLCE=</DigestValue>
      </Reference>
      <Reference URI="/xl/worksheets/sheet7.xml?ContentType=application/vnd.openxmlformats-officedocument.spreadsheetml.worksheet+xml">
        <DigestMethod Algorithm="http://www.w3.org/2001/04/xmlenc#sha256"/>
        <DigestValue>j3YNLsq6Yp5WeQNPScmCgB9eYwyTVhgN60F2eN+vhD4=</DigestValue>
      </Reference>
      <Reference URI="/xl/worksheets/sheet8.xml?ContentType=application/vnd.openxmlformats-officedocument.spreadsheetml.worksheet+xml">
        <DigestMethod Algorithm="http://www.w3.org/2001/04/xmlenc#sha256"/>
        <DigestValue>ExEh/BZxHAoxCJflqoW6wgaZwGVtq6VuWVFOGO4lybE=</DigestValue>
      </Reference>
      <Reference URI="/xl/worksheets/sheet9.xml?ContentType=application/vnd.openxmlformats-officedocument.spreadsheetml.worksheet+xml">
        <DigestMethod Algorithm="http://www.w3.org/2001/04/xmlenc#sha256"/>
        <DigestValue>IWOdfdMr9Pgjrzn72Hujxye9X13W1zbXuNHIvkmlpbo=</DigestValue>
      </Reference>
    </Manifest>
    <SignatureProperties>
      <SignatureProperty Id="idSignatureTime" Target="#idPackageSignature">
        <mdssi:SignatureTime xmlns:mdssi="http://schemas.openxmlformats.org/package/2006/digital-signature">
          <mdssi:Format>YYYY-MM-DDThh:mm:ssTZD</mdssi:Format>
          <mdssi:Value>2022-03-31T22:44:19Z</mdssi:Value>
        </mdssi:SignatureTime>
      </SignatureProperty>
    </SignatureProperties>
  </Object>
  <Object Id="idOfficeObject">
    <SignatureProperties>
      <SignatureProperty Id="idOfficeV1Details" Target="#idPackageSignature">
        <SignatureInfoV1 xmlns="http://schemas.microsoft.com/office/2006/digsig">
          <SetupID>{3D774D12-66F7-4728-9637-760A7F5A2CF1}</SetupID>
          <SignatureText>Federico CALLIZO PECCI</SignatureText>
          <SignatureImage/>
          <SignatureComments/>
          <WindowsVersion>10.0</WindowsVersion>
          <OfficeVersion>16.0.14931/23</OfficeVersion>
          <ApplicationVersion>16.0.14931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2022-03-31T22:44:19Z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3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wAxAC8AMAAzAC8AMgAwADIAMg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BdER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PwAAAGwAAAABAAAAVVWPQYX2jkEKAAAAYAAAAAoAAABMAAAAAAAAAAAAAAAAAAAA//////////9gAAAAUAByAGUAcwBpAGQAZQBuAHQAZQAGAAAABAAAAAYAAAAFAAAAAwAAAAcAAAAGAAAABwAAAAQAAAAG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S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hfaO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vt:i4>
      </vt:variant>
    </vt:vector>
  </HeadingPairs>
  <TitlesOfParts>
    <vt:vector size="14" baseType="lpstr">
      <vt:lpstr>indice</vt:lpstr>
      <vt:lpstr>1</vt:lpstr>
      <vt:lpstr>2</vt:lpstr>
      <vt:lpstr>3</vt:lpstr>
      <vt:lpstr>4</vt:lpstr>
      <vt:lpstr>5</vt:lpstr>
      <vt:lpstr>6</vt:lpstr>
      <vt:lpstr>7</vt:lpstr>
      <vt:lpstr>8</vt:lpstr>
      <vt:lpstr>9</vt:lpstr>
      <vt:lpstr>10</vt:lpstr>
      <vt:lpstr>11</vt:lpstr>
      <vt:lpstr>'10'!_Hlk486413223</vt:lpstr>
      <vt:lpstr>'10'!_Hlk492023274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cp:lastPrinted>2019-08-27T18:48:00Z</cp:lastPrinted>
  <dcterms:created xsi:type="dcterms:W3CDTF">2015-06-05T18:19:34Z</dcterms:created>
  <dcterms:modified xsi:type="dcterms:W3CDTF">2022-03-31T21:00:00Z</dcterms:modified>
</cp:coreProperties>
</file>