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ocs.edgelan\investor\iaf\03-FONDO MUTUO CORTO PLAZO GUARANIES\Balance General Fondo Guaranies\19- BALANCE FONDO MUTUO GS MARZO 2022\"/>
    </mc:Choice>
  </mc:AlternateContent>
  <xr:revisionPtr revIDLastSave="0" documentId="13_ncr:201_{410F601F-5F48-4353-B48E-144F0438DE18}" xr6:coauthVersionLast="47" xr6:coauthVersionMax="47" xr10:uidLastSave="{00000000-0000-0000-0000-000000000000}"/>
  <bookViews>
    <workbookView xWindow="2685" yWindow="2685" windowWidth="21600" windowHeight="8520" tabRatio="850" xr2:uid="{00000000-000D-0000-FFFF-FFFF00000000}"/>
  </bookViews>
  <sheets>
    <sheet name="Indice" sheetId="8" r:id="rId1"/>
    <sheet name="1" sheetId="4" r:id="rId2"/>
    <sheet name="2" sheetId="3" r:id="rId3"/>
    <sheet name="3" sheetId="2" r:id="rId4"/>
    <sheet name="4" sheetId="1" r:id="rId5"/>
    <sheet name="5" sheetId="10" r:id="rId6"/>
    <sheet name="6" sheetId="9" r:id="rId7"/>
    <sheet name="7" sheetId="11" r:id="rId8"/>
  </sheets>
  <definedNames>
    <definedName name="_Hlk486413223" localSheetId="6">'6'!$A$6</definedName>
    <definedName name="_Hlk492023274" localSheetId="6">'6'!$A$68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41" i="11" l="1"/>
  <c r="A2" i="11"/>
  <c r="E14" i="3"/>
  <c r="B4" i="3"/>
  <c r="B4" i="4" l="1"/>
  <c r="D128" i="9"/>
  <c r="C128" i="9"/>
  <c r="C26" i="1"/>
  <c r="C25" i="1" s="1"/>
  <c r="C10" i="8" l="1"/>
  <c r="D14" i="3" l="1"/>
  <c r="B3" i="1" l="1"/>
  <c r="B3" i="2"/>
  <c r="E6" i="3"/>
  <c r="N4" i="8"/>
  <c r="C79" i="9" l="1"/>
  <c r="E13" i="3"/>
  <c r="E23" i="4"/>
  <c r="E17" i="4"/>
  <c r="D32" i="1" l="1"/>
  <c r="D22" i="1"/>
  <c r="D15" i="1"/>
  <c r="D11" i="1"/>
  <c r="D16" i="1" l="1"/>
  <c r="D23" i="1" s="1"/>
  <c r="D33" i="1" s="1"/>
  <c r="E24" i="4"/>
  <c r="D136" i="9"/>
  <c r="C136" i="9"/>
  <c r="D35" i="1" l="1"/>
  <c r="D116" i="9"/>
  <c r="C116" i="9"/>
  <c r="C11" i="1"/>
  <c r="D79" i="9" l="1"/>
  <c r="D12" i="2" l="1"/>
  <c r="C9" i="4"/>
  <c r="E6" i="4" l="1"/>
  <c r="C6" i="4"/>
  <c r="D5" i="2"/>
  <c r="C5" i="2"/>
  <c r="D5" i="1"/>
  <c r="C5" i="1"/>
  <c r="C14" i="3" l="1"/>
  <c r="E11" i="3"/>
  <c r="E10" i="3"/>
  <c r="D18" i="2"/>
  <c r="D19" i="2" s="1"/>
  <c r="C18" i="2"/>
  <c r="C12" i="2"/>
  <c r="C32" i="1"/>
  <c r="C22" i="1"/>
  <c r="C15" i="1"/>
  <c r="E12" i="3" l="1"/>
  <c r="C17" i="4"/>
  <c r="C16" i="1"/>
  <c r="E15" i="3"/>
  <c r="C19" i="2"/>
  <c r="C23" i="4" s="1"/>
  <c r="C24" i="4" l="1"/>
  <c r="C23" i="1"/>
  <c r="C33" i="1" s="1"/>
  <c r="C35" i="1" l="1"/>
</calcChain>
</file>

<file path=xl/sharedStrings.xml><?xml version="1.0" encoding="utf-8"?>
<sst xmlns="http://schemas.openxmlformats.org/spreadsheetml/2006/main" count="1872" uniqueCount="505">
  <si>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</si>
  <si>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</si>
  <si>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</si>
  <si>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</si>
  <si>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</si>
  <si>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</si>
  <si>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</si>
  <si>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</si>
  <si>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</si>
  <si>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</si>
  <si>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</si>
  <si>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</si>
  <si>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</si>
  <si>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</si>
  <si>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</si>
  <si>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</si>
  <si>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</si>
  <si>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</si>
  <si>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</si>
  <si>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</si>
  <si>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</si>
  <si>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</si>
  <si>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</si>
  <si>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</si>
  <si>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</si>
  <si>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</si>
  <si>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</si>
  <si>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</si>
  <si>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</si>
  <si>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</si>
  <si>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</si>
  <si>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</si>
  <si>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Otros Egresos</t>
  </si>
  <si>
    <t>Total Egresos</t>
  </si>
  <si>
    <t>Resultado del Ejercicio</t>
  </si>
  <si>
    <t>ACTIVOS</t>
  </si>
  <si>
    <t>ACTIVO CORRIENTE</t>
  </si>
  <si>
    <t>DISPONIBILIDADES</t>
  </si>
  <si>
    <t>Titulo de Renta Variable</t>
  </si>
  <si>
    <t>ACTIVO NO CORRIENTE</t>
  </si>
  <si>
    <t>Total de Activo Bruto</t>
  </si>
  <si>
    <t xml:space="preserve">PASIVOS </t>
  </si>
  <si>
    <t>ACREEDORES POR OPERACIONES</t>
  </si>
  <si>
    <t>Rescates a Pagar</t>
  </si>
  <si>
    <t xml:space="preserve">Total Pasivo </t>
  </si>
  <si>
    <t>Activo Neto</t>
  </si>
  <si>
    <t>Cuotas partes en circulación</t>
  </si>
  <si>
    <t>Valor cuota parte al cierre</t>
  </si>
  <si>
    <t>TOTAL ACTIVO CORRIENTE</t>
  </si>
  <si>
    <t>FONDO MUTUO CORTO PLAZO GUARANIES</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</si>
  <si>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</si>
  <si>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</si>
  <si>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</si>
  <si>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</si>
  <si>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</si>
  <si>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</si>
  <si>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</si>
  <si>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</si>
  <si>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</si>
  <si>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</si>
  <si>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</si>
  <si>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</si>
  <si>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Fondo Mutuo Corto Plazo Guaraníes</t>
  </si>
  <si>
    <t xml:space="preserve">ESTADO DE FLUJO DE CAJA </t>
  </si>
  <si>
    <t>ESTADO DE VARIACION DEL ACTIVO NETO</t>
  </si>
  <si>
    <t xml:space="preserve">ESTADO DE RESULTADO </t>
  </si>
  <si>
    <t xml:space="preserve">BALANCE GENERAL </t>
  </si>
  <si>
    <t>Nota  1 – INFORMACIÓN BÁSICA DEL FONDO</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</si>
  <si>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</si>
  <si>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</si>
  <si>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</si>
  <si>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</si>
  <si>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</si>
  <si>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</si>
  <si>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</si>
  <si>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</si>
  <si>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</si>
  <si>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</si>
  <si>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</si>
  <si>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</si>
  <si>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</si>
  <si>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</si>
  <si>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</si>
  <si>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</si>
  <si>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</si>
  <si>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</si>
  <si>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t>Detalle</t>
  </si>
  <si>
    <t>Moneda extranjera clase</t>
  </si>
  <si>
    <t>Moneda extranjera Monto</t>
  </si>
  <si>
    <t>Cambio vigente</t>
  </si>
  <si>
    <t>Saldo periodo actual (Gs.)</t>
  </si>
  <si>
    <t>Activos</t>
  </si>
  <si>
    <t>Pasivos</t>
  </si>
  <si>
    <t>Concepto</t>
  </si>
  <si>
    <t>Monto del periodo actual</t>
  </si>
  <si>
    <t>Monto del periodo anterior</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</si>
  <si>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</si>
  <si>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</si>
  <si>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</si>
  <si>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</si>
  <si>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</si>
  <si>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</si>
  <si>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</si>
  <si>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</si>
  <si>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</si>
  <si>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</si>
  <si>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</si>
  <si>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</si>
  <si>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</si>
  <si>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</si>
  <si>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</si>
  <si>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</si>
  <si>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</si>
  <si>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</si>
  <si>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</si>
  <si>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</si>
  <si>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</si>
  <si>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</si>
  <si>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</si>
  <si>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</si>
  <si>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</si>
  <si>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</si>
  <si>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</si>
  <si>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</si>
  <si>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4.4 – COMISIONES A PAGAR A LA ADMINISTRADORA</t>
  </si>
  <si>
    <t>4.2 - CUADRO DE INVERSIONES</t>
  </si>
  <si>
    <t>INFORME DEL SINDICO</t>
  </si>
  <si>
    <t>Señores accionistas de</t>
  </si>
  <si>
    <t>FONDO MUTUO CORTO PLAZO GUARANÍES</t>
  </si>
  <si>
    <t>Es mi informe.</t>
  </si>
  <si>
    <t>Juan José Talavera</t>
  </si>
  <si>
    <t>Síndico Titular</t>
  </si>
  <si>
    <t xml:space="preserve">       4.2 INVERSIONES</t>
  </si>
  <si>
    <t>Instrumento</t>
  </si>
  <si>
    <t>Emisor</t>
  </si>
  <si>
    <t>Fecha de vencimiento</t>
  </si>
  <si>
    <t>Total de las Inversiones</t>
  </si>
  <si>
    <t>CDA</t>
  </si>
  <si>
    <t>FIC S.A. DE FINANZAS</t>
  </si>
  <si>
    <t>Bonos Subordinados</t>
  </si>
  <si>
    <t>INTERFISA BANCO S.A.E.C.A.</t>
  </si>
  <si>
    <t>BANCO ITAU PARAGUAY S.A.</t>
  </si>
  <si>
    <t xml:space="preserve">FINEXPAR S.A.E.C.A. </t>
  </si>
  <si>
    <t>BANCO RIO S.A.E.C.A.</t>
  </si>
  <si>
    <t>BANCO REGIONAL S.A.E.C.A.</t>
  </si>
  <si>
    <t>SOLAR AHORRO Y FINANZAS S.A.E.C.A.</t>
  </si>
  <si>
    <t>Bonos Corporativos</t>
  </si>
  <si>
    <t>INFORME SINDICO</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</si>
  <si>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</si>
  <si>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</si>
  <si>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</si>
  <si>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</si>
  <si>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</si>
  <si>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</si>
  <si>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</si>
  <si>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</si>
  <si>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</si>
  <si>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</si>
  <si>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</si>
  <si>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</si>
  <si>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</si>
  <si>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</si>
  <si>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Financiero (Financieras)</t>
  </si>
  <si>
    <t>Paraguay</t>
  </si>
  <si>
    <t>Guaraníes</t>
  </si>
  <si>
    <t xml:space="preserve">BANCO CONTINENTAL S.A.E.C.A. </t>
  </si>
  <si>
    <t>Financiero (Bancos)</t>
  </si>
  <si>
    <t>Comercial</t>
  </si>
  <si>
    <t>02/03/2022</t>
  </si>
  <si>
    <t xml:space="preserve">VISION BANCO S.A.E.C.A. </t>
  </si>
  <si>
    <t>10/04/2018</t>
  </si>
  <si>
    <t>22/05/2024</t>
  </si>
  <si>
    <t>02/02/2021</t>
  </si>
  <si>
    <t>25/04/2018</t>
  </si>
  <si>
    <t>25/06/2024</t>
  </si>
  <si>
    <t>13/06/2018</t>
  </si>
  <si>
    <t>20/03/2023</t>
  </si>
  <si>
    <t>25/06/2018</t>
  </si>
  <si>
    <t>10/03/2023</t>
  </si>
  <si>
    <t>27/06/2018</t>
  </si>
  <si>
    <t>01/03/2023</t>
  </si>
  <si>
    <t>Bonos Financieros</t>
  </si>
  <si>
    <t>08/10/2021</t>
  </si>
  <si>
    <t>26/03/2021</t>
  </si>
  <si>
    <t>22/11/2018</t>
  </si>
  <si>
    <t>31/05/2027</t>
  </si>
  <si>
    <t xml:space="preserve">TU FINANCIERA S.A. </t>
  </si>
  <si>
    <t>05/12/2025</t>
  </si>
  <si>
    <t>26/12/2018</t>
  </si>
  <si>
    <t>02/03/2021</t>
  </si>
  <si>
    <t>19/02/2019</t>
  </si>
  <si>
    <t>23/08/2023</t>
  </si>
  <si>
    <t>Telecomunicaciones</t>
  </si>
  <si>
    <t>11/03/2024</t>
  </si>
  <si>
    <t>04/10/2021</t>
  </si>
  <si>
    <t>TELEFONICA CELULAR DEL PARAGUAY S.A.E.</t>
  </si>
  <si>
    <t>CRISOL Y ENCARNACION FINANCIERA S.A.E.C.A.</t>
  </si>
  <si>
    <t>10/03/2020</t>
  </si>
  <si>
    <t>BANCO BASA S.A.</t>
  </si>
  <si>
    <t>22/07/2021</t>
  </si>
  <si>
    <t>17/08/2020</t>
  </si>
  <si>
    <t xml:space="preserve">BANCO FAMILIAR S.A.E.C.A. </t>
  </si>
  <si>
    <t>23/05/2023</t>
  </si>
  <si>
    <t>13/09/2021</t>
  </si>
  <si>
    <t>14/06/2021</t>
  </si>
  <si>
    <t>08/07/2021</t>
  </si>
  <si>
    <t>26/09/2019</t>
  </si>
  <si>
    <t>13/06/2024</t>
  </si>
  <si>
    <t>27/09/2019</t>
  </si>
  <si>
    <t>22/06/2023</t>
  </si>
  <si>
    <t>INVERSIONES (Nota  4.2  )</t>
  </si>
  <si>
    <t>Titulo de Renta fija</t>
  </si>
  <si>
    <t xml:space="preserve">Valores al cobro  </t>
  </si>
  <si>
    <t>DISPONIBILIDADES (Nota 4.1 )</t>
  </si>
  <si>
    <t xml:space="preserve">Titulo de Renta fija </t>
  </si>
  <si>
    <t>Comisiones a Pagar a la Administradora (Nota  4.4  )</t>
  </si>
  <si>
    <t>Ver Cuadro</t>
  </si>
  <si>
    <t>El flujo de efectivos fue preparado de acuerdo con la Resolución CG N° 06/2019 de la Comisión Nacional de Valores.</t>
  </si>
  <si>
    <t>Aranceles</t>
  </si>
  <si>
    <t>Banco Familiar Cta.Cte. Gs.</t>
  </si>
  <si>
    <t>Investor Casa de Bolsa SA</t>
  </si>
  <si>
    <t>Nota 5. HECHOS POSTERIORES - SITUACION SANITARIA GLOBAL</t>
  </si>
  <si>
    <t>08/11/2019</t>
  </si>
  <si>
    <t>07/11/2022</t>
  </si>
  <si>
    <t>22/11/2028</t>
  </si>
  <si>
    <t>06/09/2021</t>
  </si>
  <si>
    <t>Resultados Acumulados</t>
  </si>
  <si>
    <t>Las cinco (5) Notas que se acompañan son parte integrante de de estos Estados Financieros</t>
  </si>
  <si>
    <t>08/01/2020</t>
  </si>
  <si>
    <t>BANCO NACIONAL DE FOMENTO</t>
  </si>
  <si>
    <t>22/01/2020</t>
  </si>
  <si>
    <t>12/03/2020</t>
  </si>
  <si>
    <t>03/01/2025</t>
  </si>
  <si>
    <t>27/05/2022</t>
  </si>
  <si>
    <t>10/12/2024</t>
  </si>
  <si>
    <t>11/03/2020</t>
  </si>
  <si>
    <t>12/12/2022</t>
  </si>
  <si>
    <t>27/03/2020</t>
  </si>
  <si>
    <t>22/12/2022</t>
  </si>
  <si>
    <t>Aranceles Pagados a la BVPASA</t>
  </si>
  <si>
    <t>Saldo al 31/03/2021</t>
  </si>
  <si>
    <t>PASIVO CORRIENTE</t>
  </si>
  <si>
    <t>DEUDAS FINANCIERA</t>
  </si>
  <si>
    <t>OPERACIONES DE REPORTO</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</si>
  <si>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6921,52., Tipo Vendedor  para los pasivos 1 USD =6931,47</t>
  </si>
  <si>
    <t>Saldo al 31/03/2022</t>
  </si>
  <si>
    <t xml:space="preserve">No existen hechos posteriores al cierre que modifiquen significativamente los estados financieros intermedios cerrados el 31 de marzo de 2022
</t>
  </si>
  <si>
    <t>OPERACIONES POR REPORTO</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</si>
  <si>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31 de Marzo 2022,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</si>
  <si>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t>-       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</si>
  <si>
    <t>-        Política de Inversiones de EL FONDO</t>
  </si>
  <si>
    <t>-       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</si>
  <si>
    <t>-       El reglamento interno de del Fondo fue aprobado por Resolución Nro. 34 E/17 de fecha 24 de Agosto de 2017, de la Comisión Nacional de Valores.</t>
  </si>
  <si>
    <t xml:space="preserve"> Las inversiones (Bonos y CDA en cartera), se exponen a sus valores actualizados. Las diferencias  se exponen en el estado de resultados en el rubro intereses ganados.</t>
  </si>
  <si>
    <t>a)    Posición en moneda extranjera</t>
  </si>
  <si>
    <t>b)   Diferencia de cambio en Moneda Extranjera</t>
  </si>
  <si>
    <t>c)    Gastos operacionales y comisiones de la administradora con cargo al Fondo:</t>
  </si>
  <si>
    <t>d)   Información Estadística</t>
  </si>
  <si>
    <r>
      <t xml:space="preserve">-       </t>
    </r>
    <r>
      <rPr>
        <b/>
        <sz val="10"/>
        <color theme="1"/>
        <rFont val="Noto Sans"/>
        <family val="2"/>
      </rPr>
      <t xml:space="preserve"> Naturaleza jurídica : </t>
    </r>
    <r>
      <rPr>
        <sz val="10"/>
        <color theme="1"/>
        <rFont val="Noto Sans"/>
        <family val="2"/>
      </rPr>
      <t xml:space="preserve">       Fondos Mutuos </t>
    </r>
  </si>
  <si>
    <r>
      <t>-       Autorizados por Resolución Nro. 34 E/17 de fecha 24 de Agosto de 2017 de la Comisión Nacional de Valores</t>
    </r>
    <r>
      <rPr>
        <b/>
        <sz val="10"/>
        <color theme="1"/>
        <rFont val="Noto Sans"/>
        <family val="2"/>
      </rPr>
      <t>;</t>
    </r>
  </si>
  <si>
    <r>
      <t xml:space="preserve">2.2 – Entidad encargada de la custodia: </t>
    </r>
    <r>
      <rPr>
        <u/>
        <sz val="10"/>
        <color theme="1"/>
        <rFont val="Noto Sans"/>
        <family val="2"/>
      </rPr>
      <t>:</t>
    </r>
    <r>
      <rPr>
        <sz val="10"/>
        <color theme="1"/>
        <rFont val="Noto Sans"/>
        <family val="2"/>
      </rPr>
      <t xml:space="preserve"> BVPASA e INVESTOR Casa de Bolsa S.A.</t>
    </r>
  </si>
  <si>
    <r>
      <t>Los ingresos son reconocidos con base en el criterio de lo devengado, de conformidad con las disposiciones de las Normas contables</t>
    </r>
    <r>
      <rPr>
        <b/>
        <sz val="10"/>
        <color theme="1"/>
        <rFont val="Noto Sans"/>
        <family val="2"/>
      </rPr>
      <t>.</t>
    </r>
  </si>
  <si>
    <r>
      <rPr>
        <b/>
        <sz val="10"/>
        <color theme="1"/>
        <rFont val="Noto Sans"/>
        <family val="2"/>
      </rPr>
      <t xml:space="preserve">3.8 </t>
    </r>
    <r>
      <rPr>
        <sz val="10"/>
        <color theme="1"/>
        <rFont val="Noto Sans"/>
        <family val="2"/>
      </rPr>
      <t>– Los estados contables corresponden al trimestre cerrado el 31 de Marzo de 2022.</t>
    </r>
  </si>
  <si>
    <r>
      <rPr>
        <b/>
        <sz val="10"/>
        <color theme="1"/>
        <rFont val="Noto Sans"/>
        <family val="2"/>
      </rPr>
      <t>3.9</t>
    </r>
    <r>
      <rPr>
        <sz val="10"/>
        <color theme="1"/>
        <rFont val="Noto Sans"/>
        <family val="2"/>
      </rPr>
      <t xml:space="preserve"> La Administradora no ha realizado cambios en la aplicación de los criterios contables del Fondo.</t>
    </r>
  </si>
  <si>
    <r>
      <rPr>
        <b/>
        <sz val="10"/>
        <color theme="1"/>
        <rFont val="Noto Sans"/>
        <family val="2"/>
      </rPr>
      <t>3.10</t>
    </r>
    <r>
      <rPr>
        <sz val="10"/>
        <color theme="1"/>
        <rFont val="Noto Sans"/>
        <family val="2"/>
      </rPr>
      <t xml:space="preserve"> – Valorización de las Inversiones. Las inversiones son incorporadas al valor de costo, y ajustadas diariamente por devengamiento de los intereses, y las ganancias a realizar, afectando a resultados como Intereses Ganados.</t>
    </r>
  </si>
  <si>
    <r>
      <rPr>
        <b/>
        <sz val="10"/>
        <color theme="1"/>
        <rFont val="Noto Sans"/>
        <family val="2"/>
      </rPr>
      <t>3.11</t>
    </r>
    <r>
      <rPr>
        <sz val="10"/>
        <color theme="1"/>
        <rFont val="Noto Sans"/>
        <family val="2"/>
      </rPr>
      <t xml:space="preserve"> – Los ingresos y gastos del fondo son reconocidos aplicando el criterio de lo devengado;</t>
    </r>
  </si>
  <si>
    <r>
      <rPr>
        <b/>
        <sz val="10"/>
        <color theme="1"/>
        <rFont val="Noto Sans"/>
        <family val="2"/>
      </rPr>
      <t>3.12</t>
    </r>
    <r>
      <rPr>
        <sz val="10"/>
        <color theme="1"/>
        <rFont val="Noto Sans"/>
        <family val="2"/>
      </rPr>
      <t xml:space="preserve"> -  A la fecha de la información financiera, no se vendieron inversiones ni ajustaron los precios.</t>
    </r>
  </si>
  <si>
    <r>
      <t xml:space="preserve">Ø  </t>
    </r>
    <r>
      <rPr>
        <u/>
        <sz val="10"/>
        <color theme="1"/>
        <rFont val="Noto Sans"/>
        <family val="2"/>
      </rPr>
      <t>Comisión de administración</t>
    </r>
    <r>
      <rPr>
        <sz val="10"/>
        <color theme="1"/>
        <rFont val="Noto Sans"/>
        <family val="2"/>
      </rPr>
      <t xml:space="preserve">: 2,20% nominal anual (base 365) IVA incluido sobre el patrimonio neto de pre cierre administrado. La comisión se devenga diariamente y se cobra mensualmente. </t>
    </r>
  </si>
  <si>
    <r>
      <t xml:space="preserve">Ø  </t>
    </r>
    <r>
      <rPr>
        <u/>
        <sz val="10"/>
        <color theme="1"/>
        <rFont val="Noto Sans"/>
        <family val="2"/>
      </rPr>
      <t>Comisiones propias de las operaciones de inversión</t>
    </r>
    <r>
      <rPr>
        <sz val="10"/>
        <color theme="1"/>
        <rFont val="Noto Sans"/>
        <family val="2"/>
      </rPr>
      <t>: de 0% a 0,50% del monto negociado (incluye comisión de intermediación por transacciones bursátiles o extrabursátiles) y arancel BVPASA 0,025% del monto negociado también.</t>
    </r>
  </si>
  <si>
    <r>
      <t xml:space="preserve">Ø  </t>
    </r>
    <r>
      <rPr>
        <u/>
        <sz val="10"/>
        <color theme="1"/>
        <rFont val="Noto Sans"/>
        <family val="2"/>
      </rPr>
      <t xml:space="preserve">Gastos y comisiones bancarias: </t>
    </r>
    <r>
      <rPr>
        <sz val="10"/>
        <color theme="1"/>
        <rFont val="Noto Sans"/>
        <family val="2"/>
      </rPr>
      <t>mantenimiento de cuentas, transferencias interbancarias y otras de similar naturaleza).</t>
    </r>
  </si>
  <si>
    <t>AUTOMAQ S.A.E.C.A.</t>
  </si>
  <si>
    <t>05/06/2020</t>
  </si>
  <si>
    <t>02/06/2025</t>
  </si>
  <si>
    <t>17/06/2020</t>
  </si>
  <si>
    <t>16/04/2025</t>
  </si>
  <si>
    <t>10/06/2025</t>
  </si>
  <si>
    <t>21/09/2023</t>
  </si>
  <si>
    <t>19/06/2020</t>
  </si>
  <si>
    <t>27/02/2024</t>
  </si>
  <si>
    <t>20/07/2020</t>
  </si>
  <si>
    <t>17/07/2023</t>
  </si>
  <si>
    <t>18/08/2020</t>
  </si>
  <si>
    <t>20/08/2020</t>
  </si>
  <si>
    <t>16/08/2023</t>
  </si>
  <si>
    <t>30/09/2020</t>
  </si>
  <si>
    <t>07/08/2023</t>
  </si>
  <si>
    <t>27/10/2020</t>
  </si>
  <si>
    <t>30/05/2022</t>
  </si>
  <si>
    <t>30/10/2020</t>
  </si>
  <si>
    <t>30/10/2023</t>
  </si>
  <si>
    <t>18/11/2020</t>
  </si>
  <si>
    <t>02/05/2022</t>
  </si>
  <si>
    <t>30/04/2024</t>
  </si>
  <si>
    <t>01/12/2020</t>
  </si>
  <si>
    <t>19/08/2024</t>
  </si>
  <si>
    <t>10/12/2020</t>
  </si>
  <si>
    <t>17/12/2021</t>
  </si>
  <si>
    <t>14/12/2020</t>
  </si>
  <si>
    <t>21/11/2022</t>
  </si>
  <si>
    <t>30/12/2020</t>
  </si>
  <si>
    <t>31/01/2030</t>
  </si>
  <si>
    <t>14/01/2021</t>
  </si>
  <si>
    <t>13/06/2025</t>
  </si>
  <si>
    <t>21/01/2021</t>
  </si>
  <si>
    <t>03/09/2025</t>
  </si>
  <si>
    <t>25/01/2021</t>
  </si>
  <si>
    <t>26/02/2021</t>
  </si>
  <si>
    <t>29/01/2027</t>
  </si>
  <si>
    <t>28/01/2021</t>
  </si>
  <si>
    <t>05/02/2024</t>
  </si>
  <si>
    <t>19/02/2021</t>
  </si>
  <si>
    <t>19/02/2025</t>
  </si>
  <si>
    <t>20/02/2024</t>
  </si>
  <si>
    <t>22/02/2021</t>
  </si>
  <si>
    <t>23/09/2024</t>
  </si>
  <si>
    <t>11/11/2024</t>
  </si>
  <si>
    <t>CEMENTOS CONCEPCIÓN S.A.E.</t>
  </si>
  <si>
    <t>Construcción</t>
  </si>
  <si>
    <t>10/03/2021</t>
  </si>
  <si>
    <t>16/12/2030</t>
  </si>
  <si>
    <t>11/03/2021</t>
  </si>
  <si>
    <t>04/03/2024</t>
  </si>
  <si>
    <t>15/03/2021</t>
  </si>
  <si>
    <t>30/09/2024</t>
  </si>
  <si>
    <t>23/03/2021</t>
  </si>
  <si>
    <t>04/05/2022</t>
  </si>
  <si>
    <t>25/03/2024</t>
  </si>
  <si>
    <t>29/03/2021</t>
  </si>
  <si>
    <t>29/03/2024</t>
  </si>
  <si>
    <t>30/03/2021</t>
  </si>
  <si>
    <t>26/06/2023</t>
  </si>
  <si>
    <t>12/04/2021</t>
  </si>
  <si>
    <t>12/04/2024</t>
  </si>
  <si>
    <t>15/04/2021</t>
  </si>
  <si>
    <t>20/04/2021</t>
  </si>
  <si>
    <t>21/04/2021</t>
  </si>
  <si>
    <t>12/01/2024</t>
  </si>
  <si>
    <t>21/10/2024</t>
  </si>
  <si>
    <t>IMPERIAL COMPAÑÍA DISTRIBUIDORA DE PETRÓLEO Y DERIVADOS S.A.E.</t>
  </si>
  <si>
    <t>Servicios</t>
  </si>
  <si>
    <t>04/06/2021</t>
  </si>
  <si>
    <t>25/03/2026</t>
  </si>
  <si>
    <t>12/05/2021</t>
  </si>
  <si>
    <t>06/05/2024</t>
  </si>
  <si>
    <t>NUCLEO S.A.E.</t>
  </si>
  <si>
    <t>10/03/2022</t>
  </si>
  <si>
    <t>17/01/2031</t>
  </si>
  <si>
    <t>26/05/2021</t>
  </si>
  <si>
    <t>26/04/2024</t>
  </si>
  <si>
    <t>26/08/2022</t>
  </si>
  <si>
    <t>01/01/2025</t>
  </si>
  <si>
    <t>26/06/2025</t>
  </si>
  <si>
    <t>08/06/2021</t>
  </si>
  <si>
    <t>11/06/2021</t>
  </si>
  <si>
    <t>01/07/2022</t>
  </si>
  <si>
    <t>23/06/2021</t>
  </si>
  <si>
    <t>25/06/2021</t>
  </si>
  <si>
    <t>15/03/2024</t>
  </si>
  <si>
    <t>28/06/2021</t>
  </si>
  <si>
    <t>05/07/2023</t>
  </si>
  <si>
    <t>30/06/2021</t>
  </si>
  <si>
    <t>19/11/2022</t>
  </si>
  <si>
    <t>01/07/2021</t>
  </si>
  <si>
    <t>15/01/2024</t>
  </si>
  <si>
    <t>14/08/2024</t>
  </si>
  <si>
    <t xml:space="preserve">BANCO ATLAS S.A. </t>
  </si>
  <si>
    <t>13/07/2021</t>
  </si>
  <si>
    <t>11/08/2025</t>
  </si>
  <si>
    <t>04/08/2025</t>
  </si>
  <si>
    <t>15/07/2021</t>
  </si>
  <si>
    <t>30/12/2026</t>
  </si>
  <si>
    <t>29/05/2026</t>
  </si>
  <si>
    <t>24/04/2025</t>
  </si>
  <si>
    <t>22/07/2024</t>
  </si>
  <si>
    <t>23/07/2021</t>
  </si>
  <si>
    <t>22/01/2024</t>
  </si>
  <si>
    <t>26/07/2021</t>
  </si>
  <si>
    <t>22/05/2023</t>
  </si>
  <si>
    <t>29/07/2021</t>
  </si>
  <si>
    <t>27/03/2024</t>
  </si>
  <si>
    <t>18/09/2023</t>
  </si>
  <si>
    <t>06/08/2021</t>
  </si>
  <si>
    <t>30/07/2021</t>
  </si>
  <si>
    <t>13/08/2025</t>
  </si>
  <si>
    <t>03/08/2021</t>
  </si>
  <si>
    <t>04/08/2021</t>
  </si>
  <si>
    <t>02/08/2024</t>
  </si>
  <si>
    <t>24/12/2029</t>
  </si>
  <si>
    <t>23/08/2021</t>
  </si>
  <si>
    <t>22/08/2024</t>
  </si>
  <si>
    <t>25/08/2021</t>
  </si>
  <si>
    <t>31/08/2021</t>
  </si>
  <si>
    <t>02/09/2024</t>
  </si>
  <si>
    <t>30/07/2024</t>
  </si>
  <si>
    <t>05/09/2024</t>
  </si>
  <si>
    <t>23/07/2024</t>
  </si>
  <si>
    <t>13/09/2024</t>
  </si>
  <si>
    <t>14/09/2021</t>
  </si>
  <si>
    <t>20/09/2021</t>
  </si>
  <si>
    <t>30/08/2024</t>
  </si>
  <si>
    <t>28/09/2021</t>
  </si>
  <si>
    <t>15/04/2024</t>
  </si>
  <si>
    <t>06/10/2021</t>
  </si>
  <si>
    <t>07/10/2021</t>
  </si>
  <si>
    <t>07/10/2024</t>
  </si>
  <si>
    <t>18/07/2023</t>
  </si>
  <si>
    <t>26/07/2023</t>
  </si>
  <si>
    <t>15/05/2023</t>
  </si>
  <si>
    <t>20/02/2023</t>
  </si>
  <si>
    <t>18/01/2023</t>
  </si>
  <si>
    <t>27/10/2023</t>
  </si>
  <si>
    <t>26/10/2021</t>
  </si>
  <si>
    <t>03/07/2028</t>
  </si>
  <si>
    <t>13/10/2021</t>
  </si>
  <si>
    <t>29/01/2024</t>
  </si>
  <si>
    <t>19/10/2021</t>
  </si>
  <si>
    <t>26/08/2024</t>
  </si>
  <si>
    <t>20/10/2021</t>
  </si>
  <si>
    <t>25/10/2021</t>
  </si>
  <si>
    <t>02/02/2024</t>
  </si>
  <si>
    <t>28/10/2024</t>
  </si>
  <si>
    <t>29/10/2021</t>
  </si>
  <si>
    <t>08/01/2024</t>
  </si>
  <si>
    <t>01/11/2021</t>
  </si>
  <si>
    <t>02/11/2021</t>
  </si>
  <si>
    <t>25/12/2023</t>
  </si>
  <si>
    <t>03/01/2023</t>
  </si>
  <si>
    <t>03/11/2021</t>
  </si>
  <si>
    <t>05/11/2021</t>
  </si>
  <si>
    <t>12/11/2021</t>
  </si>
  <si>
    <t>16/11/2021</t>
  </si>
  <si>
    <t>18/11/2021</t>
  </si>
  <si>
    <t>25/11/2021</t>
  </si>
  <si>
    <t>27/06/2022</t>
  </si>
  <si>
    <t>27/04/2022</t>
  </si>
  <si>
    <t>27/07/2022</t>
  </si>
  <si>
    <t>28/08/2022</t>
  </si>
  <si>
    <t>27/09/2022</t>
  </si>
  <si>
    <t>28/11/2022</t>
  </si>
  <si>
    <t>27/10/2022</t>
  </si>
  <si>
    <t>27/12/2022</t>
  </si>
  <si>
    <t>27/01/2023</t>
  </si>
  <si>
    <t>27/03/2023</t>
  </si>
  <si>
    <t>27/02/2023</t>
  </si>
  <si>
    <t>27/04/2023</t>
  </si>
  <si>
    <t>29/05/2023</t>
  </si>
  <si>
    <t>27/06/2023</t>
  </si>
  <si>
    <t>27/07/2023</t>
  </si>
  <si>
    <t>27/09/2023</t>
  </si>
  <si>
    <t>28/08/2023</t>
  </si>
  <si>
    <t>27/11/2023</t>
  </si>
  <si>
    <t>27/12/2023</t>
  </si>
  <si>
    <t>27/06/2024</t>
  </si>
  <si>
    <t>29/04/2024</t>
  </si>
  <si>
    <t>27/05/2024</t>
  </si>
  <si>
    <t>29/07/2024</t>
  </si>
  <si>
    <t>27/08/2024</t>
  </si>
  <si>
    <t>27/09/2024</t>
  </si>
  <si>
    <t>27/11/2024</t>
  </si>
  <si>
    <t>27/12/2024</t>
  </si>
  <si>
    <t>27/01/2025</t>
  </si>
  <si>
    <t>21/02/2025</t>
  </si>
  <si>
    <t>26/11/2021</t>
  </si>
  <si>
    <t>28/07/2023</t>
  </si>
  <si>
    <t>06/10/2023</t>
  </si>
  <si>
    <t>30/11/2021</t>
  </si>
  <si>
    <t>01/12/2021</t>
  </si>
  <si>
    <t>25/07/2023</t>
  </si>
  <si>
    <t>02/12/2021</t>
  </si>
  <si>
    <t>01/12/2023</t>
  </si>
  <si>
    <t>03/12/2021</t>
  </si>
  <si>
    <t>26/02/2025</t>
  </si>
  <si>
    <t>30/12/2021</t>
  </si>
  <si>
    <t>05/01/2022</t>
  </si>
  <si>
    <t>31/05/2029</t>
  </si>
  <si>
    <t>13/01/2022</t>
  </si>
  <si>
    <t>19/01/2022</t>
  </si>
  <si>
    <t>01/04/2024</t>
  </si>
  <si>
    <t>26/01/2022</t>
  </si>
  <si>
    <t>16/10/2023</t>
  </si>
  <si>
    <t>12/12/2023</t>
  </si>
  <si>
    <t>27/01/2022</t>
  </si>
  <si>
    <t>31/01/2022</t>
  </si>
  <si>
    <t>01/02/2022</t>
  </si>
  <si>
    <t>07/02/2022</t>
  </si>
  <si>
    <t>18/03/2024</t>
  </si>
  <si>
    <t>08/02/2022</t>
  </si>
  <si>
    <t>30/09/2031</t>
  </si>
  <si>
    <t>10/02/2022</t>
  </si>
  <si>
    <t>19/01/2023</t>
  </si>
  <si>
    <t>16/12/2026</t>
  </si>
  <si>
    <t>03/03/2022</t>
  </si>
  <si>
    <t>16/01/2031</t>
  </si>
  <si>
    <t>21/03/2022</t>
  </si>
  <si>
    <t>25/09/2026</t>
  </si>
  <si>
    <t>14/03/2022</t>
  </si>
  <si>
    <t>29/09/2028</t>
  </si>
  <si>
    <t>08/03/2022</t>
  </si>
  <si>
    <t>11/03/2022</t>
  </si>
  <si>
    <t>16/03/2022</t>
  </si>
  <si>
    <t>24/03/2022</t>
  </si>
  <si>
    <t>17/03/2022</t>
  </si>
  <si>
    <t>18/03/2022</t>
  </si>
  <si>
    <t>25/03/2022</t>
  </si>
  <si>
    <t>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</si>
</sst>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_ ;_ * \-#,##0_ ;_ * &quot;-&quot;_ ;_ @_ "/>
    <numFmt numFmtId="165" formatCode="0_);\(#,#00\)"/>
    <numFmt numFmtId="166" formatCode="#,##0.000000"/>
    <numFmt numFmtId="167" formatCode="_-* #,##0_-;\-* #,##0_-;_-* &quot;-&quot;??_-;_-@_-"/>
    <numFmt numFmtId="168" formatCode="0.000%"/>
  </numFmts>
  <fonts count="60">
    <font>
      <sz val="11"/>
      <color theme="1"/>
      <name val="Calibri"/>
      <family val="2"/>
      <scheme val="minor"/>
    </font>
    <font>
      <sz val="11"/>
      <color theme="1"/>
      <name val="Calibri"/>
      <family val="2"/>
      <scheme val="minor"/>
    </font>
    <font>
      <sz val="11"/>
      <name val="Arial"/>
      <family val="2"/>
    </font>
    <font>
      <sz val="11"/>
      <color indexed="8"/>
      <name val="Subway"/>
    </font>
    <font>
      <b/>
      <sz val="11"/>
      <color indexed="8"/>
      <name val="Subway"/>
    </font>
    <font>
      <sz val="10"/>
      <name val="Arial"/>
      <family val="2"/>
    </font>
    <font>
      <b/>
      <sz val="20"/>
      <color indexed="8"/>
      <name val="Subway"/>
    </font>
    <font>
      <b/>
      <sz val="11"/>
      <name val="Arial"/>
      <family val="2"/>
    </font>
    <font>
      <sz val="9"/>
      <name val="Arial"/>
      <family val="2"/>
    </font>
    <font>
      <b/>
      <sz val="11"/>
      <color indexed="8"/>
      <name val="Arial"/>
      <family val="2"/>
    </font>
    <font>
      <b/>
      <u/>
      <sz val="16"/>
      <name val="Arial"/>
      <family val="2"/>
    </font>
    <font>
      <b/>
      <sz val="12"/>
      <name val="Arial"/>
      <family val="2"/>
    </font>
    <font>
      <b/>
      <sz val="10"/>
      <name val="Arial"/>
      <family val="2"/>
    </font>
    <font>
      <sz val="8"/>
      <name val="Arial"/>
      <family val="2"/>
    </font>
    <font>
      <b/>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10"/>
      <color theme="1"/>
      <name val="Arial"/>
      <family val="2"/>
    </font>
    <font>
      <sz val="11"/>
      <color theme="1"/>
      <name val="Arial"/>
      <family val="2"/>
    </font>
    <font>
      <u/>
      <sz val="11"/>
      <name val="Arial"/>
      <family val="2"/>
    </font>
    <font>
      <u/>
      <sz val="11"/>
      <color theme="1"/>
      <name val="Arial"/>
      <family val="2"/>
    </font>
    <font>
      <b/>
      <sz val="11"/>
      <color theme="0"/>
      <name val="Calibri"/>
      <family val="2"/>
      <scheme val="minor"/>
    </font>
    <font>
      <sz val="11"/>
      <color theme="0"/>
      <name val="Calibri"/>
      <family val="2"/>
      <scheme val="minor"/>
    </font>
    <font>
      <sz val="11"/>
      <color indexed="8"/>
      <name val="Noto Sans"/>
      <family val="2"/>
    </font>
    <font>
      <sz val="11"/>
      <name val="Noto Sans"/>
      <family val="2"/>
    </font>
    <font>
      <b/>
      <sz val="20"/>
      <color indexed="8"/>
      <name val="Noto Sans"/>
      <family val="2"/>
    </font>
    <font>
      <b/>
      <u/>
      <sz val="11"/>
      <name val="Noto Sans"/>
      <family val="2"/>
    </font>
    <font>
      <sz val="18"/>
      <color theme="0"/>
      <name val="Noto Sans"/>
      <family val="2"/>
    </font>
    <font>
      <sz val="11"/>
      <color theme="1"/>
      <name val="Noto Sans"/>
      <family val="2"/>
    </font>
    <font>
      <sz val="18"/>
      <name val="Noto Sans"/>
      <family val="2"/>
    </font>
    <font>
      <sz val="11"/>
      <color theme="0"/>
      <name val="Noto Sans"/>
      <family val="2"/>
    </font>
    <font>
      <sz val="28"/>
      <color theme="0"/>
      <name val="Noto Sans"/>
      <family val="2"/>
    </font>
    <font>
      <sz val="10"/>
      <color theme="1"/>
      <name val="Noto Sans"/>
      <family val="2"/>
    </font>
    <font>
      <u/>
      <sz val="11"/>
      <color theme="1"/>
      <name val="Noto Sans"/>
      <family val="2"/>
    </font>
    <font>
      <sz val="10"/>
      <name val="Noto Sans"/>
      <family val="2"/>
    </font>
    <font>
      <b/>
      <sz val="11"/>
      <name val="Noto Sans"/>
      <family val="2"/>
    </font>
    <font>
      <sz val="9"/>
      <name val="Noto Sans"/>
      <family val="2"/>
    </font>
    <font>
      <sz val="9"/>
      <color indexed="8"/>
      <name val="Noto Sans"/>
      <family val="2"/>
    </font>
    <font>
      <b/>
      <sz val="9"/>
      <name val="Noto Sans"/>
      <family val="2"/>
    </font>
    <font>
      <sz val="9"/>
      <color theme="1"/>
      <name val="Noto Sans"/>
      <family val="2"/>
    </font>
    <font>
      <b/>
      <u/>
      <sz val="16"/>
      <name val="Noto Sans"/>
      <family val="2"/>
    </font>
    <font>
      <b/>
      <sz val="12"/>
      <name val="Noto Sans"/>
      <family val="2"/>
    </font>
    <font>
      <b/>
      <sz val="16"/>
      <name val="Noto Sans"/>
      <family val="2"/>
    </font>
    <font>
      <b/>
      <u/>
      <sz val="12"/>
      <name val="Noto Sans"/>
      <family val="2"/>
    </font>
    <font>
      <b/>
      <sz val="11"/>
      <color theme="1"/>
      <name val="Noto Sans"/>
      <family val="2"/>
    </font>
    <font>
      <sz val="8"/>
      <name val="Noto Sans"/>
      <family val="2"/>
    </font>
    <font>
      <b/>
      <sz val="8"/>
      <name val="Noto Sans"/>
      <family val="2"/>
    </font>
    <font>
      <u/>
      <sz val="8"/>
      <name val="Noto Sans"/>
      <family val="2"/>
    </font>
    <font>
      <b/>
      <sz val="11"/>
      <color indexed="8"/>
      <name val="Noto Sans"/>
      <family val="2"/>
    </font>
    <font>
      <b/>
      <sz val="9"/>
      <color theme="1"/>
      <name val="Noto Sans"/>
      <family val="2"/>
    </font>
    <font>
      <sz val="9"/>
      <color theme="1"/>
      <name val="Calibri"/>
      <family val="2"/>
      <scheme val="minor"/>
    </font>
    <font>
      <b/>
      <sz val="14"/>
      <color theme="1"/>
      <name val="Noto Sans"/>
      <family val="2"/>
    </font>
    <font>
      <b/>
      <sz val="10"/>
      <color theme="1"/>
      <name val="Noto Sans"/>
      <family val="2"/>
    </font>
    <font>
      <b/>
      <u/>
      <sz val="9"/>
      <name val="Noto Sans"/>
      <family val="2"/>
    </font>
    <font>
      <u/>
      <sz val="10"/>
      <color theme="1"/>
      <name val="Noto Sans"/>
      <family val="2"/>
    </font>
    <font>
      <sz val="10"/>
      <color rgb="FF000000"/>
      <name val="Noto Sans"/>
      <family val="2"/>
    </font>
    <font>
      <b/>
      <sz val="10"/>
      <color rgb="FF000000"/>
      <name val="Noto Sans"/>
      <family val="2"/>
    </font>
    <font>
      <b/>
      <sz val="10"/>
      <name val="Noto Sans"/>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s>
  <cellStyleXfs count="4">
    <xf numFmtId="0" fontId="0" fillId="0" borderId="0"/>
    <xf numFmtId="43" fontId="1" fillId="0" borderId="0" applyFont="0" applyFill="0" applyBorder="0" applyAlignment="0" applyProtection="0"/>
    <xf numFmtId="0" fontId="16" fillId="0" borderId="0" applyNumberFormat="0" applyFill="0" applyBorder="0" applyAlignment="0" applyProtection="0"/>
    <xf numFmtId="9" fontId="1" fillId="0" borderId="0" applyFont="0" applyFill="0" applyBorder="0" applyAlignment="0" applyProtection="0"/>
  </cellStyleXfs>
  <cellXfs count="333">
    <xf numFmtId="0" fontId="0" fillId="0" borderId="0" xfId="0"/>
    <xf numFmtId="0" fontId="2" fillId="0" borderId="0" xfId="0" applyFont="1"/>
    <xf numFmtId="0" fontId="3" fillId="0" borderId="0" xfId="0" applyFont="1"/>
    <xf numFmtId="14" fontId="4" fillId="0" borderId="0" xfId="0" applyNumberFormat="1" applyFont="1" applyAlignment="1">
      <alignment horizontal="center"/>
    </xf>
    <xf numFmtId="0" fontId="5" fillId="0" borderId="0" xfId="0" applyFont="1"/>
    <xf numFmtId="0" fontId="3" fillId="0" borderId="0" xfId="0" applyFont="1" applyAlignment="1">
      <alignment horizontal="center"/>
    </xf>
    <xf numFmtId="0" fontId="7" fillId="0" borderId="0" xfId="0" applyFont="1"/>
    <xf numFmtId="165" fontId="2" fillId="0" borderId="0" xfId="0" applyNumberFormat="1" applyFont="1" applyAlignment="1">
      <alignment horizontal="right"/>
    </xf>
    <xf numFmtId="3" fontId="5" fillId="0" borderId="0" xfId="0" applyNumberFormat="1" applyFont="1"/>
    <xf numFmtId="1" fontId="7" fillId="0" borderId="0" xfId="0" applyNumberFormat="1" applyFont="1" applyAlignment="1">
      <alignment horizontal="center"/>
    </xf>
    <xf numFmtId="0" fontId="8" fillId="0" borderId="0" xfId="0" applyFont="1"/>
    <xf numFmtId="3" fontId="8" fillId="0" borderId="0" xfId="0" applyNumberFormat="1" applyFont="1"/>
    <xf numFmtId="0" fontId="7" fillId="0" borderId="0" xfId="0" applyFont="1" applyAlignment="1">
      <alignment horizontal="center"/>
    </xf>
    <xf numFmtId="3" fontId="7" fillId="0" borderId="0" xfId="0" applyNumberFormat="1" applyFont="1" applyAlignment="1">
      <alignment horizontal="center"/>
    </xf>
    <xf numFmtId="37" fontId="2" fillId="0" borderId="0" xfId="0" applyNumberFormat="1" applyFont="1"/>
    <xf numFmtId="3" fontId="2" fillId="0" borderId="0" xfId="1" applyNumberFormat="1" applyFont="1"/>
    <xf numFmtId="3" fontId="2" fillId="0" borderId="0" xfId="0" applyNumberFormat="1" applyFont="1"/>
    <xf numFmtId="0" fontId="9" fillId="0" borderId="0" xfId="0" applyFont="1"/>
    <xf numFmtId="0" fontId="12" fillId="0" borderId="0" xfId="0" applyFont="1"/>
    <xf numFmtId="0" fontId="0" fillId="0" borderId="0" xfId="0" applyAlignment="1">
      <alignment horizontal="center"/>
    </xf>
    <xf numFmtId="0" fontId="11" fillId="0" borderId="0" xfId="0" applyFont="1" applyAlignment="1">
      <alignment horizontal="center"/>
    </xf>
    <xf numFmtId="0" fontId="13" fillId="0" borderId="0" xfId="0" applyFont="1"/>
    <xf numFmtId="0" fontId="14" fillId="0" borderId="0" xfId="0" applyFont="1" applyAlignment="1">
      <alignment vertical="center"/>
    </xf>
    <xf numFmtId="0" fontId="14" fillId="0" borderId="0" xfId="0" applyFont="1" applyAlignment="1">
      <alignment horizontal="center"/>
    </xf>
    <xf numFmtId="0" fontId="14" fillId="0" borderId="0" xfId="0" applyFont="1" applyAlignment="1">
      <alignment horizontal="center" wrapText="1"/>
    </xf>
    <xf numFmtId="14" fontId="14" fillId="0" borderId="0" xfId="0" applyNumberFormat="1" applyFont="1" applyAlignment="1">
      <alignment horizontal="center"/>
    </xf>
    <xf numFmtId="3" fontId="13" fillId="0" borderId="0" xfId="0" applyNumberFormat="1" applyFont="1"/>
    <xf numFmtId="3" fontId="0" fillId="0" borderId="0" xfId="0" applyNumberFormat="1"/>
    <xf numFmtId="0" fontId="14" fillId="0" borderId="0" xfId="0" applyFont="1"/>
    <xf numFmtId="0" fontId="3" fillId="2" borderId="0" xfId="0" applyFont="1" applyFill="1"/>
    <xf numFmtId="3" fontId="12" fillId="0" borderId="0" xfId="0" applyNumberFormat="1" applyFont="1"/>
    <xf numFmtId="0" fontId="0" fillId="2" borderId="0" xfId="0" applyFill="1"/>
    <xf numFmtId="3" fontId="0" fillId="2" borderId="0" xfId="0" applyNumberFormat="1" applyFill="1"/>
    <xf numFmtId="166" fontId="15" fillId="0" borderId="0" xfId="0" applyNumberFormat="1" applyFont="1"/>
    <xf numFmtId="3" fontId="12" fillId="2" borderId="0" xfId="0" applyNumberFormat="1" applyFont="1" applyFill="1"/>
    <xf numFmtId="37" fontId="13" fillId="0" borderId="0" xfId="0" applyNumberFormat="1" applyFont="1"/>
    <xf numFmtId="3" fontId="7" fillId="0" borderId="0" xfId="0" applyNumberFormat="1" applyFont="1" applyAlignment="1">
      <alignment horizontal="right"/>
    </xf>
    <xf numFmtId="3" fontId="2" fillId="0" borderId="0" xfId="1" applyNumberFormat="1" applyFont="1" applyAlignment="1">
      <alignment horizontal="right"/>
    </xf>
    <xf numFmtId="37" fontId="2" fillId="0" borderId="0" xfId="0" applyNumberFormat="1" applyFont="1" applyAlignment="1">
      <alignment horizontal="right"/>
    </xf>
    <xf numFmtId="3" fontId="2" fillId="0" borderId="0" xfId="0" applyNumberFormat="1" applyFont="1" applyAlignment="1">
      <alignment horizontal="right"/>
    </xf>
    <xf numFmtId="0" fontId="12" fillId="0" borderId="0" xfId="0" applyFont="1" applyAlignment="1">
      <alignment horizontal="center"/>
    </xf>
    <xf numFmtId="0" fontId="19" fillId="0" borderId="0" xfId="0" applyFont="1"/>
    <xf numFmtId="0" fontId="20" fillId="0" borderId="0" xfId="0" applyFont="1"/>
    <xf numFmtId="0" fontId="0" fillId="3" borderId="0" xfId="0" applyFill="1"/>
    <xf numFmtId="0" fontId="17" fillId="3" borderId="0" xfId="0" applyFont="1" applyFill="1" applyAlignment="1">
      <alignment vertical="center" wrapText="1"/>
    </xf>
    <xf numFmtId="0" fontId="18" fillId="3" borderId="0" xfId="0" applyFont="1" applyFill="1"/>
    <xf numFmtId="0" fontId="17" fillId="3" borderId="0" xfId="0" applyFont="1" applyFill="1" applyAlignment="1">
      <alignment horizontal="center" vertical="center"/>
    </xf>
    <xf numFmtId="0" fontId="17" fillId="3" borderId="0" xfId="0" applyFont="1" applyFill="1" applyAlignment="1">
      <alignment vertical="center"/>
    </xf>
    <xf numFmtId="0" fontId="21" fillId="0" borderId="0" xfId="2" applyFont="1"/>
    <xf numFmtId="0" fontId="6" fillId="0" borderId="0" xfId="0" applyFont="1" applyAlignment="1">
      <alignment horizontal="center"/>
    </xf>
    <xf numFmtId="0" fontId="10" fillId="0" borderId="0" xfId="0" applyFont="1" applyAlignment="1">
      <alignment horizontal="center"/>
    </xf>
    <xf numFmtId="3" fontId="20" fillId="2" borderId="0" xfId="0" applyNumberFormat="1" applyFont="1" applyFill="1"/>
    <xf numFmtId="0" fontId="20" fillId="0" borderId="0" xfId="0" applyFont="1" applyAlignment="1">
      <alignment horizontal="center"/>
    </xf>
    <xf numFmtId="0" fontId="20" fillId="0" borderId="0" xfId="0" applyFont="1" applyAlignment="1"/>
    <xf numFmtId="0" fontId="22" fillId="0" borderId="0" xfId="2" applyFont="1"/>
    <xf numFmtId="0" fontId="24" fillId="0" borderId="0" xfId="0" applyFont="1" applyFill="1"/>
    <xf numFmtId="0" fontId="23" fillId="0" borderId="0" xfId="0" applyFont="1" applyFill="1"/>
    <xf numFmtId="14" fontId="23" fillId="0" borderId="0" xfId="0" applyNumberFormat="1" applyFont="1" applyFill="1" applyAlignment="1">
      <alignment horizontal="center"/>
    </xf>
    <xf numFmtId="1" fontId="23" fillId="0" borderId="0" xfId="0" applyNumberFormat="1" applyFont="1" applyFill="1" applyAlignment="1">
      <alignment horizontal="center"/>
    </xf>
    <xf numFmtId="17" fontId="23" fillId="0" borderId="0" xfId="0" applyNumberFormat="1" applyFont="1" applyFill="1" applyAlignment="1">
      <alignment horizontal="center"/>
    </xf>
    <xf numFmtId="43" fontId="23" fillId="0" borderId="0" xfId="1" applyFont="1" applyFill="1" applyAlignment="1">
      <alignment horizontal="center"/>
    </xf>
    <xf numFmtId="0" fontId="25" fillId="0" borderId="0" xfId="0" applyFont="1"/>
    <xf numFmtId="0" fontId="25" fillId="0" borderId="0" xfId="0" applyFont="1" applyAlignment="1">
      <alignment horizontal="center"/>
    </xf>
    <xf numFmtId="0" fontId="26" fillId="0" borderId="0" xfId="0" applyFont="1"/>
    <xf numFmtId="0" fontId="29" fillId="3" borderId="0" xfId="0" applyFont="1" applyFill="1" applyAlignment="1">
      <alignment vertical="center" wrapText="1"/>
    </xf>
    <xf numFmtId="0" fontId="30" fillId="3" borderId="0" xfId="0" applyFont="1" applyFill="1"/>
    <xf numFmtId="0" fontId="31" fillId="3" borderId="0" xfId="0" applyFont="1" applyFill="1"/>
    <xf numFmtId="0" fontId="29" fillId="3" borderId="0" xfId="0" applyFont="1" applyFill="1" applyAlignment="1">
      <alignment vertical="center"/>
    </xf>
    <xf numFmtId="0" fontId="32" fillId="0" borderId="0" xfId="0" applyFont="1" applyFill="1"/>
    <xf numFmtId="14" fontId="29" fillId="3" borderId="0" xfId="0" applyNumberFormat="1" applyFont="1" applyFill="1" applyAlignment="1">
      <alignment horizontal="center" vertical="center"/>
    </xf>
    <xf numFmtId="0" fontId="30" fillId="0" borderId="0" xfId="0" applyFont="1"/>
    <xf numFmtId="0" fontId="34" fillId="3" borderId="0" xfId="0" applyFont="1" applyFill="1"/>
    <xf numFmtId="0" fontId="30" fillId="3" borderId="0" xfId="0" applyFont="1" applyFill="1" applyAlignment="1">
      <alignment horizontal="center"/>
    </xf>
    <xf numFmtId="0" fontId="30" fillId="2" borderId="0" xfId="0" applyFont="1" applyFill="1"/>
    <xf numFmtId="0" fontId="30" fillId="2" borderId="0" xfId="0" applyFont="1" applyFill="1" applyAlignment="1">
      <alignment horizontal="center"/>
    </xf>
    <xf numFmtId="0" fontId="34" fillId="2" borderId="0" xfId="0" applyFont="1" applyFill="1"/>
    <xf numFmtId="0" fontId="34" fillId="0" borderId="0" xfId="0" applyFont="1"/>
    <xf numFmtId="0" fontId="31" fillId="0" borderId="0" xfId="0" applyFont="1" applyAlignment="1">
      <alignment horizontal="center"/>
    </xf>
    <xf numFmtId="0" fontId="35" fillId="0" borderId="0" xfId="2" quotePrefix="1" applyFont="1"/>
    <xf numFmtId="0" fontId="35" fillId="0" borderId="0" xfId="2" applyFont="1"/>
    <xf numFmtId="0" fontId="36" fillId="0" borderId="0" xfId="0" applyFont="1"/>
    <xf numFmtId="0" fontId="37" fillId="0" borderId="0" xfId="0" applyFont="1"/>
    <xf numFmtId="0" fontId="38" fillId="0" borderId="0" xfId="0" applyFont="1"/>
    <xf numFmtId="3" fontId="38" fillId="0" borderId="0" xfId="0" applyNumberFormat="1" applyFont="1"/>
    <xf numFmtId="0" fontId="27" fillId="0" borderId="0" xfId="0" applyFont="1" applyAlignment="1">
      <alignment vertical="center"/>
    </xf>
    <xf numFmtId="0" fontId="28" fillId="0" borderId="0" xfId="0" applyFont="1" applyAlignment="1">
      <alignment vertical="center"/>
    </xf>
    <xf numFmtId="0" fontId="39" fillId="0" borderId="0" xfId="0" applyFont="1"/>
    <xf numFmtId="0" fontId="39" fillId="0" borderId="0" xfId="0" applyFont="1" applyAlignment="1">
      <alignment horizontal="center"/>
    </xf>
    <xf numFmtId="0" fontId="38" fillId="0" borderId="20" xfId="0" applyFont="1" applyBorder="1"/>
    <xf numFmtId="1" fontId="40" fillId="0" borderId="2" xfId="0" applyNumberFormat="1" applyFont="1" applyBorder="1" applyAlignment="1">
      <alignment horizontal="center" vertical="center"/>
    </xf>
    <xf numFmtId="0" fontId="40" fillId="0" borderId="2" xfId="0" applyFont="1" applyBorder="1" applyAlignment="1">
      <alignment horizontal="center" vertical="center"/>
    </xf>
    <xf numFmtId="1" fontId="40" fillId="0" borderId="16" xfId="0" applyNumberFormat="1" applyFont="1" applyBorder="1" applyAlignment="1">
      <alignment horizontal="center" vertical="center"/>
    </xf>
    <xf numFmtId="0" fontId="38" fillId="0" borderId="14" xfId="0" applyFont="1" applyBorder="1"/>
    <xf numFmtId="3" fontId="40" fillId="0" borderId="1" xfId="0" applyNumberFormat="1" applyFont="1" applyBorder="1" applyAlignment="1">
      <alignment horizontal="center" vertical="center"/>
    </xf>
    <xf numFmtId="0" fontId="40" fillId="0" borderId="0" xfId="0" applyFont="1" applyBorder="1" applyAlignment="1">
      <alignment horizontal="center" vertical="center"/>
    </xf>
    <xf numFmtId="3" fontId="40" fillId="0" borderId="13" xfId="0" applyNumberFormat="1" applyFont="1" applyBorder="1" applyAlignment="1">
      <alignment horizontal="center" vertical="center"/>
    </xf>
    <xf numFmtId="3" fontId="40" fillId="0" borderId="0" xfId="0" applyNumberFormat="1" applyFont="1" applyBorder="1" applyAlignment="1">
      <alignment horizontal="center" vertical="center"/>
    </xf>
    <xf numFmtId="3" fontId="40" fillId="0" borderId="15" xfId="0" applyNumberFormat="1" applyFont="1" applyBorder="1" applyAlignment="1">
      <alignment horizontal="center" vertical="center"/>
    </xf>
    <xf numFmtId="0" fontId="40" fillId="0" borderId="14" xfId="0" applyFont="1" applyBorder="1"/>
    <xf numFmtId="3" fontId="40" fillId="0" borderId="13" xfId="0" applyNumberFormat="1" applyFont="1" applyBorder="1" applyAlignment="1">
      <alignment horizontal="right"/>
    </xf>
    <xf numFmtId="37" fontId="38" fillId="0" borderId="0" xfId="0" applyNumberFormat="1" applyFont="1" applyBorder="1" applyAlignment="1">
      <alignment horizontal="center" vertical="center"/>
    </xf>
    <xf numFmtId="37" fontId="38" fillId="0" borderId="15" xfId="0" applyNumberFormat="1" applyFont="1" applyBorder="1" applyAlignment="1">
      <alignment horizontal="center" vertical="center"/>
    </xf>
    <xf numFmtId="3" fontId="41" fillId="2" borderId="0" xfId="0" applyNumberFormat="1" applyFont="1" applyFill="1" applyBorder="1" applyAlignment="1">
      <alignment horizontal="right" vertical="center"/>
    </xf>
    <xf numFmtId="3" fontId="38" fillId="0" borderId="0" xfId="1" applyNumberFormat="1" applyFont="1" applyBorder="1" applyAlignment="1">
      <alignment horizontal="center" vertical="center"/>
    </xf>
    <xf numFmtId="3" fontId="41" fillId="2" borderId="15" xfId="0" applyNumberFormat="1" applyFont="1" applyFill="1" applyBorder="1" applyAlignment="1">
      <alignment horizontal="right" vertical="center"/>
    </xf>
    <xf numFmtId="43" fontId="38" fillId="0" borderId="0" xfId="1" applyFont="1" applyBorder="1" applyAlignment="1">
      <alignment horizontal="center" vertical="center"/>
    </xf>
    <xf numFmtId="43" fontId="38" fillId="0" borderId="15" xfId="1" applyFont="1" applyBorder="1" applyAlignment="1">
      <alignment horizontal="right" vertical="center"/>
    </xf>
    <xf numFmtId="167" fontId="38" fillId="0" borderId="0" xfId="1" applyNumberFormat="1" applyFont="1" applyBorder="1" applyAlignment="1">
      <alignment horizontal="center" vertical="center"/>
    </xf>
    <xf numFmtId="43" fontId="38" fillId="0" borderId="15" xfId="1" applyFont="1" applyBorder="1" applyAlignment="1">
      <alignment horizontal="center"/>
    </xf>
    <xf numFmtId="3" fontId="40" fillId="0" borderId="2" xfId="1" applyNumberFormat="1" applyFont="1" applyBorder="1" applyAlignment="1">
      <alignment horizontal="center" vertical="center"/>
    </xf>
    <xf numFmtId="37" fontId="40" fillId="0" borderId="0" xfId="0" applyNumberFormat="1" applyFont="1" applyBorder="1" applyAlignment="1">
      <alignment horizontal="center" vertical="center"/>
    </xf>
    <xf numFmtId="3" fontId="40" fillId="0" borderId="16" xfId="1" applyNumberFormat="1" applyFont="1" applyBorder="1" applyAlignment="1">
      <alignment horizontal="right" vertical="center"/>
    </xf>
    <xf numFmtId="3" fontId="38" fillId="0" borderId="15" xfId="1" applyNumberFormat="1" applyFont="1" applyBorder="1" applyAlignment="1">
      <alignment horizontal="center" vertical="center"/>
    </xf>
    <xf numFmtId="3" fontId="38" fillId="0" borderId="0" xfId="0" applyNumberFormat="1" applyFont="1" applyBorder="1" applyAlignment="1">
      <alignment horizontal="center" vertical="center"/>
    </xf>
    <xf numFmtId="3" fontId="38" fillId="0" borderId="15" xfId="0" applyNumberFormat="1" applyFont="1" applyBorder="1" applyAlignment="1">
      <alignment horizontal="center" vertical="center"/>
    </xf>
    <xf numFmtId="167" fontId="41" fillId="2" borderId="0" xfId="1" applyNumberFormat="1" applyFont="1" applyFill="1" applyBorder="1" applyAlignment="1">
      <alignment horizontal="center" vertical="center"/>
    </xf>
    <xf numFmtId="167" fontId="41" fillId="2" borderId="15" xfId="1" applyNumberFormat="1" applyFont="1" applyFill="1" applyBorder="1" applyAlignment="1">
      <alignment horizontal="right" vertical="center"/>
    </xf>
    <xf numFmtId="3" fontId="41" fillId="2" borderId="1" xfId="0" applyNumberFormat="1" applyFont="1" applyFill="1" applyBorder="1" applyAlignment="1">
      <alignment horizontal="right" vertical="center"/>
    </xf>
    <xf numFmtId="3" fontId="41" fillId="2" borderId="13" xfId="0" applyNumberFormat="1" applyFont="1" applyFill="1" applyBorder="1" applyAlignment="1">
      <alignment horizontal="right" vertical="center"/>
    </xf>
    <xf numFmtId="3" fontId="38" fillId="0" borderId="0" xfId="1" applyNumberFormat="1" applyFont="1" applyBorder="1" applyAlignment="1">
      <alignment horizontal="right" vertical="center"/>
    </xf>
    <xf numFmtId="3" fontId="38" fillId="0" borderId="15" xfId="1" applyNumberFormat="1" applyFont="1" applyBorder="1" applyAlignment="1">
      <alignment horizontal="right" vertical="center"/>
    </xf>
    <xf numFmtId="3" fontId="40" fillId="0" borderId="3" xfId="1" applyNumberFormat="1" applyFont="1" applyBorder="1" applyAlignment="1">
      <alignment horizontal="right" vertical="center"/>
    </xf>
    <xf numFmtId="3" fontId="40" fillId="0" borderId="19" xfId="1" applyNumberFormat="1" applyFont="1" applyBorder="1" applyAlignment="1">
      <alignment horizontal="right" vertical="center"/>
    </xf>
    <xf numFmtId="0" fontId="38" fillId="0" borderId="12" xfId="0" applyFont="1" applyBorder="1"/>
    <xf numFmtId="37" fontId="38" fillId="0" borderId="1" xfId="0" applyNumberFormat="1" applyFont="1" applyBorder="1"/>
    <xf numFmtId="37" fontId="38" fillId="0" borderId="13" xfId="0" applyNumberFormat="1" applyFont="1" applyBorder="1"/>
    <xf numFmtId="37" fontId="38" fillId="0" borderId="0" xfId="0" applyNumberFormat="1" applyFont="1"/>
    <xf numFmtId="0" fontId="38" fillId="0" borderId="0" xfId="0" applyFont="1" applyFill="1" applyBorder="1"/>
    <xf numFmtId="0" fontId="42" fillId="0" borderId="0" xfId="0" applyFont="1"/>
    <xf numFmtId="0" fontId="43" fillId="0" borderId="0" xfId="0" applyFont="1"/>
    <xf numFmtId="0" fontId="44" fillId="0" borderId="0" xfId="0" applyFont="1"/>
    <xf numFmtId="0" fontId="45" fillId="0" borderId="0" xfId="0" applyFont="1"/>
    <xf numFmtId="0" fontId="30" fillId="0" borderId="0" xfId="0" applyFont="1" applyAlignment="1">
      <alignment horizontal="center"/>
    </xf>
    <xf numFmtId="0" fontId="47" fillId="0" borderId="0" xfId="0" applyFont="1"/>
    <xf numFmtId="0" fontId="48" fillId="0" borderId="0" xfId="0" applyFont="1" applyAlignment="1">
      <alignment horizontal="center"/>
    </xf>
    <xf numFmtId="0" fontId="49" fillId="0" borderId="0" xfId="0" applyFont="1"/>
    <xf numFmtId="3" fontId="47" fillId="0" borderId="0" xfId="0" applyNumberFormat="1" applyFont="1"/>
    <xf numFmtId="0" fontId="50" fillId="0" borderId="0" xfId="0" applyFont="1"/>
    <xf numFmtId="0" fontId="41" fillId="0" borderId="0" xfId="0" applyFont="1" applyAlignment="1"/>
    <xf numFmtId="0" fontId="38" fillId="0" borderId="4" xfId="0" applyFont="1" applyBorder="1" applyAlignment="1">
      <alignment horizontal="center" vertical="center"/>
    </xf>
    <xf numFmtId="0" fontId="38" fillId="0" borderId="4" xfId="0" applyFont="1" applyBorder="1" applyAlignment="1">
      <alignment horizontal="center" vertical="center" wrapText="1"/>
    </xf>
    <xf numFmtId="0" fontId="40" fillId="0" borderId="5" xfId="0" applyFont="1" applyBorder="1" applyAlignment="1">
      <alignment horizontal="center" wrapText="1"/>
    </xf>
    <xf numFmtId="3" fontId="51" fillId="0" borderId="5" xfId="0" applyNumberFormat="1" applyFont="1" applyBorder="1" applyAlignment="1">
      <alignment horizontal="right"/>
    </xf>
    <xf numFmtId="3" fontId="40" fillId="0" borderId="5" xfId="0" applyNumberFormat="1" applyFont="1" applyBorder="1" applyAlignment="1">
      <alignment horizontal="right"/>
    </xf>
    <xf numFmtId="0" fontId="38" fillId="0" borderId="6" xfId="0" applyFont="1" applyBorder="1" applyAlignment="1">
      <alignment horizontal="center" wrapText="1"/>
    </xf>
    <xf numFmtId="3" fontId="41" fillId="0" borderId="6" xfId="0" applyNumberFormat="1" applyFont="1" applyBorder="1"/>
    <xf numFmtId="3" fontId="38" fillId="0" borderId="6" xfId="0" applyNumberFormat="1" applyFont="1" applyBorder="1" applyAlignment="1">
      <alignment horizontal="center"/>
    </xf>
    <xf numFmtId="0" fontId="40" fillId="0" borderId="6" xfId="0" applyFont="1" applyBorder="1" applyAlignment="1">
      <alignment horizontal="center" wrapText="1"/>
    </xf>
    <xf numFmtId="3" fontId="40" fillId="0" borderId="6" xfId="0" applyNumberFormat="1" applyFont="1" applyBorder="1" applyAlignment="1">
      <alignment vertical="center"/>
    </xf>
    <xf numFmtId="0" fontId="38" fillId="0" borderId="6" xfId="0" applyFont="1" applyBorder="1" applyAlignment="1">
      <alignment vertical="center"/>
    </xf>
    <xf numFmtId="3" fontId="38" fillId="0" borderId="6" xfId="0" applyNumberFormat="1" applyFont="1" applyBorder="1" applyAlignment="1">
      <alignment horizontal="right" vertical="center"/>
    </xf>
    <xf numFmtId="3" fontId="38" fillId="0" borderId="6" xfId="0" applyNumberFormat="1" applyFont="1" applyBorder="1" applyAlignment="1">
      <alignment horizontal="right"/>
    </xf>
    <xf numFmtId="0" fontId="38" fillId="0" borderId="6" xfId="0" applyFont="1" applyBorder="1" applyAlignment="1">
      <alignment horizontal="left"/>
    </xf>
    <xf numFmtId="3" fontId="38" fillId="0" borderId="6" xfId="0" applyNumberFormat="1" applyFont="1" applyBorder="1" applyAlignment="1">
      <alignment horizontal="right" wrapText="1"/>
    </xf>
    <xf numFmtId="3" fontId="40" fillId="0" borderId="6" xfId="0" applyNumberFormat="1" applyFont="1" applyBorder="1" applyAlignment="1">
      <alignment horizontal="center"/>
    </xf>
    <xf numFmtId="0" fontId="38" fillId="0" borderId="6" xfId="0" applyFont="1" applyBorder="1"/>
    <xf numFmtId="3" fontId="38" fillId="0" borderId="6" xfId="0" applyNumberFormat="1" applyFont="1" applyBorder="1"/>
    <xf numFmtId="3" fontId="38" fillId="0" borderId="7" xfId="0" applyNumberFormat="1" applyFont="1" applyBorder="1"/>
    <xf numFmtId="3" fontId="40" fillId="0" borderId="4" xfId="0" applyNumberFormat="1" applyFont="1" applyBorder="1" applyAlignment="1">
      <alignment horizontal="center" vertical="center" wrapText="1"/>
    </xf>
    <xf numFmtId="37" fontId="51" fillId="0" borderId="4" xfId="0" applyNumberFormat="1" applyFont="1" applyBorder="1" applyAlignment="1">
      <alignment horizontal="right" vertical="center" wrapText="1"/>
    </xf>
    <xf numFmtId="37" fontId="51" fillId="0" borderId="4" xfId="0" applyNumberFormat="1" applyFont="1" applyBorder="1" applyAlignment="1">
      <alignment horizontal="right" vertical="center"/>
    </xf>
    <xf numFmtId="0" fontId="38" fillId="0" borderId="4" xfId="0" applyFont="1" applyBorder="1" applyAlignment="1">
      <alignment horizontal="center" wrapText="1"/>
    </xf>
    <xf numFmtId="3" fontId="38" fillId="0" borderId="12" xfId="0" applyNumberFormat="1" applyFont="1" applyBorder="1"/>
    <xf numFmtId="3" fontId="38" fillId="0" borderId="1" xfId="0" applyNumberFormat="1" applyFont="1" applyBorder="1"/>
    <xf numFmtId="37" fontId="51" fillId="0" borderId="18" xfId="0" applyNumberFormat="1" applyFont="1" applyBorder="1" applyAlignment="1">
      <alignment horizontal="right"/>
    </xf>
    <xf numFmtId="3" fontId="38" fillId="0" borderId="0" xfId="0" applyNumberFormat="1" applyFont="1" applyAlignment="1">
      <alignment horizontal="center" vertical="center"/>
    </xf>
    <xf numFmtId="0" fontId="42" fillId="0" borderId="0" xfId="0" applyFont="1" applyAlignment="1">
      <alignment horizontal="center"/>
    </xf>
    <xf numFmtId="0" fontId="41" fillId="0" borderId="10" xfId="0" applyFont="1" applyBorder="1"/>
    <xf numFmtId="0" fontId="41" fillId="0" borderId="12" xfId="0" applyFont="1" applyBorder="1"/>
    <xf numFmtId="3" fontId="41" fillId="0" borderId="0" xfId="0" applyNumberFormat="1" applyFont="1" applyBorder="1" applyAlignment="1">
      <alignment horizontal="center"/>
    </xf>
    <xf numFmtId="3" fontId="41" fillId="0" borderId="15" xfId="0" applyNumberFormat="1" applyFont="1" applyBorder="1" applyAlignment="1">
      <alignment horizontal="center"/>
    </xf>
    <xf numFmtId="167" fontId="41" fillId="0" borderId="0" xfId="1" applyNumberFormat="1" applyFont="1" applyBorder="1" applyAlignment="1">
      <alignment horizontal="right"/>
    </xf>
    <xf numFmtId="167" fontId="41" fillId="0" borderId="15" xfId="1" applyNumberFormat="1" applyFont="1" applyBorder="1" applyAlignment="1">
      <alignment horizontal="right"/>
    </xf>
    <xf numFmtId="49" fontId="38" fillId="0" borderId="14" xfId="0" applyNumberFormat="1" applyFont="1" applyBorder="1"/>
    <xf numFmtId="167" fontId="41" fillId="0" borderId="1" xfId="1" applyNumberFormat="1" applyFont="1" applyBorder="1" applyAlignment="1">
      <alignment horizontal="center"/>
    </xf>
    <xf numFmtId="167" fontId="41" fillId="0" borderId="13" xfId="1" applyNumberFormat="1" applyFont="1" applyBorder="1" applyAlignment="1">
      <alignment horizontal="center"/>
    </xf>
    <xf numFmtId="167" fontId="40" fillId="0" borderId="1" xfId="1" applyNumberFormat="1" applyFont="1" applyBorder="1" applyAlignment="1">
      <alignment horizontal="center"/>
    </xf>
    <xf numFmtId="167" fontId="40" fillId="0" borderId="13" xfId="1" applyNumberFormat="1" applyFont="1" applyBorder="1" applyAlignment="1">
      <alignment horizontal="center"/>
    </xf>
    <xf numFmtId="167" fontId="41" fillId="0" borderId="0" xfId="1" applyNumberFormat="1" applyFont="1" applyBorder="1" applyAlignment="1">
      <alignment horizontal="center"/>
    </xf>
    <xf numFmtId="167" fontId="41" fillId="0" borderId="15" xfId="1" applyNumberFormat="1" applyFont="1" applyBorder="1" applyAlignment="1">
      <alignment horizontal="center"/>
    </xf>
    <xf numFmtId="49" fontId="41" fillId="0" borderId="14" xfId="0" applyNumberFormat="1" applyFont="1" applyBorder="1"/>
    <xf numFmtId="167" fontId="38" fillId="0" borderId="0" xfId="1" applyNumberFormat="1" applyFont="1" applyBorder="1" applyAlignment="1">
      <alignment horizontal="center"/>
    </xf>
    <xf numFmtId="167" fontId="38" fillId="0" borderId="15" xfId="1" applyNumberFormat="1" applyFont="1" applyBorder="1" applyAlignment="1">
      <alignment horizontal="center"/>
    </xf>
    <xf numFmtId="49" fontId="40" fillId="0" borderId="14" xfId="0" applyNumberFormat="1" applyFont="1" applyBorder="1"/>
    <xf numFmtId="167" fontId="40" fillId="0" borderId="2" xfId="1" applyNumberFormat="1" applyFont="1" applyBorder="1" applyAlignment="1">
      <alignment horizontal="right"/>
    </xf>
    <xf numFmtId="167" fontId="40" fillId="0" borderId="16" xfId="1" applyNumberFormat="1" applyFont="1" applyBorder="1" applyAlignment="1">
      <alignment horizontal="right"/>
    </xf>
    <xf numFmtId="167" fontId="40" fillId="0" borderId="8" xfId="1" applyNumberFormat="1" applyFont="1" applyBorder="1" applyAlignment="1">
      <alignment horizontal="right"/>
    </xf>
    <xf numFmtId="167" fontId="40" fillId="0" borderId="17" xfId="1" applyNumberFormat="1" applyFont="1" applyBorder="1" applyAlignment="1">
      <alignment horizontal="right"/>
    </xf>
    <xf numFmtId="49" fontId="41" fillId="0" borderId="12" xfId="0" applyNumberFormat="1" applyFont="1" applyBorder="1"/>
    <xf numFmtId="3" fontId="41" fillId="0" borderId="1" xfId="0" applyNumberFormat="1" applyFont="1" applyBorder="1" applyAlignment="1">
      <alignment horizontal="center"/>
    </xf>
    <xf numFmtId="3" fontId="41" fillId="0" borderId="13" xfId="0" applyNumberFormat="1" applyFont="1" applyBorder="1" applyAlignment="1">
      <alignment horizontal="center"/>
    </xf>
    <xf numFmtId="49" fontId="41" fillId="0" borderId="0" xfId="0" applyNumberFormat="1" applyFont="1"/>
    <xf numFmtId="3" fontId="41" fillId="0" borderId="0" xfId="0" applyNumberFormat="1" applyFont="1"/>
    <xf numFmtId="3" fontId="40" fillId="0" borderId="0" xfId="0" applyNumberFormat="1" applyFont="1"/>
    <xf numFmtId="0" fontId="52" fillId="0" borderId="0" xfId="0" applyFont="1"/>
    <xf numFmtId="3" fontId="52" fillId="0" borderId="0" xfId="0" applyNumberFormat="1" applyFont="1"/>
    <xf numFmtId="3" fontId="50" fillId="2" borderId="0" xfId="0" applyNumberFormat="1" applyFont="1" applyFill="1"/>
    <xf numFmtId="0" fontId="55" fillId="0" borderId="10" xfId="0" applyFont="1" applyBorder="1" applyAlignment="1">
      <alignment horizontal="center"/>
    </xf>
    <xf numFmtId="0" fontId="40" fillId="0" borderId="12" xfId="0" applyFont="1" applyBorder="1"/>
    <xf numFmtId="3" fontId="41" fillId="2" borderId="0" xfId="0" applyNumberFormat="1" applyFont="1" applyFill="1" applyBorder="1" applyAlignment="1">
      <alignment horizontal="center"/>
    </xf>
    <xf numFmtId="3" fontId="41" fillId="2" borderId="15" xfId="0" applyNumberFormat="1" applyFont="1" applyFill="1" applyBorder="1" applyAlignment="1">
      <alignment horizontal="center"/>
    </xf>
    <xf numFmtId="3" fontId="41" fillId="2" borderId="0" xfId="0" applyNumberFormat="1" applyFont="1" applyFill="1" applyBorder="1" applyAlignment="1">
      <alignment horizontal="right"/>
    </xf>
    <xf numFmtId="3" fontId="41" fillId="2" borderId="15" xfId="0" applyNumberFormat="1" applyFont="1" applyFill="1" applyBorder="1" applyAlignment="1">
      <alignment horizontal="right"/>
    </xf>
    <xf numFmtId="0" fontId="41" fillId="0" borderId="14" xfId="0" applyFont="1" applyBorder="1"/>
    <xf numFmtId="3" fontId="41" fillId="2" borderId="13" xfId="0" applyNumberFormat="1" applyFont="1" applyFill="1" applyBorder="1" applyAlignment="1">
      <alignment horizontal="right"/>
    </xf>
    <xf numFmtId="3" fontId="40" fillId="2" borderId="2" xfId="0" applyNumberFormat="1" applyFont="1" applyFill="1" applyBorder="1" applyAlignment="1">
      <alignment horizontal="right"/>
    </xf>
    <xf numFmtId="3" fontId="40" fillId="2" borderId="16" xfId="0" applyNumberFormat="1" applyFont="1" applyFill="1" applyBorder="1" applyAlignment="1">
      <alignment horizontal="right"/>
    </xf>
    <xf numFmtId="3" fontId="40" fillId="2" borderId="0" xfId="0" applyNumberFormat="1" applyFont="1" applyFill="1" applyBorder="1" applyAlignment="1">
      <alignment horizontal="center"/>
    </xf>
    <xf numFmtId="3" fontId="40" fillId="2" borderId="15" xfId="0" applyNumberFormat="1" applyFont="1" applyFill="1" applyBorder="1" applyAlignment="1">
      <alignment horizontal="center"/>
    </xf>
    <xf numFmtId="3" fontId="38" fillId="2" borderId="0" xfId="0" applyNumberFormat="1" applyFont="1" applyFill="1" applyBorder="1" applyAlignment="1">
      <alignment horizontal="right"/>
    </xf>
    <xf numFmtId="3" fontId="38" fillId="2" borderId="15" xfId="0" applyNumberFormat="1" applyFont="1" applyFill="1" applyBorder="1" applyAlignment="1">
      <alignment horizontal="right"/>
    </xf>
    <xf numFmtId="3" fontId="38" fillId="2" borderId="1" xfId="0" applyNumberFormat="1" applyFont="1" applyFill="1" applyBorder="1" applyAlignment="1">
      <alignment horizontal="right"/>
    </xf>
    <xf numFmtId="3" fontId="38" fillId="2" borderId="13" xfId="0" applyNumberFormat="1" applyFont="1" applyFill="1" applyBorder="1" applyAlignment="1">
      <alignment horizontal="right"/>
    </xf>
    <xf numFmtId="3" fontId="40" fillId="2" borderId="0" xfId="0" applyNumberFormat="1" applyFont="1" applyFill="1" applyBorder="1" applyAlignment="1">
      <alignment horizontal="right"/>
    </xf>
    <xf numFmtId="3" fontId="40" fillId="2" borderId="15" xfId="0" applyNumberFormat="1" applyFont="1" applyFill="1" applyBorder="1" applyAlignment="1">
      <alignment horizontal="right"/>
    </xf>
    <xf numFmtId="3" fontId="40" fillId="2" borderId="8" xfId="0" applyNumberFormat="1" applyFont="1" applyFill="1" applyBorder="1" applyAlignment="1">
      <alignment horizontal="right"/>
    </xf>
    <xf numFmtId="3" fontId="40" fillId="2" borderId="17" xfId="0" applyNumberFormat="1" applyFont="1" applyFill="1" applyBorder="1" applyAlignment="1">
      <alignment horizontal="right"/>
    </xf>
    <xf numFmtId="0" fontId="40" fillId="2" borderId="1" xfId="0" applyFont="1" applyFill="1" applyBorder="1" applyAlignment="1">
      <alignment horizontal="center"/>
    </xf>
    <xf numFmtId="0" fontId="40" fillId="2" borderId="13" xfId="0" applyFont="1" applyFill="1" applyBorder="1" applyAlignment="1">
      <alignment horizontal="center"/>
    </xf>
    <xf numFmtId="3" fontId="51" fillId="2" borderId="2" xfId="0" applyNumberFormat="1" applyFont="1" applyFill="1" applyBorder="1" applyAlignment="1">
      <alignment horizontal="center"/>
    </xf>
    <xf numFmtId="3" fontId="51" fillId="2" borderId="16" xfId="0" applyNumberFormat="1" applyFont="1" applyFill="1" applyBorder="1" applyAlignment="1">
      <alignment horizontal="center"/>
    </xf>
    <xf numFmtId="3" fontId="40" fillId="2" borderId="1" xfId="0" applyNumberFormat="1" applyFont="1" applyFill="1" applyBorder="1" applyAlignment="1">
      <alignment horizontal="right"/>
    </xf>
    <xf numFmtId="166" fontId="41" fillId="0" borderId="0" xfId="0" applyNumberFormat="1" applyFont="1" applyBorder="1" applyAlignment="1">
      <alignment horizontal="right"/>
    </xf>
    <xf numFmtId="166" fontId="41" fillId="0" borderId="21" xfId="0" applyNumberFormat="1" applyFont="1" applyBorder="1" applyAlignment="1">
      <alignment horizontal="right"/>
    </xf>
    <xf numFmtId="166" fontId="38" fillId="0" borderId="0" xfId="0" applyNumberFormat="1" applyFont="1" applyBorder="1" applyAlignment="1">
      <alignment horizontal="right"/>
    </xf>
    <xf numFmtId="166" fontId="38" fillId="0" borderId="15" xfId="0" applyNumberFormat="1" applyFont="1" applyBorder="1" applyAlignment="1">
      <alignment horizontal="right"/>
    </xf>
    <xf numFmtId="166" fontId="40" fillId="0" borderId="1" xfId="0" applyNumberFormat="1" applyFont="1" applyBorder="1"/>
    <xf numFmtId="3" fontId="40" fillId="2" borderId="13" xfId="0" applyNumberFormat="1" applyFont="1" applyFill="1" applyBorder="1"/>
    <xf numFmtId="0" fontId="41" fillId="0" borderId="0" xfId="0" applyFont="1"/>
    <xf numFmtId="166" fontId="41" fillId="2" borderId="0" xfId="0" applyNumberFormat="1" applyFont="1" applyFill="1"/>
    <xf numFmtId="0" fontId="41" fillId="2" borderId="0" xfId="0" applyFont="1" applyFill="1"/>
    <xf numFmtId="3" fontId="41" fillId="2" borderId="0" xfId="0" applyNumberFormat="1" applyFont="1" applyFill="1"/>
    <xf numFmtId="0" fontId="53" fillId="0" borderId="0" xfId="0" applyFont="1" applyAlignment="1">
      <alignment horizontal="center" vertical="center"/>
    </xf>
    <xf numFmtId="0" fontId="34" fillId="0" borderId="0" xfId="0" applyFont="1" applyAlignment="1">
      <alignment horizontal="left" vertical="center"/>
    </xf>
    <xf numFmtId="0" fontId="41" fillId="0" borderId="0" xfId="0" applyFont="1" applyAlignment="1">
      <alignment horizontal="left" vertical="center"/>
    </xf>
    <xf numFmtId="0" fontId="51" fillId="0" borderId="0" xfId="0" applyFont="1" applyAlignment="1">
      <alignment horizontal="left" vertical="center"/>
    </xf>
    <xf numFmtId="0" fontId="34" fillId="0" borderId="0" xfId="0" applyFont="1" applyAlignment="1">
      <alignment horizontal="left" vertical="center" wrapText="1"/>
    </xf>
    <xf numFmtId="0" fontId="34" fillId="0" borderId="0" xfId="0" applyFont="1" applyAlignment="1">
      <alignment vertical="center"/>
    </xf>
    <xf numFmtId="0" fontId="34" fillId="0" borderId="0" xfId="0" applyFont="1" applyAlignment="1"/>
    <xf numFmtId="0" fontId="54" fillId="0" borderId="0" xfId="0" applyFont="1" applyAlignment="1">
      <alignment vertical="center"/>
    </xf>
    <xf numFmtId="0" fontId="57" fillId="0" borderId="4" xfId="0" applyFont="1" applyBorder="1" applyAlignment="1">
      <alignment vertical="center"/>
    </xf>
    <xf numFmtId="0" fontId="57" fillId="0" borderId="4" xfId="0" applyFont="1" applyBorder="1" applyAlignment="1">
      <alignment horizontal="center" vertical="center" wrapText="1"/>
    </xf>
    <xf numFmtId="0" fontId="57" fillId="0" borderId="4" xfId="0" applyFont="1" applyBorder="1" applyAlignment="1">
      <alignment horizontal="left" vertical="center"/>
    </xf>
    <xf numFmtId="0" fontId="58" fillId="0" borderId="4" xfId="0" applyFont="1" applyBorder="1" applyAlignment="1">
      <alignment horizontal="center" vertical="center" wrapText="1"/>
    </xf>
    <xf numFmtId="3" fontId="57" fillId="0" borderId="4" xfId="0" applyNumberFormat="1" applyFont="1" applyBorder="1" applyAlignment="1">
      <alignment horizontal="right" vertical="center"/>
    </xf>
    <xf numFmtId="0" fontId="58" fillId="0" borderId="4" xfId="0" applyFont="1" applyBorder="1" applyAlignment="1">
      <alignment vertical="center"/>
    </xf>
    <xf numFmtId="3" fontId="58" fillId="0" borderId="4" xfId="0" applyNumberFormat="1" applyFont="1" applyBorder="1" applyAlignment="1">
      <alignment horizontal="right" vertical="center"/>
    </xf>
    <xf numFmtId="0" fontId="58" fillId="0" borderId="4" xfId="0" applyFont="1" applyBorder="1" applyAlignment="1">
      <alignment horizontal="center" vertical="center"/>
    </xf>
    <xf numFmtId="0" fontId="54" fillId="0" borderId="4" xfId="0" applyFont="1" applyBorder="1" applyAlignment="1">
      <alignment horizontal="center" vertical="center"/>
    </xf>
    <xf numFmtId="4" fontId="57" fillId="0" borderId="4" xfId="0" applyNumberFormat="1" applyFont="1" applyBorder="1" applyAlignment="1">
      <alignment horizontal="right" vertical="center"/>
    </xf>
    <xf numFmtId="3" fontId="57" fillId="0" borderId="4" xfId="0" applyNumberFormat="1" applyFont="1" applyBorder="1" applyAlignment="1">
      <alignment horizontal="center" vertical="center"/>
    </xf>
    <xf numFmtId="4" fontId="57" fillId="0" borderId="4" xfId="0" applyNumberFormat="1" applyFont="1" applyBorder="1" applyAlignment="1">
      <alignment horizontal="center" vertical="center"/>
    </xf>
    <xf numFmtId="0" fontId="54" fillId="0" borderId="4" xfId="0" applyFont="1" applyBorder="1" applyAlignment="1">
      <alignment horizontal="center"/>
    </xf>
    <xf numFmtId="0" fontId="57" fillId="0" borderId="4" xfId="0" applyFont="1" applyBorder="1" applyAlignment="1">
      <alignment horizontal="center" vertical="center"/>
    </xf>
    <xf numFmtId="3" fontId="57" fillId="0" borderId="4" xfId="0" applyNumberFormat="1" applyFont="1" applyBorder="1" applyAlignment="1">
      <alignment vertical="center"/>
    </xf>
    <xf numFmtId="167" fontId="34" fillId="0" borderId="0" xfId="1" applyNumberFormat="1" applyFont="1"/>
    <xf numFmtId="167" fontId="34" fillId="0" borderId="0" xfId="0" applyNumberFormat="1" applyFont="1"/>
    <xf numFmtId="3" fontId="58" fillId="0" borderId="4" xfId="0" applyNumberFormat="1" applyFont="1" applyBorder="1" applyAlignment="1">
      <alignment vertical="center"/>
    </xf>
    <xf numFmtId="0" fontId="58" fillId="0" borderId="0" xfId="0" applyFont="1" applyBorder="1" applyAlignment="1">
      <alignment vertical="center"/>
    </xf>
    <xf numFmtId="3" fontId="58" fillId="0" borderId="0" xfId="0" applyNumberFormat="1" applyFont="1" applyBorder="1" applyAlignment="1">
      <alignment vertical="center"/>
    </xf>
    <xf numFmtId="0" fontId="56" fillId="0" borderId="0" xfId="2" applyFont="1" applyAlignment="1">
      <alignment vertical="center"/>
    </xf>
    <xf numFmtId="3" fontId="57" fillId="0" borderId="4" xfId="0" applyNumberFormat="1" applyFont="1" applyBorder="1" applyAlignment="1"/>
    <xf numFmtId="0" fontId="57" fillId="0" borderId="4" xfId="0" applyFont="1" applyBorder="1" applyAlignment="1"/>
    <xf numFmtId="3" fontId="58" fillId="0" borderId="4" xfId="0" applyNumberFormat="1" applyFont="1" applyBorder="1" applyAlignment="1">
      <alignment horizontal="center" vertical="center"/>
    </xf>
    <xf numFmtId="0" fontId="58" fillId="0" borderId="0" xfId="0" applyFont="1"/>
    <xf numFmtId="0" fontId="48" fillId="0" borderId="4" xfId="0" applyFont="1" applyBorder="1" applyAlignment="1">
      <alignment horizontal="center" vertical="center" wrapText="1"/>
    </xf>
    <xf numFmtId="0" fontId="48" fillId="2" borderId="4" xfId="0" applyFont="1" applyFill="1" applyBorder="1" applyAlignment="1">
      <alignment horizontal="center" vertical="center" wrapText="1"/>
    </xf>
    <xf numFmtId="0" fontId="26" fillId="2" borderId="0" xfId="0" applyFont="1" applyFill="1"/>
    <xf numFmtId="0" fontId="43" fillId="0" borderId="0" xfId="0" applyFont="1" applyAlignment="1">
      <alignment horizontal="left" vertical="center"/>
    </xf>
    <xf numFmtId="164" fontId="43" fillId="0" borderId="0" xfId="0" applyNumberFormat="1" applyFont="1"/>
    <xf numFmtId="0" fontId="36" fillId="0" borderId="16" xfId="0" applyFont="1" applyBorder="1" applyAlignment="1">
      <alignment horizontal="left" vertical="center" wrapText="1"/>
    </xf>
    <xf numFmtId="0" fontId="36" fillId="2" borderId="16" xfId="0" applyFont="1" applyFill="1" applyBorder="1" applyAlignment="1">
      <alignment horizontal="center" vertical="center" wrapText="1"/>
    </xf>
    <xf numFmtId="0" fontId="36" fillId="0" borderId="16" xfId="0" applyFont="1" applyBorder="1" applyAlignment="1">
      <alignment horizontal="center" vertical="center" wrapText="1"/>
    </xf>
    <xf numFmtId="0" fontId="36" fillId="0" borderId="16" xfId="0" applyFont="1" applyBorder="1" applyAlignment="1">
      <alignment horizontal="left" vertical="center"/>
    </xf>
    <xf numFmtId="0" fontId="36" fillId="2" borderId="16" xfId="0" applyFont="1" applyFill="1" applyBorder="1" applyAlignment="1">
      <alignment horizontal="left" vertical="center"/>
    </xf>
    <xf numFmtId="43" fontId="36" fillId="0" borderId="16" xfId="1" applyFont="1" applyBorder="1" applyAlignment="1">
      <alignment horizontal="center" vertical="center" wrapText="1"/>
    </xf>
    <xf numFmtId="43" fontId="36" fillId="0" borderId="16" xfId="1" applyFont="1" applyBorder="1" applyAlignment="1">
      <alignment horizontal="right" vertical="center"/>
    </xf>
    <xf numFmtId="43" fontId="36" fillId="2" borderId="16" xfId="1" applyFont="1" applyFill="1" applyBorder="1" applyAlignment="1">
      <alignment wrapText="1"/>
    </xf>
    <xf numFmtId="10" fontId="36" fillId="0" borderId="16" xfId="1" applyNumberFormat="1" applyFont="1" applyBorder="1" applyAlignment="1">
      <alignment horizontal="center" vertical="center" wrapText="1"/>
    </xf>
    <xf numFmtId="168" fontId="36" fillId="0" borderId="16" xfId="3" applyNumberFormat="1" applyFont="1" applyBorder="1" applyAlignment="1">
      <alignment horizontal="center" vertical="center" wrapText="1"/>
    </xf>
    <xf numFmtId="168" fontId="36" fillId="0" borderId="16" xfId="3" applyNumberFormat="1" applyFont="1" applyBorder="1" applyAlignment="1">
      <alignment horizontal="right" vertical="center"/>
    </xf>
    <xf numFmtId="167" fontId="26" fillId="0" borderId="0" xfId="1" applyNumberFormat="1" applyFont="1"/>
    <xf numFmtId="167" fontId="48" fillId="0" borderId="4" xfId="1" applyNumberFormat="1" applyFont="1" applyBorder="1" applyAlignment="1">
      <alignment horizontal="center" vertical="center" wrapText="1"/>
    </xf>
    <xf numFmtId="167" fontId="36" fillId="0" borderId="16" xfId="1" applyNumberFormat="1" applyFont="1" applyBorder="1" applyAlignment="1">
      <alignment horizontal="center" vertical="center" wrapText="1"/>
    </xf>
    <xf numFmtId="167" fontId="36" fillId="0" borderId="16" xfId="1" applyNumberFormat="1" applyFont="1" applyBorder="1" applyAlignment="1">
      <alignment horizontal="center" vertical="center"/>
    </xf>
    <xf numFmtId="167" fontId="59" fillId="0" borderId="16" xfId="1" applyNumberFormat="1" applyFont="1" applyBorder="1" applyAlignment="1">
      <alignment horizontal="right"/>
    </xf>
    <xf numFmtId="0" fontId="33" fillId="3" borderId="0" xfId="0" applyFont="1" applyFill="1" applyAlignment="1">
      <alignment horizontal="center" vertical="center"/>
    </xf>
    <xf numFmtId="0" fontId="29" fillId="3" borderId="0" xfId="0" applyFont="1" applyFill="1" applyAlignment="1">
      <alignment horizontal="center" vertical="center"/>
    </xf>
    <xf numFmtId="14" fontId="29" fillId="3" borderId="0" xfId="0" applyNumberFormat="1" applyFont="1" applyFill="1" applyAlignment="1">
      <alignment horizontal="center" vertical="center"/>
    </xf>
    <xf numFmtId="0" fontId="7" fillId="0" borderId="0" xfId="0" applyFont="1" applyAlignment="1">
      <alignment horizontal="center"/>
    </xf>
    <xf numFmtId="0" fontId="25" fillId="0" borderId="0" xfId="0" applyFont="1" applyAlignment="1">
      <alignment horizontal="center"/>
    </xf>
    <xf numFmtId="0" fontId="3" fillId="0" borderId="0" xfId="0" applyFont="1" applyAlignment="1">
      <alignment horizontal="center"/>
    </xf>
    <xf numFmtId="0" fontId="27" fillId="0" borderId="0" xfId="0" applyFont="1" applyAlignment="1">
      <alignment horizontal="center" vertical="center"/>
    </xf>
    <xf numFmtId="14" fontId="4" fillId="0" borderId="0" xfId="0" applyNumberFormat="1" applyFont="1" applyAlignment="1">
      <alignment horizontal="center"/>
    </xf>
    <xf numFmtId="0" fontId="28" fillId="0" borderId="0" xfId="0" applyFont="1" applyAlignment="1">
      <alignment horizontal="center" vertical="center"/>
    </xf>
    <xf numFmtId="0" fontId="39" fillId="0" borderId="0" xfId="0" applyFont="1" applyAlignment="1">
      <alignment horizontal="center"/>
    </xf>
    <xf numFmtId="0" fontId="44" fillId="0" borderId="0" xfId="0" applyFont="1" applyAlignment="1">
      <alignment horizontal="center"/>
    </xf>
    <xf numFmtId="0" fontId="37" fillId="0" borderId="0" xfId="0" applyFont="1" applyAlignment="1">
      <alignment horizontal="center"/>
    </xf>
    <xf numFmtId="0" fontId="27" fillId="0" borderId="0" xfId="0" applyFont="1" applyAlignment="1">
      <alignment horizontal="center"/>
    </xf>
    <xf numFmtId="0" fontId="42" fillId="0" borderId="0" xfId="0" applyFont="1" applyAlignment="1">
      <alignment horizontal="center"/>
    </xf>
    <xf numFmtId="1" fontId="40" fillId="0" borderId="9" xfId="0" applyNumberFormat="1" applyFont="1" applyBorder="1" applyAlignment="1">
      <alignment horizontal="center" vertical="center"/>
    </xf>
    <xf numFmtId="0" fontId="40" fillId="0" borderId="1" xfId="0" applyFont="1" applyBorder="1" applyAlignment="1">
      <alignment horizontal="center" vertical="center"/>
    </xf>
    <xf numFmtId="1" fontId="40" fillId="0" borderId="11" xfId="0" applyNumberFormat="1" applyFont="1" applyBorder="1" applyAlignment="1">
      <alignment horizontal="center" vertical="center"/>
    </xf>
    <xf numFmtId="0" fontId="40" fillId="0" borderId="13" xfId="0" applyFont="1" applyBorder="1" applyAlignment="1">
      <alignment horizontal="center" vertical="center"/>
    </xf>
    <xf numFmtId="1" fontId="40" fillId="2" borderId="9" xfId="0" applyNumberFormat="1" applyFont="1" applyFill="1" applyBorder="1" applyAlignment="1">
      <alignment horizontal="center" vertical="center"/>
    </xf>
    <xf numFmtId="1" fontId="40" fillId="2" borderId="1" xfId="0" applyNumberFormat="1" applyFont="1" applyFill="1" applyBorder="1" applyAlignment="1">
      <alignment horizontal="center" vertical="center"/>
    </xf>
    <xf numFmtId="1" fontId="40" fillId="2" borderId="11" xfId="0" applyNumberFormat="1" applyFont="1" applyFill="1" applyBorder="1" applyAlignment="1">
      <alignment horizontal="center" vertical="center"/>
    </xf>
    <xf numFmtId="1" fontId="40" fillId="2" borderId="13" xfId="0" applyNumberFormat="1" applyFont="1" applyFill="1" applyBorder="1" applyAlignment="1">
      <alignment horizontal="center" vertical="center"/>
    </xf>
    <xf numFmtId="0" fontId="53" fillId="0" borderId="0" xfId="0" applyFont="1" applyAlignment="1">
      <alignment horizontal="center" vertical="center"/>
    </xf>
    <xf numFmtId="0" fontId="41" fillId="0" borderId="0" xfId="0" applyFont="1" applyAlignment="1">
      <alignment horizontal="left" vertical="center"/>
    </xf>
    <xf numFmtId="0" fontId="51" fillId="0" borderId="0" xfId="0" applyFont="1" applyAlignment="1">
      <alignment horizontal="left" vertical="center"/>
    </xf>
    <xf numFmtId="0" fontId="41"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xf numFmtId="0" fontId="46" fillId="0" borderId="0" xfId="0" applyFont="1" applyAlignment="1">
      <alignment horizontal="center" vertical="center"/>
    </xf>
    <xf numFmtId="0" fontId="54" fillId="0" borderId="0" xfId="0" applyFont="1" applyAlignment="1">
      <alignment horizontal="left" vertical="center"/>
    </xf>
    <xf numFmtId="0" fontId="34" fillId="0" borderId="0" xfId="0" applyFont="1" applyAlignment="1">
      <alignment horizontal="left" vertical="center"/>
    </xf>
    <xf numFmtId="0" fontId="54" fillId="0" borderId="0" xfId="0" applyFont="1" applyAlignment="1">
      <alignment horizontal="left" vertical="center" wrapText="1"/>
    </xf>
    <xf numFmtId="0" fontId="57" fillId="0" borderId="10" xfId="0" applyFont="1" applyBorder="1" applyAlignment="1">
      <alignment horizontal="center" vertical="center"/>
    </xf>
    <xf numFmtId="0" fontId="57" fillId="0" borderId="9" xfId="0" applyFont="1" applyBorder="1" applyAlignment="1">
      <alignment horizontal="center" vertical="center"/>
    </xf>
    <xf numFmtId="0" fontId="57" fillId="0" borderId="11" xfId="0" applyFont="1" applyBorder="1" applyAlignment="1">
      <alignment horizontal="center" vertical="center"/>
    </xf>
    <xf numFmtId="0" fontId="57" fillId="0" borderId="12" xfId="0" applyFont="1" applyBorder="1" applyAlignment="1">
      <alignment horizontal="center" vertical="center"/>
    </xf>
    <xf numFmtId="0" fontId="57" fillId="0" borderId="1" xfId="0" applyFont="1" applyBorder="1" applyAlignment="1">
      <alignment horizontal="center" vertical="center"/>
    </xf>
    <xf numFmtId="0" fontId="57" fillId="0" borderId="13" xfId="0" applyFont="1" applyBorder="1" applyAlignment="1">
      <alignment horizontal="center" vertical="center"/>
    </xf>
    <xf numFmtId="0" fontId="54" fillId="0" borderId="0" xfId="0" applyFont="1" applyAlignment="1">
      <alignment horizontal="center" vertical="center"/>
    </xf>
    <xf numFmtId="0" fontId="58" fillId="0" borderId="20" xfId="0" applyFont="1" applyBorder="1" applyAlignment="1">
      <alignment horizontal="center" vertical="center"/>
    </xf>
    <xf numFmtId="0" fontId="58" fillId="0" borderId="2" xfId="0" applyFont="1" applyBorder="1" applyAlignment="1">
      <alignment horizontal="center" vertical="center"/>
    </xf>
    <xf numFmtId="0" fontId="58" fillId="0" borderId="16" xfId="0" applyFont="1" applyBorder="1" applyAlignment="1">
      <alignment horizontal="center" vertical="center"/>
    </xf>
    <xf numFmtId="0" fontId="59" fillId="0" borderId="1" xfId="0" applyFont="1" applyBorder="1" applyAlignment="1">
      <alignment horizontal="left"/>
    </xf>
    <xf numFmtId="0" fontId="45" fillId="0" borderId="20" xfId="0" applyFont="1" applyBorder="1" applyAlignment="1">
      <alignment horizontal="center"/>
    </xf>
    <xf numFmtId="0" fontId="45" fillId="0" borderId="2" xfId="0" applyFont="1" applyBorder="1" applyAlignment="1">
      <alignment horizontal="center"/>
    </xf>
    <xf numFmtId="0" fontId="59" fillId="0" borderId="16" xfId="0" applyFont="1" applyBorder="1" applyAlignment="1">
      <alignment horizontal="right"/>
    </xf>
    <xf numFmtId="0" fontId="48" fillId="0" borderId="4" xfId="0" applyFont="1" applyBorder="1" applyAlignment="1">
      <alignment horizontal="center" vertical="center" wrapText="1"/>
    </xf>
  </cellXfs>
  <cellStyles count="4">
    <cellStyle name="Hipervínculo" xfId="2" builtinId="8"/>
    <cellStyle name="Millares" xfId="1"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3</xdr:col>
      <xdr:colOff>739964</xdr:colOff>
      <xdr:row>2</xdr:row>
      <xdr:rowOff>257175</xdr:rowOff>
    </xdr:to>
    <xdr:pic>
      <xdr:nvPicPr>
        <xdr:cNvPr id="3" name="Imagen 2">
          <a:extLst>
            <a:ext uri="{FF2B5EF4-FFF2-40B4-BE49-F238E27FC236}">
              <a16:creationId xmlns:a16="http://schemas.microsoft.com/office/drawing/2014/main" id="{A6E47CE0-6F7F-4E16-BE25-23661DD025D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971" t="32610" r="16177" b="35027"/>
        <a:stretch/>
      </xdr:blipFill>
      <xdr:spPr>
        <a:xfrm>
          <a:off x="0" y="19051"/>
          <a:ext cx="3149789" cy="723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showGridLines="0" tabSelected="1" topLeftCell="A13" zoomScaleNormal="100" workbookViewId="0">
      <selection activeCell="K21" sqref="K21"/>
    </sheetView>
  </sheetViews>
  <sheetFormatPr baseColWidth="10" defaultRowHeight="15"/>
  <cols>
    <col min="3" max="3" width="13.28515625" customWidth="1"/>
    <col min="5" max="5" width="19.140625" customWidth="1"/>
    <col min="7" max="7" width="12.85546875" customWidth="1"/>
    <col min="8" max="8" width="12.140625" customWidth="1"/>
    <col min="9" max="9" width="12.5703125" customWidth="1"/>
    <col min="10" max="10" width="19.42578125" bestFit="1" customWidth="1"/>
    <col min="13" max="13" width="17.85546875" hidden="1" customWidth="1"/>
    <col min="14" max="14" width="10.7109375" bestFit="1" customWidth="1"/>
    <col min="15" max="15" width="5.5703125"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6">
      <c r="A1" s="43"/>
      <c r="B1" s="43"/>
      <c r="C1" s="43"/>
      <c r="D1" s="43"/>
      <c r="E1" s="43"/>
      <c r="F1" s="43"/>
      <c r="G1" s="43"/>
      <c r="H1" s="43"/>
      <c r="I1" s="43"/>
      <c r="J1" s="43"/>
      <c r="K1" s="43"/>
      <c r="L1" s="55"/>
      <c r="M1" s="56" t="s">
        <v>52</v>
      </c>
      <c r="N1" s="57">
        <v>44562</v>
      </c>
      <c r="O1" s="55"/>
      <c r="P1" s="55"/>
    </row>
    <row r="2" spans="1:16" ht="23.25">
      <c r="A2" s="44"/>
      <c r="B2" s="44"/>
      <c r="C2" s="44"/>
      <c r="D2" s="43"/>
      <c r="E2" s="43"/>
      <c r="F2" s="43"/>
      <c r="G2" s="43"/>
      <c r="H2" s="43"/>
      <c r="I2" s="45"/>
      <c r="J2" s="46"/>
      <c r="K2" s="45"/>
      <c r="L2" s="55"/>
      <c r="M2" s="56" t="s">
        <v>53</v>
      </c>
      <c r="N2" s="57">
        <v>44286</v>
      </c>
      <c r="O2" s="58">
        <v>2021</v>
      </c>
      <c r="P2" s="55"/>
    </row>
    <row r="3" spans="1:16" ht="23.25">
      <c r="A3" s="44"/>
      <c r="B3" s="44"/>
      <c r="C3" s="44"/>
      <c r="D3" s="43"/>
      <c r="E3" s="43"/>
      <c r="F3" s="43"/>
      <c r="G3" s="43"/>
      <c r="H3" s="43"/>
      <c r="I3" s="45"/>
      <c r="J3" s="47"/>
      <c r="K3" s="45"/>
      <c r="L3" s="55"/>
      <c r="M3" s="56" t="s">
        <v>54</v>
      </c>
      <c r="N3" s="57">
        <v>44651</v>
      </c>
      <c r="O3" s="58">
        <v>2022</v>
      </c>
      <c r="P3" s="55"/>
    </row>
    <row r="4" spans="1:16" ht="27">
      <c r="A4" s="64"/>
      <c r="B4" s="64"/>
      <c r="C4" s="64"/>
      <c r="D4" s="65"/>
      <c r="E4" s="65"/>
      <c r="F4" s="65"/>
      <c r="G4" s="65"/>
      <c r="H4" s="65"/>
      <c r="I4" s="66"/>
      <c r="J4" s="67"/>
      <c r="K4" s="66"/>
      <c r="L4" s="68"/>
      <c r="M4" s="56"/>
      <c r="N4" s="59">
        <f>+N3</f>
        <v>44651</v>
      </c>
      <c r="O4" s="55"/>
      <c r="P4" s="55"/>
    </row>
    <row r="5" spans="1:16" ht="17.25" customHeight="1">
      <c r="A5" s="64"/>
      <c r="B5" s="64"/>
      <c r="C5" s="64"/>
      <c r="D5" s="65"/>
      <c r="E5" s="65"/>
      <c r="F5" s="65"/>
      <c r="G5" s="65"/>
      <c r="H5" s="65"/>
      <c r="I5" s="66"/>
      <c r="J5" s="69"/>
      <c r="K5" s="66"/>
      <c r="L5" s="68"/>
      <c r="M5" s="56" t="s">
        <v>55</v>
      </c>
      <c r="N5" s="60">
        <v>6921.52</v>
      </c>
      <c r="O5" s="55"/>
      <c r="P5" s="55"/>
    </row>
    <row r="6" spans="1:16" ht="18.75" customHeight="1">
      <c r="A6" s="64"/>
      <c r="B6" s="64"/>
      <c r="C6" s="64"/>
      <c r="D6" s="65"/>
      <c r="E6" s="65"/>
      <c r="F6" s="65"/>
      <c r="G6" s="65"/>
      <c r="H6" s="65"/>
      <c r="I6" s="65"/>
      <c r="J6" s="65"/>
      <c r="K6" s="65"/>
      <c r="L6" s="68"/>
      <c r="M6" s="56" t="s">
        <v>56</v>
      </c>
      <c r="N6" s="60">
        <v>6931.47</v>
      </c>
      <c r="O6" s="55"/>
      <c r="P6" s="55"/>
    </row>
    <row r="7" spans="1:16" ht="41.25">
      <c r="A7" s="65"/>
      <c r="B7" s="65"/>
      <c r="C7" s="286" t="s">
        <v>62</v>
      </c>
      <c r="D7" s="286"/>
      <c r="E7" s="286"/>
      <c r="F7" s="286"/>
      <c r="G7" s="286"/>
      <c r="H7" s="286"/>
      <c r="I7" s="286"/>
      <c r="J7" s="65"/>
      <c r="K7" s="65"/>
      <c r="L7" s="68"/>
      <c r="M7" s="55"/>
      <c r="N7" s="55"/>
      <c r="O7" s="55"/>
      <c r="P7" s="55"/>
    </row>
    <row r="8" spans="1:16" ht="41.25">
      <c r="A8" s="65"/>
      <c r="B8" s="65"/>
      <c r="C8" s="286" t="s">
        <v>57</v>
      </c>
      <c r="D8" s="286"/>
      <c r="E8" s="286"/>
      <c r="F8" s="286"/>
      <c r="G8" s="286"/>
      <c r="H8" s="286"/>
      <c r="I8" s="286"/>
      <c r="J8" s="65"/>
      <c r="K8" s="65"/>
      <c r="L8" s="70"/>
    </row>
    <row r="9" spans="1:16" ht="27">
      <c r="A9" s="65"/>
      <c r="B9" s="65"/>
      <c r="C9" s="287" t="s">
        <v>58</v>
      </c>
      <c r="D9" s="287"/>
      <c r="E9" s="287"/>
      <c r="F9" s="287"/>
      <c r="G9" s="287"/>
      <c r="H9" s="287"/>
      <c r="I9" s="287"/>
      <c r="J9" s="71"/>
      <c r="K9" s="65"/>
      <c r="L9" s="70"/>
    </row>
    <row r="10" spans="1:16" ht="27">
      <c r="A10" s="65"/>
      <c r="B10" s="65"/>
      <c r="C10" s="288">
        <f>+N3</f>
        <v>44651</v>
      </c>
      <c r="D10" s="288"/>
      <c r="E10" s="288"/>
      <c r="F10" s="288"/>
      <c r="G10" s="288"/>
      <c r="H10" s="288"/>
      <c r="I10" s="288"/>
      <c r="J10" s="71"/>
      <c r="K10" s="65"/>
      <c r="L10" s="70"/>
    </row>
    <row r="11" spans="1:16" ht="16.5">
      <c r="A11" s="65"/>
      <c r="B11" s="65"/>
      <c r="C11" s="72"/>
      <c r="D11" s="72"/>
      <c r="E11" s="72"/>
      <c r="F11" s="72"/>
      <c r="G11" s="72"/>
      <c r="H11" s="72"/>
      <c r="I11" s="71"/>
      <c r="J11" s="71"/>
      <c r="K11" s="65"/>
      <c r="L11" s="70"/>
    </row>
    <row r="12" spans="1:16" ht="16.5">
      <c r="A12" s="73"/>
      <c r="B12" s="73"/>
      <c r="C12" s="74"/>
      <c r="D12" s="74"/>
      <c r="E12" s="74"/>
      <c r="F12" s="74"/>
      <c r="G12" s="74"/>
      <c r="H12" s="74"/>
      <c r="I12" s="75"/>
      <c r="J12" s="75"/>
      <c r="K12" s="73"/>
      <c r="L12" s="70"/>
    </row>
    <row r="13" spans="1:16" ht="27">
      <c r="A13" s="70"/>
      <c r="B13" s="70"/>
      <c r="C13" s="76"/>
      <c r="D13" s="76"/>
      <c r="E13" s="77" t="s">
        <v>59</v>
      </c>
      <c r="F13" s="70"/>
      <c r="G13" s="70"/>
      <c r="H13" s="70"/>
      <c r="I13" s="70"/>
      <c r="J13" s="70"/>
      <c r="K13" s="70"/>
      <c r="L13" s="70"/>
    </row>
    <row r="14" spans="1:16" ht="16.5">
      <c r="A14" s="70"/>
      <c r="B14" s="70"/>
      <c r="C14" s="78" t="s">
        <v>63</v>
      </c>
      <c r="D14" s="70"/>
      <c r="E14" s="70"/>
      <c r="F14" s="70"/>
      <c r="G14" s="70"/>
      <c r="H14" s="79">
        <v>1</v>
      </c>
      <c r="I14" s="70"/>
      <c r="J14" s="70"/>
      <c r="K14" s="70"/>
      <c r="L14" s="70"/>
    </row>
    <row r="15" spans="1:16" ht="16.5">
      <c r="A15" s="70"/>
      <c r="B15" s="70"/>
      <c r="C15" s="79" t="s">
        <v>64</v>
      </c>
      <c r="D15" s="70"/>
      <c r="E15" s="70"/>
      <c r="F15" s="70"/>
      <c r="G15" s="70"/>
      <c r="H15" s="79">
        <v>2</v>
      </c>
      <c r="I15" s="70"/>
      <c r="J15" s="70"/>
      <c r="K15" s="70"/>
      <c r="L15" s="70"/>
    </row>
    <row r="16" spans="1:16" ht="16.5">
      <c r="A16" s="70"/>
      <c r="B16" s="70"/>
      <c r="C16" s="79" t="s">
        <v>65</v>
      </c>
      <c r="D16" s="70"/>
      <c r="E16" s="70"/>
      <c r="F16" s="70"/>
      <c r="G16" s="70"/>
      <c r="H16" s="79">
        <v>3</v>
      </c>
      <c r="I16" s="70"/>
      <c r="J16" s="70"/>
      <c r="K16" s="70"/>
      <c r="L16" s="70"/>
    </row>
    <row r="17" spans="1:12" ht="16.5">
      <c r="A17" s="70"/>
      <c r="B17" s="70"/>
      <c r="C17" s="79" t="s">
        <v>66</v>
      </c>
      <c r="D17" s="70"/>
      <c r="E17" s="70"/>
      <c r="F17" s="70"/>
      <c r="G17" s="70"/>
      <c r="H17" s="79">
        <v>4</v>
      </c>
      <c r="I17" s="70"/>
      <c r="J17" s="70"/>
      <c r="K17" s="70"/>
      <c r="L17" s="70"/>
    </row>
    <row r="18" spans="1:12" ht="16.5">
      <c r="A18" s="70"/>
      <c r="B18" s="70"/>
      <c r="C18" s="79" t="s">
        <v>147</v>
      </c>
      <c r="D18" s="70"/>
      <c r="E18" s="70"/>
      <c r="F18" s="70"/>
      <c r="G18" s="70"/>
      <c r="H18" s="79">
        <v>5</v>
      </c>
      <c r="I18" s="70"/>
      <c r="J18" s="70"/>
      <c r="K18" s="70"/>
      <c r="L18" s="70"/>
    </row>
    <row r="19" spans="1:12" ht="16.5">
      <c r="A19" s="70"/>
      <c r="B19" s="63"/>
      <c r="C19" s="79" t="s">
        <v>148</v>
      </c>
      <c r="D19" s="70"/>
      <c r="E19" s="70"/>
      <c r="F19" s="70"/>
      <c r="G19" s="70"/>
      <c r="H19" s="79">
        <v>6</v>
      </c>
      <c r="I19" s="63"/>
      <c r="J19" s="70"/>
      <c r="K19" s="70"/>
      <c r="L19" s="70"/>
    </row>
    <row r="20" spans="1:12" ht="16.5">
      <c r="A20" s="70"/>
      <c r="B20" s="63"/>
      <c r="C20" s="79" t="s">
        <v>61</v>
      </c>
      <c r="D20" s="70"/>
      <c r="E20" s="70"/>
      <c r="F20" s="70"/>
      <c r="G20" s="70"/>
      <c r="H20" s="79">
        <v>7</v>
      </c>
      <c r="I20" s="63"/>
      <c r="J20" s="70"/>
      <c r="K20" s="70"/>
      <c r="L20" s="70"/>
    </row>
    <row r="21" spans="1:12" ht="16.5">
      <c r="A21" s="70"/>
      <c r="B21" s="63"/>
      <c r="C21" s="79"/>
      <c r="D21" s="70"/>
      <c r="E21" s="70"/>
      <c r="F21" s="70"/>
      <c r="G21" s="70"/>
      <c r="H21" s="79"/>
      <c r="I21" s="63"/>
      <c r="J21" s="76"/>
      <c r="K21" s="70"/>
      <c r="L21" s="70"/>
    </row>
    <row r="22" spans="1:12" ht="16.5">
      <c r="A22" s="70"/>
      <c r="B22" s="63"/>
      <c r="C22" s="79"/>
      <c r="D22" s="70"/>
      <c r="E22" s="70"/>
      <c r="F22" s="70"/>
      <c r="G22" s="70"/>
      <c r="H22" s="79"/>
      <c r="I22" s="63"/>
      <c r="J22" s="76"/>
      <c r="K22" s="70"/>
      <c r="L22" s="70"/>
    </row>
    <row r="23" spans="1:12" ht="16.5">
      <c r="A23" s="70"/>
      <c r="B23" s="63"/>
      <c r="C23" s="79"/>
      <c r="D23" s="70"/>
      <c r="E23" s="70"/>
      <c r="F23" s="70"/>
      <c r="G23" s="70"/>
      <c r="H23" s="79"/>
      <c r="I23" s="63"/>
      <c r="J23" s="76"/>
      <c r="K23" s="70"/>
      <c r="L23" s="70"/>
    </row>
    <row r="24" spans="1:12" ht="16.5">
      <c r="A24" s="70"/>
      <c r="B24" s="63"/>
      <c r="C24" s="79"/>
      <c r="D24" s="70"/>
      <c r="E24" s="70"/>
      <c r="F24" s="70"/>
      <c r="G24" s="70"/>
      <c r="H24" s="79"/>
      <c r="I24" s="63"/>
      <c r="J24" s="76"/>
      <c r="K24" s="70"/>
      <c r="L24" s="70"/>
    </row>
    <row r="25" spans="1:12" ht="16.5">
      <c r="A25" s="70"/>
      <c r="B25" s="63"/>
      <c r="C25" s="79"/>
      <c r="D25" s="70"/>
      <c r="E25" s="70"/>
      <c r="F25" s="70"/>
      <c r="G25" s="70"/>
      <c r="H25" s="79"/>
      <c r="I25" s="63"/>
      <c r="J25" s="76"/>
      <c r="K25" s="70"/>
      <c r="L25" s="70"/>
    </row>
    <row r="26" spans="1:12" ht="16.5">
      <c r="A26" s="70"/>
      <c r="B26" s="63"/>
      <c r="C26" s="79"/>
      <c r="D26" s="70"/>
      <c r="E26" s="70"/>
      <c r="F26" s="70"/>
      <c r="G26" s="70"/>
      <c r="H26" s="79"/>
      <c r="I26" s="63"/>
      <c r="J26" s="76"/>
      <c r="K26" s="70"/>
      <c r="L26" s="70"/>
    </row>
    <row r="27" spans="1:12" ht="16.5">
      <c r="A27" s="70"/>
      <c r="B27" s="63"/>
      <c r="C27" s="79"/>
      <c r="D27" s="70"/>
      <c r="E27" s="70"/>
      <c r="F27" s="70"/>
      <c r="G27" s="70"/>
      <c r="H27" s="79"/>
      <c r="I27" s="63"/>
      <c r="J27" s="76"/>
      <c r="K27" s="70"/>
      <c r="L27" s="70"/>
    </row>
    <row r="28" spans="1:12" ht="24.75" customHeight="1">
      <c r="A28" s="70"/>
      <c r="B28" s="63"/>
      <c r="C28" s="79"/>
      <c r="D28" s="70"/>
      <c r="E28" s="70"/>
      <c r="F28" s="70"/>
      <c r="G28" s="70"/>
      <c r="H28" s="79"/>
      <c r="I28" s="63"/>
      <c r="J28" s="76"/>
      <c r="K28" s="70"/>
      <c r="L28" s="70"/>
    </row>
    <row r="29" spans="1:12" ht="16.5">
      <c r="A29" s="70"/>
      <c r="B29" s="63"/>
      <c r="C29" s="79"/>
      <c r="D29" s="70"/>
      <c r="E29" s="70"/>
      <c r="F29" s="70"/>
      <c r="G29" s="70"/>
      <c r="H29" s="79"/>
      <c r="I29" s="63"/>
      <c r="J29" s="76"/>
      <c r="K29" s="70"/>
      <c r="L29" s="70"/>
    </row>
    <row r="30" spans="1:12" ht="16.5">
      <c r="A30" s="70"/>
      <c r="B30" s="63"/>
      <c r="C30" s="79"/>
      <c r="D30" s="70"/>
      <c r="E30" s="70"/>
      <c r="F30" s="70"/>
      <c r="G30" s="70"/>
      <c r="H30" s="79"/>
      <c r="I30" s="63"/>
      <c r="J30" s="76"/>
      <c r="K30" s="70"/>
      <c r="L30" s="70"/>
    </row>
    <row r="31" spans="1:12">
      <c r="B31" s="42"/>
      <c r="C31" s="54"/>
      <c r="D31" s="42"/>
      <c r="E31" s="42"/>
      <c r="F31" s="42"/>
      <c r="G31" s="42"/>
      <c r="H31" s="54"/>
      <c r="I31" s="1"/>
      <c r="J31" s="41"/>
    </row>
    <row r="32" spans="1:12">
      <c r="C32" s="48"/>
      <c r="D32" s="1"/>
      <c r="E32" s="1"/>
      <c r="F32" s="1"/>
      <c r="G32" s="1"/>
      <c r="H32" s="48"/>
      <c r="I32" s="1"/>
    </row>
    <row r="33" spans="3:10">
      <c r="C33" s="41"/>
      <c r="D33" s="41"/>
      <c r="E33" s="41"/>
      <c r="F33" s="41"/>
      <c r="G33" s="41"/>
      <c r="H33" s="41"/>
      <c r="I33" s="41"/>
      <c r="J33" s="41"/>
    </row>
  </sheetData>
  <mergeCells count="4">
    <mergeCell ref="C7:I7"/>
    <mergeCell ref="C8:I8"/>
    <mergeCell ref="C9:I9"/>
    <mergeCell ref="C10:I10"/>
  </mergeCells>
  <hyperlinks>
    <hyperlink ref="C14" location="'Estado de Flujo de caja'!A1" display="ESTADO DE FLUJO DE CAJA " xr:uid="{00000000-0004-0000-0000-000000000000}"/>
    <hyperlink ref="H14" location="'Estado de Flujo de caja'!A1" display="'Estado de Flujo de caja'!A1" xr:uid="{00000000-0004-0000-0000-000001000000}"/>
    <hyperlink ref="C15" location="Indice!A1" display="ESTADO DE VARIACION DEL ACTIVO NETO" xr:uid="{00000000-0004-0000-0000-000002000000}"/>
    <hyperlink ref="H15" location="'Estado de Variacion del Activo '!A1" display="'Estado de Variacion del Activo '!A1" xr:uid="{00000000-0004-0000-0000-000003000000}"/>
    <hyperlink ref="C16" location="'Estado de Resultados'!A1" display="ESTADO DE RESULTADO " xr:uid="{00000000-0004-0000-0000-000004000000}"/>
    <hyperlink ref="H16" location="'Estado de Resultados'!A1" display="'Estado de Resultados'!A1" xr:uid="{00000000-0004-0000-0000-000005000000}"/>
    <hyperlink ref="C17" location="'Balance General'!A1" display="BALANCE GENERAL " xr:uid="{00000000-0004-0000-0000-000006000000}"/>
    <hyperlink ref="H17" location="'Balance General'!A1" display="'Balance General'!A1" xr:uid="{00000000-0004-0000-0000-000007000000}"/>
    <hyperlink ref="C18" location="'Informe Sindico'!A1" display="INFORME SINDICO" xr:uid="{00000000-0004-0000-0000-000008000000}"/>
    <hyperlink ref="H18" location="'Informe Sindico'!A1" display="'Informe Sindico'!A1" xr:uid="{00000000-0004-0000-0000-000009000000}"/>
    <hyperlink ref="C19" location="'Notas Contables'!A1" display="NOTAS A LOS ESTADOS CONTABLES" xr:uid="{00000000-0004-0000-0000-00000A000000}"/>
    <hyperlink ref="H19" location="'Notas Contables'!A1" display="'Notas Contables'!A1" xr:uid="{00000000-0004-0000-0000-00000B000000}"/>
    <hyperlink ref="C20" location="'Cuadro de Inversiones'!A1" display="CUADRO DE INVERSIONES" xr:uid="{00000000-0004-0000-0000-00000C000000}"/>
    <hyperlink ref="H20" location="'Cuadro de Inversiones'!A1" display="'Cuadro de Inversiones'!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workbookViewId="0">
      <selection activeCell="E22" sqref="E22"/>
    </sheetView>
  </sheetViews>
  <sheetFormatPr baseColWidth="10" defaultColWidth="9.140625" defaultRowHeight="14.25"/>
  <cols>
    <col min="1" max="1" width="10.28515625" style="1" customWidth="1"/>
    <col min="2" max="2" width="65.42578125" style="1" customWidth="1"/>
    <col min="3" max="3" width="18.5703125" style="1" bestFit="1" customWidth="1"/>
    <col min="4" max="4" width="4.140625" style="1" customWidth="1"/>
    <col min="5" max="5" width="18" style="1" bestFit="1" customWidth="1"/>
    <col min="6" max="6" width="13.28515625" style="4" bestFit="1" customWidth="1"/>
    <col min="7" max="7" width="12.85546875" style="4" bestFit="1" customWidth="1"/>
    <col min="8" max="8" width="9.28515625" style="4" customWidth="1"/>
    <col min="9" max="9" width="16" style="4" bestFit="1" customWidth="1"/>
    <col min="10" max="10" width="19.42578125" style="4" customWidth="1"/>
    <col min="11" max="16384" width="9.140625" style="4"/>
  </cols>
  <sheetData>
    <row r="1" spans="1:9" ht="16.5">
      <c r="A1" s="63"/>
      <c r="B1" s="61"/>
      <c r="C1" s="61"/>
      <c r="D1" s="63"/>
      <c r="E1" s="61"/>
      <c r="F1" s="61"/>
      <c r="G1" s="2"/>
      <c r="H1" s="3"/>
    </row>
    <row r="2" spans="1:9" ht="16.5">
      <c r="A2" s="63"/>
      <c r="B2" s="61"/>
      <c r="C2" s="62"/>
      <c r="D2" s="63"/>
      <c r="E2" s="290"/>
      <c r="F2" s="290"/>
      <c r="G2" s="291"/>
      <c r="H2" s="291"/>
    </row>
    <row r="3" spans="1:9" ht="30">
      <c r="A3" s="63"/>
      <c r="B3" s="292" t="s">
        <v>49</v>
      </c>
      <c r="C3" s="292"/>
      <c r="D3" s="292"/>
      <c r="E3" s="292"/>
      <c r="F3" s="84"/>
      <c r="G3" s="293"/>
      <c r="H3" s="293"/>
    </row>
    <row r="4" spans="1:9" ht="16.5">
      <c r="A4" s="80"/>
      <c r="B4" s="294" t="str">
        <f>+"ESTADO DE FLUJOS DE EFECTIVO AL "&amp;UPPER(TEXT(Indice!$N$3,"DD \D\E MMMM \D\E yyyy"))</f>
        <v>ESTADO DE FLUJOS DE EFECTIVO AL 31 DE MARZO DE 2022</v>
      </c>
      <c r="C4" s="294"/>
      <c r="D4" s="294"/>
      <c r="E4" s="294"/>
      <c r="F4" s="85"/>
    </row>
    <row r="5" spans="1:9" ht="12" customHeight="1">
      <c r="A5" s="81"/>
      <c r="B5" s="86"/>
      <c r="C5" s="87"/>
      <c r="D5" s="82"/>
      <c r="E5" s="295"/>
      <c r="F5" s="295"/>
    </row>
    <row r="6" spans="1:9" s="10" customFormat="1" ht="16.5">
      <c r="A6" s="63"/>
      <c r="B6" s="88"/>
      <c r="C6" s="89">
        <f>+Indice!O3</f>
        <v>2022</v>
      </c>
      <c r="D6" s="90"/>
      <c r="E6" s="91">
        <f>+Indice!O2</f>
        <v>2021</v>
      </c>
      <c r="F6" s="82"/>
      <c r="G6" s="11"/>
      <c r="H6" s="11"/>
      <c r="I6" s="9"/>
    </row>
    <row r="7" spans="1:9" s="10" customFormat="1" ht="16.5">
      <c r="A7" s="63"/>
      <c r="B7" s="92"/>
      <c r="C7" s="93" t="s">
        <v>0</v>
      </c>
      <c r="D7" s="94"/>
      <c r="E7" s="95" t="s">
        <v>0</v>
      </c>
      <c r="F7" s="82"/>
      <c r="G7" s="11"/>
      <c r="H7" s="11"/>
      <c r="I7" s="13"/>
    </row>
    <row r="8" spans="1:9" s="10" customFormat="1" ht="16.5">
      <c r="A8" s="63"/>
      <c r="B8" s="92"/>
      <c r="C8" s="96"/>
      <c r="D8" s="94"/>
      <c r="E8" s="97"/>
      <c r="F8" s="82"/>
      <c r="G8" s="11"/>
      <c r="H8" s="11"/>
      <c r="I8" s="13"/>
    </row>
    <row r="9" spans="1:9" s="10" customFormat="1" ht="16.5">
      <c r="A9" s="63"/>
      <c r="B9" s="98" t="s">
        <v>1</v>
      </c>
      <c r="C9" s="93">
        <f>+E24</f>
        <v>2287882518.8000031</v>
      </c>
      <c r="D9" s="94"/>
      <c r="E9" s="99">
        <v>4631003090.8000031</v>
      </c>
      <c r="F9" s="82"/>
      <c r="G9" s="11"/>
      <c r="H9" s="11"/>
      <c r="I9" s="36"/>
    </row>
    <row r="10" spans="1:9" s="10" customFormat="1" ht="16.5">
      <c r="A10" s="63"/>
      <c r="B10" s="92" t="s">
        <v>2</v>
      </c>
      <c r="C10" s="96"/>
      <c r="D10" s="96"/>
      <c r="E10" s="97"/>
      <c r="F10" s="82"/>
      <c r="G10" s="11"/>
      <c r="H10" s="11"/>
      <c r="I10" s="13"/>
    </row>
    <row r="11" spans="1:9" s="10" customFormat="1" ht="16.5">
      <c r="A11" s="81"/>
      <c r="B11" s="98" t="s">
        <v>3</v>
      </c>
      <c r="C11" s="100"/>
      <c r="D11" s="100"/>
      <c r="E11" s="101"/>
      <c r="F11" s="82"/>
      <c r="G11" s="11"/>
      <c r="H11" s="11"/>
      <c r="I11" s="14"/>
    </row>
    <row r="12" spans="1:9" s="10" customFormat="1" ht="16.5">
      <c r="A12" s="81"/>
      <c r="B12" s="98" t="s">
        <v>4</v>
      </c>
      <c r="C12" s="100"/>
      <c r="D12" s="100"/>
      <c r="E12" s="101"/>
      <c r="F12" s="82"/>
      <c r="G12" s="11"/>
      <c r="H12" s="11"/>
      <c r="I12" s="14"/>
    </row>
    <row r="13" spans="1:9" s="10" customFormat="1" ht="16.5">
      <c r="A13" s="63"/>
      <c r="B13" s="92" t="s">
        <v>5</v>
      </c>
      <c r="C13" s="102">
        <v>13178797858</v>
      </c>
      <c r="D13" s="103"/>
      <c r="E13" s="104">
        <v>-158843516643</v>
      </c>
      <c r="F13" s="83"/>
      <c r="G13" s="11"/>
      <c r="H13" s="11"/>
      <c r="I13" s="38"/>
    </row>
    <row r="14" spans="1:9" s="10" customFormat="1" ht="16.5">
      <c r="A14" s="63"/>
      <c r="B14" s="92" t="s">
        <v>6</v>
      </c>
      <c r="C14" s="105">
        <v>0</v>
      </c>
      <c r="D14" s="105"/>
      <c r="E14" s="106">
        <v>0</v>
      </c>
      <c r="F14" s="82"/>
      <c r="G14" s="11"/>
      <c r="H14" s="11"/>
      <c r="I14" s="7"/>
    </row>
    <row r="15" spans="1:9" s="10" customFormat="1" ht="16.5">
      <c r="A15" s="63"/>
      <c r="B15" s="92" t="s">
        <v>7</v>
      </c>
      <c r="C15" s="102">
        <v>-378747718</v>
      </c>
      <c r="D15" s="100"/>
      <c r="E15" s="104">
        <v>286647161</v>
      </c>
      <c r="F15" s="82"/>
      <c r="G15" s="11"/>
      <c r="H15" s="11"/>
      <c r="I15" s="38"/>
    </row>
    <row r="16" spans="1:9" s="10" customFormat="1" ht="16.5">
      <c r="A16" s="63"/>
      <c r="B16" s="92" t="s">
        <v>8</v>
      </c>
      <c r="C16" s="107">
        <v>5840789683</v>
      </c>
      <c r="D16" s="105"/>
      <c r="E16" s="108">
        <v>0</v>
      </c>
      <c r="F16" s="82"/>
      <c r="G16" s="11"/>
      <c r="H16" s="11"/>
      <c r="I16" s="37"/>
    </row>
    <row r="17" spans="1:10" s="10" customFormat="1" ht="16.5">
      <c r="A17" s="63"/>
      <c r="B17" s="92" t="s">
        <v>9</v>
      </c>
      <c r="C17" s="109">
        <f>+C13+C14+C15+C16</f>
        <v>18640839823</v>
      </c>
      <c r="D17" s="110"/>
      <c r="E17" s="111">
        <f>+E13+E14+E15+E16</f>
        <v>-158556869482</v>
      </c>
      <c r="F17" s="82"/>
      <c r="G17" s="11"/>
      <c r="H17" s="11"/>
      <c r="I17" s="37"/>
    </row>
    <row r="18" spans="1:10" s="10" customFormat="1" ht="16.5">
      <c r="A18" s="63"/>
      <c r="B18" s="92"/>
      <c r="C18" s="103"/>
      <c r="D18" s="100"/>
      <c r="E18" s="112"/>
      <c r="F18" s="82"/>
      <c r="G18" s="11"/>
      <c r="H18" s="11"/>
      <c r="I18" s="15"/>
    </row>
    <row r="19" spans="1:10" s="10" customFormat="1" ht="16.5">
      <c r="A19" s="63"/>
      <c r="B19" s="92" t="s">
        <v>10</v>
      </c>
      <c r="C19" s="103"/>
      <c r="D19" s="100"/>
      <c r="E19" s="112"/>
      <c r="F19" s="82"/>
      <c r="G19" s="11"/>
      <c r="H19" s="11"/>
      <c r="I19" s="15"/>
    </row>
    <row r="20" spans="1:10" s="10" customFormat="1" ht="16.5">
      <c r="A20" s="81"/>
      <c r="B20" s="92" t="s">
        <v>11</v>
      </c>
      <c r="C20" s="113"/>
      <c r="D20" s="100"/>
      <c r="E20" s="114"/>
      <c r="F20" s="82"/>
      <c r="G20" s="11"/>
      <c r="H20" s="11"/>
      <c r="I20" s="39"/>
    </row>
    <row r="21" spans="1:10" s="10" customFormat="1" ht="16.5">
      <c r="A21" s="81"/>
      <c r="B21" s="92" t="s">
        <v>12</v>
      </c>
      <c r="C21" s="115">
        <v>-13348986275</v>
      </c>
      <c r="D21" s="105"/>
      <c r="E21" s="116">
        <v>156213748910</v>
      </c>
      <c r="F21" s="82"/>
      <c r="G21" s="11"/>
      <c r="H21" s="11"/>
      <c r="I21" s="32"/>
    </row>
    <row r="22" spans="1:10" s="10" customFormat="1" ht="16.5">
      <c r="A22" s="63"/>
      <c r="B22" s="92" t="s">
        <v>13</v>
      </c>
      <c r="C22" s="117">
        <v>0</v>
      </c>
      <c r="D22" s="100"/>
      <c r="E22" s="118">
        <v>0</v>
      </c>
      <c r="F22" s="82"/>
      <c r="I22" s="36"/>
    </row>
    <row r="23" spans="1:10" s="10" customFormat="1" ht="16.5">
      <c r="A23" s="63"/>
      <c r="B23" s="92" t="s">
        <v>14</v>
      </c>
      <c r="C23" s="119">
        <f>SUM(C20:C22)</f>
        <v>-13348986275</v>
      </c>
      <c r="D23" s="100"/>
      <c r="E23" s="120">
        <f>SUM(E20:E22)</f>
        <v>156213748910</v>
      </c>
      <c r="F23" s="82"/>
      <c r="I23" s="15"/>
    </row>
    <row r="24" spans="1:10" s="10" customFormat="1" ht="17.25" thickBot="1">
      <c r="A24" s="81"/>
      <c r="B24" s="98" t="s">
        <v>15</v>
      </c>
      <c r="C24" s="121">
        <f>+C17+C23+C9</f>
        <v>7579736066.8000031</v>
      </c>
      <c r="D24" s="110"/>
      <c r="E24" s="122">
        <f>+E17+E23+E9</f>
        <v>2287882518.8000031</v>
      </c>
      <c r="F24" s="83"/>
      <c r="I24" s="15"/>
      <c r="J24" s="11"/>
    </row>
    <row r="25" spans="1:10" s="10" customFormat="1" ht="17.25" thickTop="1">
      <c r="A25" s="63"/>
      <c r="B25" s="123"/>
      <c r="C25" s="124"/>
      <c r="D25" s="124"/>
      <c r="E25" s="125"/>
      <c r="F25" s="82"/>
    </row>
    <row r="26" spans="1:10" s="10" customFormat="1" ht="16.5">
      <c r="A26" s="63"/>
      <c r="B26" s="82"/>
      <c r="C26" s="126"/>
      <c r="D26" s="126"/>
      <c r="E26" s="126"/>
      <c r="F26" s="82"/>
    </row>
    <row r="27" spans="1:10" ht="16.5">
      <c r="A27" s="63"/>
      <c r="B27" s="127" t="s">
        <v>227</v>
      </c>
      <c r="C27" s="83"/>
      <c r="D27" s="83"/>
      <c r="E27" s="83"/>
      <c r="F27" s="82"/>
      <c r="I27" s="8"/>
    </row>
    <row r="28" spans="1:10" ht="15">
      <c r="B28" s="17"/>
      <c r="C28" s="8"/>
      <c r="D28" s="8"/>
      <c r="E28" s="8"/>
      <c r="F28" s="8"/>
      <c r="G28" s="8"/>
      <c r="H28" s="8"/>
      <c r="I28" s="8"/>
      <c r="J28" s="33"/>
    </row>
    <row r="29" spans="1:10">
      <c r="B29" s="18"/>
      <c r="C29" s="16"/>
      <c r="D29" s="16"/>
      <c r="E29" s="16"/>
    </row>
    <row r="30" spans="1:10" ht="15">
      <c r="B30" s="17"/>
      <c r="C30" s="16"/>
      <c r="D30" s="16"/>
      <c r="E30" s="16"/>
    </row>
    <row r="31" spans="1:10">
      <c r="C31" s="16"/>
      <c r="D31" s="16"/>
      <c r="E31" s="16"/>
    </row>
    <row r="32" spans="1:10" ht="15">
      <c r="B32" s="12"/>
      <c r="C32" s="289"/>
      <c r="D32" s="289"/>
      <c r="E32" s="289"/>
      <c r="F32" s="289"/>
      <c r="G32" s="289"/>
    </row>
    <row r="33" spans="2:7" ht="15">
      <c r="B33" s="12"/>
      <c r="C33" s="289"/>
      <c r="D33" s="289"/>
      <c r="E33" s="289"/>
      <c r="F33" s="289"/>
      <c r="G33" s="289"/>
    </row>
    <row r="34" spans="2:7">
      <c r="C34" s="16"/>
      <c r="D34" s="16"/>
      <c r="E34" s="16"/>
    </row>
  </sheetData>
  <mergeCells count="8">
    <mergeCell ref="C32:G32"/>
    <mergeCell ref="C33:G33"/>
    <mergeCell ref="E2:F2"/>
    <mergeCell ref="G2:H2"/>
    <mergeCell ref="B3:E3"/>
    <mergeCell ref="G3:H3"/>
    <mergeCell ref="B4:E4"/>
    <mergeCell ref="E5:F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topLeftCell="A2" zoomScale="85" zoomScaleNormal="85" workbookViewId="0">
      <selection activeCell="E17" sqref="B5:E17"/>
    </sheetView>
  </sheetViews>
  <sheetFormatPr baseColWidth="10" defaultColWidth="9.140625" defaultRowHeight="15"/>
  <cols>
    <col min="1" max="1" width="5.7109375" customWidth="1"/>
    <col min="2" max="2" width="31.42578125" customWidth="1"/>
    <col min="3" max="3" width="19.42578125" customWidth="1"/>
    <col min="4" max="4" width="18.5703125" customWidth="1"/>
    <col min="5" max="5" width="25.42578125" customWidth="1"/>
    <col min="6" max="6" width="5.42578125" customWidth="1"/>
    <col min="7" max="11" width="12.42578125" customWidth="1"/>
  </cols>
  <sheetData>
    <row r="1" spans="1:13" ht="22.5">
      <c r="A1" s="128"/>
      <c r="B1" s="129"/>
      <c r="C1" s="129"/>
      <c r="D1" s="129"/>
      <c r="E1" s="70"/>
    </row>
    <row r="2" spans="1:13" ht="30">
      <c r="A2" s="130"/>
      <c r="B2" s="298" t="s">
        <v>49</v>
      </c>
      <c r="C2" s="298"/>
      <c r="D2" s="298"/>
      <c r="E2" s="298"/>
      <c r="F2" s="18"/>
      <c r="G2" s="18"/>
      <c r="H2" s="18"/>
      <c r="I2" s="18"/>
      <c r="J2" s="18"/>
      <c r="K2" s="18"/>
    </row>
    <row r="3" spans="1:13" ht="22.5">
      <c r="A3" s="131"/>
      <c r="B3" s="296" t="s">
        <v>16</v>
      </c>
      <c r="C3" s="296"/>
      <c r="D3" s="296"/>
      <c r="E3" s="296"/>
      <c r="F3" s="18"/>
      <c r="G3" s="18"/>
      <c r="H3" s="18"/>
      <c r="I3" s="19"/>
      <c r="J3" s="19"/>
      <c r="K3" s="19"/>
    </row>
    <row r="4" spans="1:13" ht="16.5">
      <c r="A4" s="132"/>
      <c r="B4" s="297" t="str">
        <f>+"Correspondiente al periodo cerrado al "&amp;TEXT(Indice!$N$3,"DD \d\e MMMM \d\e yyyy")</f>
        <v>Correspondiente al periodo cerrado al 31 de marzo de 2022</v>
      </c>
      <c r="C4" s="297"/>
      <c r="D4" s="297"/>
      <c r="E4" s="297"/>
      <c r="F4" s="18"/>
      <c r="G4" s="18"/>
      <c r="H4" s="18"/>
      <c r="I4" s="19"/>
      <c r="J4" s="19"/>
      <c r="K4" s="19"/>
    </row>
    <row r="5" spans="1:13" ht="16.5">
      <c r="A5" s="132"/>
      <c r="B5" s="138"/>
      <c r="C5" s="138"/>
      <c r="D5" s="138"/>
      <c r="E5" s="138"/>
      <c r="F5" s="53"/>
      <c r="G5" s="53"/>
      <c r="H5" s="53"/>
      <c r="I5" s="19"/>
      <c r="J5" s="19"/>
      <c r="K5" s="19"/>
    </row>
    <row r="6" spans="1:13" ht="28.5">
      <c r="A6" s="132"/>
      <c r="B6" s="139" t="s">
        <v>17</v>
      </c>
      <c r="C6" s="139" t="s">
        <v>18</v>
      </c>
      <c r="D6" s="139" t="s">
        <v>19</v>
      </c>
      <c r="E6" s="140" t="str">
        <f>+"TOTAL ACTIVO NETO "&amp;UPPER(TEXT(Indice!N2,"DD \D\E MMMM \D\E yyyy"))</f>
        <v>TOTAL ACTIVO NETO 31 DE MARZO DE 2021</v>
      </c>
      <c r="F6" s="52"/>
      <c r="G6" s="52"/>
      <c r="H6" s="52"/>
      <c r="I6" s="19"/>
      <c r="J6" s="19"/>
      <c r="K6" s="19"/>
    </row>
    <row r="7" spans="1:13" ht="16.5">
      <c r="A7" s="132"/>
      <c r="B7" s="141" t="s">
        <v>20</v>
      </c>
      <c r="C7" s="142">
        <v>194198613363.74329</v>
      </c>
      <c r="D7" s="142">
        <v>8845151912</v>
      </c>
      <c r="E7" s="143">
        <v>203043765275.74329</v>
      </c>
      <c r="F7" s="52"/>
      <c r="G7" s="52"/>
      <c r="H7" s="52"/>
      <c r="I7" s="19"/>
      <c r="J7" s="19"/>
      <c r="K7" s="20"/>
    </row>
    <row r="8" spans="1:13" ht="16.5">
      <c r="A8" s="70"/>
      <c r="B8" s="144"/>
      <c r="C8" s="145"/>
      <c r="D8" s="145"/>
      <c r="E8" s="146"/>
      <c r="F8" s="42"/>
      <c r="G8" s="42"/>
      <c r="H8" s="42"/>
    </row>
    <row r="9" spans="1:13" ht="15.75">
      <c r="A9" s="133"/>
      <c r="B9" s="147" t="s">
        <v>21</v>
      </c>
      <c r="C9" s="148"/>
      <c r="D9" s="148"/>
      <c r="E9" s="146"/>
      <c r="F9" s="22"/>
      <c r="G9" s="22"/>
      <c r="H9" s="51"/>
      <c r="I9" s="22"/>
      <c r="J9" s="22"/>
      <c r="K9" s="22"/>
    </row>
    <row r="10" spans="1:13" ht="15.75">
      <c r="A10" s="133"/>
      <c r="B10" s="149" t="s">
        <v>13</v>
      </c>
      <c r="C10" s="150">
        <v>614938769046</v>
      </c>
      <c r="D10" s="148"/>
      <c r="E10" s="151">
        <f t="shared" ref="E10:E13" si="0">+C10+D10</f>
        <v>614938769046</v>
      </c>
      <c r="F10" s="22"/>
      <c r="G10" s="22"/>
      <c r="H10" s="34"/>
      <c r="I10" s="22"/>
      <c r="J10" s="22"/>
      <c r="K10" s="22"/>
    </row>
    <row r="11" spans="1:13" ht="15.75">
      <c r="A11" s="134"/>
      <c r="B11" s="152" t="s">
        <v>22</v>
      </c>
      <c r="C11" s="153">
        <v>639953257269.03845</v>
      </c>
      <c r="D11" s="154"/>
      <c r="E11" s="151">
        <f t="shared" si="0"/>
        <v>639953257269.03845</v>
      </c>
      <c r="F11" s="24"/>
      <c r="G11" s="23"/>
      <c r="H11" s="51"/>
      <c r="I11" s="24"/>
      <c r="J11" s="25"/>
      <c r="K11" s="25"/>
    </row>
    <row r="12" spans="1:13" ht="15.75">
      <c r="A12" s="133"/>
      <c r="B12" s="155" t="s">
        <v>226</v>
      </c>
      <c r="C12" s="156"/>
      <c r="D12" s="156">
        <v>9149068898</v>
      </c>
      <c r="E12" s="151">
        <f t="shared" si="0"/>
        <v>9149068898</v>
      </c>
      <c r="F12" s="21"/>
      <c r="G12" s="21"/>
      <c r="H12" s="26"/>
      <c r="I12" s="35"/>
      <c r="J12" s="35"/>
      <c r="K12" s="21"/>
    </row>
    <row r="13" spans="1:13" ht="15.75">
      <c r="A13" s="133"/>
      <c r="B13" s="155" t="s">
        <v>23</v>
      </c>
      <c r="C13" s="157"/>
      <c r="D13" s="157">
        <v>2516433050</v>
      </c>
      <c r="E13" s="151">
        <f t="shared" si="0"/>
        <v>2516433050</v>
      </c>
      <c r="F13" s="21"/>
      <c r="G13" s="26"/>
      <c r="H13" s="26"/>
      <c r="I13" s="35"/>
      <c r="J13" s="35"/>
      <c r="K13" s="21"/>
    </row>
    <row r="14" spans="1:13" ht="28.5">
      <c r="A14" s="133"/>
      <c r="B14" s="158" t="s">
        <v>24</v>
      </c>
      <c r="C14" s="159">
        <f>+C7+C10-C11</f>
        <v>169184125140.70483</v>
      </c>
      <c r="D14" s="160">
        <f>+D7+D12+D13</f>
        <v>20510653860</v>
      </c>
      <c r="E14" s="161" t="str">
        <f>+"TOTAL ACTIVO NETO AL "&amp;UPPER(TEXT(Indice!$N$3,"DD \D\E MMMM \D\E yyyy"))</f>
        <v>TOTAL ACTIVO NETO AL 31 DE MARZO DE 2022</v>
      </c>
      <c r="F14" s="26"/>
      <c r="G14" s="26"/>
      <c r="H14" s="26"/>
      <c r="I14" s="26"/>
      <c r="J14" s="26"/>
      <c r="K14" s="26"/>
    </row>
    <row r="15" spans="1:13" ht="18.75" customHeight="1" thickBot="1">
      <c r="A15" s="133"/>
      <c r="B15" s="162"/>
      <c r="C15" s="163"/>
      <c r="D15" s="163"/>
      <c r="E15" s="164">
        <f>+C14+D14</f>
        <v>189694779000.70483</v>
      </c>
      <c r="F15" s="26"/>
      <c r="G15" s="26"/>
      <c r="H15" s="26"/>
      <c r="I15" s="26"/>
      <c r="J15" s="26"/>
      <c r="K15" s="26"/>
      <c r="M15" s="27"/>
    </row>
    <row r="16" spans="1:13" ht="16.5" thickTop="1">
      <c r="A16" s="135"/>
      <c r="B16" s="83"/>
      <c r="C16" s="83"/>
      <c r="D16" s="83"/>
      <c r="E16" s="165"/>
      <c r="F16" s="26"/>
      <c r="G16" s="26"/>
      <c r="H16" s="26"/>
      <c r="I16" s="26"/>
      <c r="J16" s="26"/>
      <c r="K16" s="26"/>
      <c r="M16" s="27"/>
    </row>
    <row r="17" spans="1:11" ht="15.75">
      <c r="A17" s="133"/>
      <c r="B17" s="127" t="s">
        <v>227</v>
      </c>
      <c r="C17" s="83"/>
      <c r="D17" s="83"/>
      <c r="E17" s="83"/>
      <c r="F17" s="26"/>
      <c r="G17" s="26"/>
      <c r="H17" s="26"/>
      <c r="I17" s="26"/>
      <c r="J17" s="26"/>
      <c r="K17" s="26"/>
    </row>
    <row r="18" spans="1:11" ht="16.5">
      <c r="A18" s="133"/>
      <c r="B18" s="137"/>
      <c r="C18" s="136"/>
      <c r="D18" s="136"/>
      <c r="E18" s="136"/>
      <c r="F18" s="26"/>
      <c r="G18" s="26"/>
      <c r="H18" s="26"/>
      <c r="I18" s="26"/>
      <c r="J18" s="26"/>
      <c r="K18" s="26"/>
    </row>
    <row r="19" spans="1:11">
      <c r="A19" s="21"/>
      <c r="B19" s="18"/>
      <c r="C19" s="26"/>
      <c r="D19" s="26"/>
      <c r="E19" s="26"/>
      <c r="F19" s="26"/>
      <c r="G19" s="26"/>
      <c r="H19" s="26"/>
      <c r="I19" s="26"/>
      <c r="J19" s="26"/>
      <c r="K19" s="26"/>
    </row>
    <row r="20" spans="1:11">
      <c r="A20" s="21"/>
      <c r="B20" s="17"/>
      <c r="C20" s="26"/>
      <c r="D20" s="26"/>
      <c r="E20" s="26"/>
      <c r="F20" s="26"/>
      <c r="G20" s="26"/>
      <c r="H20" s="26"/>
      <c r="I20" s="26"/>
      <c r="J20" s="26"/>
      <c r="K20" s="26"/>
    </row>
    <row r="21" spans="1:11">
      <c r="A21" s="21"/>
      <c r="B21" s="18"/>
      <c r="C21" s="26"/>
      <c r="D21" s="26"/>
      <c r="E21" s="26"/>
      <c r="F21" s="26"/>
      <c r="G21" s="26"/>
      <c r="H21" s="26"/>
      <c r="I21" s="26"/>
      <c r="J21" s="26"/>
      <c r="K21" s="26"/>
    </row>
    <row r="22" spans="1:11">
      <c r="A22" s="21"/>
      <c r="B22" s="26"/>
      <c r="C22" s="26"/>
      <c r="D22" s="26"/>
      <c r="E22" s="26"/>
      <c r="F22" s="26"/>
      <c r="G22" s="26"/>
      <c r="H22" s="26"/>
      <c r="I22" s="26"/>
      <c r="J22" s="26"/>
      <c r="K22" s="26"/>
    </row>
    <row r="23" spans="1:11">
      <c r="A23" s="21"/>
      <c r="B23" s="26"/>
      <c r="C23" s="26"/>
      <c r="D23" s="26"/>
      <c r="E23" s="26"/>
      <c r="F23" s="26"/>
      <c r="G23" s="26"/>
      <c r="H23" s="26"/>
      <c r="I23" s="26"/>
      <c r="J23" s="26"/>
      <c r="K23" s="26"/>
    </row>
    <row r="24" spans="1:11">
      <c r="A24" s="21"/>
      <c r="B24" s="26"/>
      <c r="C24" s="26"/>
      <c r="D24" s="26"/>
      <c r="E24" s="26"/>
      <c r="F24" s="26"/>
      <c r="G24" s="26"/>
      <c r="H24" s="26"/>
      <c r="I24" s="26"/>
      <c r="J24" s="26"/>
      <c r="K24" s="26"/>
    </row>
    <row r="25" spans="1:11">
      <c r="A25" s="28"/>
      <c r="B25" s="26"/>
      <c r="C25" s="26"/>
      <c r="D25" s="26"/>
      <c r="E25" s="26"/>
      <c r="F25" s="26"/>
      <c r="G25" s="26"/>
      <c r="H25" s="26"/>
      <c r="I25" s="26"/>
      <c r="J25" s="26"/>
      <c r="K25" s="26"/>
    </row>
    <row r="26" spans="1:11">
      <c r="A26" s="28"/>
      <c r="B26" s="26"/>
      <c r="C26" s="26"/>
      <c r="D26" s="26"/>
      <c r="E26" s="26"/>
      <c r="F26" s="26"/>
      <c r="G26" s="26"/>
      <c r="H26" s="26"/>
      <c r="I26" s="26"/>
      <c r="J26" s="26"/>
      <c r="K26" s="26"/>
    </row>
    <row r="28" spans="1:11">
      <c r="J28" s="27"/>
    </row>
    <row r="29" spans="1:11">
      <c r="G29" s="27"/>
    </row>
    <row r="30" spans="1:11">
      <c r="J30" s="27"/>
    </row>
    <row r="31" spans="1:11">
      <c r="J31" s="27"/>
    </row>
    <row r="32" spans="1:11">
      <c r="J32" s="27"/>
    </row>
    <row r="35" spans="2:8">
      <c r="B35" s="12"/>
      <c r="C35" s="6"/>
      <c r="D35" s="6"/>
      <c r="E35" s="289"/>
      <c r="F35" s="289"/>
      <c r="G35" s="289"/>
      <c r="H35" s="289"/>
    </row>
    <row r="36" spans="2:8">
      <c r="B36" s="12"/>
      <c r="C36" s="6"/>
      <c r="D36" s="6"/>
      <c r="E36" s="289"/>
      <c r="F36" s="289"/>
      <c r="G36" s="289"/>
      <c r="H36" s="289"/>
    </row>
  </sheetData>
  <mergeCells count="5">
    <mergeCell ref="B3:E3"/>
    <mergeCell ref="B4:E4"/>
    <mergeCell ref="E35:H35"/>
    <mergeCell ref="E36:H36"/>
    <mergeCell ref="B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3"/>
  <sheetViews>
    <sheetView showGridLines="0" workbookViewId="0">
      <selection activeCell="F14" sqref="F14"/>
    </sheetView>
  </sheetViews>
  <sheetFormatPr baseColWidth="10" defaultColWidth="9.140625" defaultRowHeight="15"/>
  <cols>
    <col min="1" max="1" width="11.42578125" customWidth="1"/>
    <col min="2" max="2" width="68.5703125" customWidth="1"/>
    <col min="3" max="5" width="17.85546875" customWidth="1"/>
    <col min="8" max="8" width="15.5703125" customWidth="1"/>
  </cols>
  <sheetData>
    <row r="1" spans="2:8">
      <c r="B1" s="2"/>
      <c r="C1" s="29"/>
      <c r="D1" s="2"/>
      <c r="E1" s="2"/>
      <c r="F1" s="2"/>
    </row>
    <row r="2" spans="2:8" ht="30">
      <c r="B2" s="298" t="s">
        <v>49</v>
      </c>
      <c r="C2" s="298"/>
      <c r="D2" s="298"/>
      <c r="E2" s="49"/>
      <c r="F2" s="5"/>
    </row>
    <row r="3" spans="2:8" ht="22.5">
      <c r="B3" s="299" t="str">
        <f>+"ESTADOS DE RESULTADOS AL "&amp;UPPER(TEXT(Indice!$N$3,"DD \D\E MMMM \D\E yyyy"))</f>
        <v>ESTADOS DE RESULTADOS AL 31 DE MARZO DE 2022</v>
      </c>
      <c r="C3" s="299"/>
      <c r="D3" s="299"/>
      <c r="E3" s="50"/>
    </row>
    <row r="4" spans="2:8" ht="22.5">
      <c r="B4" s="166"/>
      <c r="C4" s="166"/>
      <c r="D4" s="166"/>
    </row>
    <row r="5" spans="2:8" ht="15.75">
      <c r="B5" s="167"/>
      <c r="C5" s="300">
        <f>+Indice!O3</f>
        <v>2022</v>
      </c>
      <c r="D5" s="302">
        <f>+Indice!O2</f>
        <v>2021</v>
      </c>
    </row>
    <row r="6" spans="2:8" ht="15.75">
      <c r="B6" s="168"/>
      <c r="C6" s="301"/>
      <c r="D6" s="303"/>
      <c r="H6" s="40"/>
    </row>
    <row r="7" spans="2:8" ht="15.75">
      <c r="B7" s="98" t="s">
        <v>25</v>
      </c>
      <c r="C7" s="169"/>
      <c r="D7" s="170"/>
      <c r="H7" s="27"/>
    </row>
    <row r="8" spans="2:8" ht="15.75">
      <c r="B8" s="98" t="s">
        <v>26</v>
      </c>
      <c r="C8" s="169"/>
      <c r="D8" s="170"/>
      <c r="H8" s="27"/>
    </row>
    <row r="9" spans="2:8" ht="15.75">
      <c r="B9" s="92" t="s">
        <v>27</v>
      </c>
      <c r="C9" s="171">
        <v>2936942364</v>
      </c>
      <c r="D9" s="172">
        <v>2961129002</v>
      </c>
      <c r="H9" s="27"/>
    </row>
    <row r="10" spans="2:8" ht="15.75">
      <c r="B10" s="173" t="s">
        <v>149</v>
      </c>
      <c r="C10" s="171">
        <v>65231887</v>
      </c>
      <c r="D10" s="172">
        <v>228673393</v>
      </c>
      <c r="H10" s="27"/>
    </row>
    <row r="11" spans="2:8" ht="15.75">
      <c r="B11" s="173" t="s">
        <v>51</v>
      </c>
      <c r="C11" s="174">
        <v>0</v>
      </c>
      <c r="D11" s="175">
        <v>0</v>
      </c>
      <c r="H11" s="27"/>
    </row>
    <row r="12" spans="2:8" ht="15.75">
      <c r="B12" s="98" t="s">
        <v>28</v>
      </c>
      <c r="C12" s="176">
        <f>SUM(C8:C11)</f>
        <v>3002174251</v>
      </c>
      <c r="D12" s="177">
        <f>SUM(D8:D11)</f>
        <v>3189802395</v>
      </c>
      <c r="H12" s="30"/>
    </row>
    <row r="13" spans="2:8" ht="21.75" customHeight="1">
      <c r="B13" s="98" t="s">
        <v>29</v>
      </c>
      <c r="C13" s="178"/>
      <c r="D13" s="179"/>
      <c r="H13" s="27"/>
    </row>
    <row r="14" spans="2:8" ht="15.75">
      <c r="B14" s="173" t="s">
        <v>30</v>
      </c>
      <c r="C14" s="178">
        <v>481035022</v>
      </c>
      <c r="D14" s="179">
        <v>955057093</v>
      </c>
      <c r="F14" s="27"/>
      <c r="H14" s="27"/>
    </row>
    <row r="15" spans="2:8" ht="15.75" hidden="1">
      <c r="B15" s="180" t="s">
        <v>31</v>
      </c>
      <c r="C15" s="178"/>
      <c r="D15" s="179"/>
      <c r="H15" s="27"/>
    </row>
    <row r="16" spans="2:8" ht="15.75">
      <c r="B16" s="173" t="s">
        <v>239</v>
      </c>
      <c r="C16" s="178">
        <v>3222838</v>
      </c>
      <c r="D16" s="179">
        <v>4333856</v>
      </c>
      <c r="H16" s="27"/>
    </row>
    <row r="17" spans="2:9" ht="15.75">
      <c r="B17" s="92" t="s">
        <v>32</v>
      </c>
      <c r="C17" s="181">
        <v>1483341</v>
      </c>
      <c r="D17" s="182">
        <v>508828</v>
      </c>
      <c r="F17" s="27"/>
      <c r="H17" s="8"/>
    </row>
    <row r="18" spans="2:9" ht="15.75">
      <c r="B18" s="183" t="s">
        <v>33</v>
      </c>
      <c r="C18" s="184">
        <f>SUM(C14:C17)</f>
        <v>485741201</v>
      </c>
      <c r="D18" s="185">
        <f>SUM(D14:D17)</f>
        <v>959899777</v>
      </c>
      <c r="H18" s="30"/>
    </row>
    <row r="19" spans="2:9" ht="16.5" thickBot="1">
      <c r="B19" s="183" t="s">
        <v>34</v>
      </c>
      <c r="C19" s="186">
        <f>+C12-C18</f>
        <v>2516433050</v>
      </c>
      <c r="D19" s="187">
        <f>+D12-D18</f>
        <v>2229902618</v>
      </c>
      <c r="H19" s="30"/>
    </row>
    <row r="20" spans="2:9" ht="16.5" thickTop="1">
      <c r="B20" s="188"/>
      <c r="C20" s="189"/>
      <c r="D20" s="190"/>
    </row>
    <row r="21" spans="2:9" ht="15.75">
      <c r="B21" s="191"/>
      <c r="C21" s="192"/>
      <c r="D21" s="192"/>
    </row>
    <row r="22" spans="2:9" ht="15.75">
      <c r="B22" s="127" t="s">
        <v>227</v>
      </c>
      <c r="C22" s="193"/>
      <c r="D22" s="193"/>
      <c r="E22" s="30"/>
      <c r="I22" s="27"/>
    </row>
    <row r="23" spans="2:9">
      <c r="B23" s="194"/>
      <c r="C23" s="195"/>
      <c r="D23" s="195"/>
      <c r="E23" s="27"/>
    </row>
    <row r="24" spans="2:9">
      <c r="B24" s="17"/>
      <c r="C24" s="27"/>
      <c r="D24" s="27"/>
      <c r="E24" s="27"/>
      <c r="I24" s="27"/>
    </row>
    <row r="25" spans="2:9">
      <c r="B25" s="18"/>
      <c r="C25" s="27"/>
      <c r="D25" s="27"/>
      <c r="E25" s="27"/>
    </row>
    <row r="26" spans="2:9">
      <c r="B26" s="17"/>
      <c r="C26" s="27"/>
      <c r="D26" s="27"/>
      <c r="E26" s="27"/>
    </row>
    <row r="27" spans="2:9">
      <c r="B27" s="18"/>
      <c r="C27" s="30"/>
      <c r="D27" s="30"/>
      <c r="E27" s="30"/>
    </row>
    <row r="28" spans="2:9">
      <c r="B28" s="18"/>
      <c r="C28" s="27"/>
      <c r="D28" s="27"/>
      <c r="E28" s="27"/>
    </row>
    <row r="29" spans="2:9">
      <c r="B29" s="4"/>
      <c r="C29" s="27"/>
      <c r="D29" s="27"/>
      <c r="E29" s="27"/>
    </row>
    <row r="30" spans="2:9">
      <c r="B30" s="18"/>
      <c r="C30" s="27"/>
      <c r="D30" s="27"/>
      <c r="E30" s="27"/>
    </row>
    <row r="31" spans="2:9">
      <c r="B31" s="4"/>
      <c r="C31" s="27"/>
      <c r="D31" s="27"/>
      <c r="E31" s="27"/>
    </row>
    <row r="32" spans="2:9">
      <c r="B32" s="18"/>
      <c r="C32" s="30"/>
      <c r="D32" s="30"/>
      <c r="E32" s="30"/>
    </row>
    <row r="33" spans="2:5">
      <c r="B33" s="4"/>
      <c r="C33" s="27"/>
      <c r="D33" s="27"/>
      <c r="E33" s="27"/>
    </row>
    <row r="34" spans="2:5">
      <c r="B34" s="18"/>
      <c r="C34" s="27"/>
      <c r="D34" s="27"/>
      <c r="E34" s="27"/>
    </row>
    <row r="35" spans="2:5">
      <c r="B35" s="18"/>
      <c r="C35" s="27"/>
      <c r="D35" s="27"/>
      <c r="E35" s="27"/>
    </row>
    <row r="36" spans="2:5">
      <c r="B36" s="18"/>
      <c r="C36" s="27"/>
      <c r="D36" s="27"/>
      <c r="E36" s="27"/>
    </row>
    <row r="37" spans="2:5">
      <c r="B37" s="18"/>
      <c r="C37" s="30"/>
      <c r="D37" s="30"/>
      <c r="E37" s="30"/>
    </row>
    <row r="39" spans="2:5">
      <c r="C39" s="27"/>
      <c r="D39" s="27"/>
      <c r="E39" s="27"/>
    </row>
    <row r="41" spans="2:5">
      <c r="C41" s="27"/>
    </row>
    <row r="42" spans="2:5">
      <c r="C42" s="27"/>
    </row>
    <row r="43" spans="2:5">
      <c r="C43" s="27"/>
    </row>
  </sheetData>
  <mergeCells count="4">
    <mergeCell ref="B2:D2"/>
    <mergeCell ref="B3:D3"/>
    <mergeCell ref="C5:C6"/>
    <mergeCell ref="D5: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showGridLines="0" topLeftCell="A13" zoomScaleNormal="100" workbookViewId="0">
      <selection activeCell="E20" sqref="E20"/>
    </sheetView>
  </sheetViews>
  <sheetFormatPr baseColWidth="10" defaultColWidth="9.140625" defaultRowHeight="15"/>
  <cols>
    <col min="1" max="1" width="11.42578125" customWidth="1"/>
    <col min="2" max="2" width="51.85546875" customWidth="1"/>
    <col min="3" max="3" width="22.28515625" style="31" bestFit="1" customWidth="1"/>
    <col min="4" max="4" width="21.5703125" style="31" customWidth="1"/>
    <col min="5" max="5" width="15.85546875" style="31" customWidth="1"/>
    <col min="6" max="6" width="14.7109375" bestFit="1" customWidth="1"/>
  </cols>
  <sheetData>
    <row r="1" spans="1:6" s="4" customFormat="1">
      <c r="A1" s="1"/>
      <c r="B1" s="2"/>
      <c r="C1" s="29"/>
      <c r="D1" s="2"/>
      <c r="E1" s="31"/>
    </row>
    <row r="2" spans="1:6" s="4" customFormat="1" ht="30">
      <c r="A2" s="1"/>
      <c r="B2" s="298" t="s">
        <v>49</v>
      </c>
      <c r="C2" s="298"/>
      <c r="D2" s="298"/>
      <c r="E2" s="31"/>
    </row>
    <row r="3" spans="1:6" ht="21.75" customHeight="1">
      <c r="B3" s="299" t="str">
        <f>+"ESTADO DEL ACTIVO NETO AL "&amp;UPPER(TEXT(Indice!$N$3,"DD \D\E MMMM \D\E yyyy"))</f>
        <v>ESTADO DEL ACTIVO NETO AL 31 DE MARZO DE 2022</v>
      </c>
      <c r="C3" s="299"/>
      <c r="D3" s="299"/>
    </row>
    <row r="4" spans="1:6" ht="14.25" customHeight="1">
      <c r="B4" s="166"/>
      <c r="C4" s="166"/>
      <c r="D4" s="166"/>
    </row>
    <row r="5" spans="1:6" ht="14.25" customHeight="1">
      <c r="B5" s="197"/>
      <c r="C5" s="304">
        <f>+Indice!O3</f>
        <v>2022</v>
      </c>
      <c r="D5" s="306">
        <f>+Indice!O2</f>
        <v>2021</v>
      </c>
    </row>
    <row r="6" spans="1:6" ht="15.75">
      <c r="B6" s="198" t="s">
        <v>35</v>
      </c>
      <c r="C6" s="305"/>
      <c r="D6" s="307"/>
    </row>
    <row r="7" spans="1:6" ht="17.25" customHeight="1">
      <c r="B7" s="98" t="s">
        <v>36</v>
      </c>
      <c r="C7" s="199"/>
      <c r="D7" s="200"/>
    </row>
    <row r="8" spans="1:6" ht="15" customHeight="1">
      <c r="B8" s="98" t="s">
        <v>213</v>
      </c>
      <c r="C8" s="199"/>
      <c r="D8" s="200"/>
    </row>
    <row r="9" spans="1:6" ht="14.25" customHeight="1">
      <c r="B9" s="92" t="s">
        <v>50</v>
      </c>
      <c r="C9" s="201">
        <v>3045009653</v>
      </c>
      <c r="D9" s="202">
        <v>5000000</v>
      </c>
    </row>
    <row r="10" spans="1:6" ht="14.25" customHeight="1">
      <c r="B10" s="203" t="s">
        <v>212</v>
      </c>
      <c r="C10" s="201">
        <v>4534726414</v>
      </c>
      <c r="D10" s="204">
        <v>2282882519</v>
      </c>
    </row>
    <row r="11" spans="1:6" ht="15.75">
      <c r="B11" s="203"/>
      <c r="C11" s="205">
        <f>SUM(C9:C10)</f>
        <v>7579736067</v>
      </c>
      <c r="D11" s="206">
        <f>SUM(D9:D10)</f>
        <v>2287882519</v>
      </c>
      <c r="F11" s="27"/>
    </row>
    <row r="12" spans="1:6" ht="15.75">
      <c r="B12" s="98" t="s">
        <v>210</v>
      </c>
      <c r="C12" s="199"/>
      <c r="D12" s="200"/>
    </row>
    <row r="13" spans="1:6" ht="15.75">
      <c r="B13" s="92" t="s">
        <v>211</v>
      </c>
      <c r="C13" s="201">
        <v>17245420170</v>
      </c>
      <c r="D13" s="202">
        <v>43406941001</v>
      </c>
      <c r="F13" s="27"/>
    </row>
    <row r="14" spans="1:6" ht="15.75">
      <c r="B14" s="92" t="s">
        <v>38</v>
      </c>
      <c r="C14" s="201">
        <v>0</v>
      </c>
      <c r="D14" s="202">
        <v>0</v>
      </c>
      <c r="F14" s="27"/>
    </row>
    <row r="15" spans="1:6" ht="15.75">
      <c r="B15" s="98"/>
      <c r="C15" s="205">
        <f>SUM(C13:C14)</f>
        <v>17245420170</v>
      </c>
      <c r="D15" s="206">
        <f>SUM(D13:D14)</f>
        <v>43406941001</v>
      </c>
      <c r="F15" s="27"/>
    </row>
    <row r="16" spans="1:6" ht="15.75">
      <c r="B16" s="98" t="s">
        <v>48</v>
      </c>
      <c r="C16" s="205">
        <f>+C11+C15</f>
        <v>24825156237</v>
      </c>
      <c r="D16" s="206">
        <f>+D11+D15</f>
        <v>45694823520</v>
      </c>
    </row>
    <row r="17" spans="2:6" ht="15.75">
      <c r="B17" s="98"/>
      <c r="C17" s="207"/>
      <c r="D17" s="208"/>
    </row>
    <row r="18" spans="2:6" ht="15.75">
      <c r="B18" s="98" t="s">
        <v>39</v>
      </c>
      <c r="C18" s="207"/>
      <c r="D18" s="208"/>
    </row>
    <row r="19" spans="2:6" ht="15.75">
      <c r="B19" s="98" t="s">
        <v>210</v>
      </c>
      <c r="C19" s="207"/>
      <c r="D19" s="208"/>
    </row>
    <row r="20" spans="2:6" ht="15.75">
      <c r="B20" s="92" t="s">
        <v>214</v>
      </c>
      <c r="C20" s="209">
        <v>170710412447</v>
      </c>
      <c r="D20" s="210">
        <v>157727689474</v>
      </c>
    </row>
    <row r="21" spans="2:6" ht="15.75">
      <c r="B21" s="92" t="s">
        <v>38</v>
      </c>
      <c r="C21" s="211">
        <v>0</v>
      </c>
      <c r="D21" s="212">
        <v>0</v>
      </c>
    </row>
    <row r="22" spans="2:6" ht="15.75">
      <c r="B22" s="98"/>
      <c r="C22" s="213">
        <f>SUM(C20:C21)</f>
        <v>170710412447</v>
      </c>
      <c r="D22" s="214">
        <f>SUM(D20:D21)</f>
        <v>157727689474</v>
      </c>
    </row>
    <row r="23" spans="2:6" ht="16.5" thickBot="1">
      <c r="B23" s="98" t="s">
        <v>40</v>
      </c>
      <c r="C23" s="215">
        <f>+C22+C16</f>
        <v>195535568684</v>
      </c>
      <c r="D23" s="216">
        <f>+D22+D16</f>
        <v>203422512994</v>
      </c>
    </row>
    <row r="24" spans="2:6" ht="27.75" customHeight="1" thickTop="1">
      <c r="B24" s="198" t="s">
        <v>41</v>
      </c>
      <c r="C24" s="217"/>
      <c r="D24" s="218"/>
    </row>
    <row r="25" spans="2:6" ht="15.75">
      <c r="B25" s="98" t="s">
        <v>241</v>
      </c>
      <c r="C25" s="219">
        <f>+C26</f>
        <v>5840789683</v>
      </c>
      <c r="D25" s="220">
        <v>0</v>
      </c>
    </row>
    <row r="26" spans="2:6" ht="15.75">
      <c r="B26" s="98" t="s">
        <v>242</v>
      </c>
      <c r="C26" s="219">
        <f>+C27</f>
        <v>5840789683</v>
      </c>
      <c r="D26" s="220">
        <v>0</v>
      </c>
    </row>
    <row r="27" spans="2:6" ht="15.75">
      <c r="B27" s="92" t="s">
        <v>243</v>
      </c>
      <c r="C27" s="199">
        <v>5840789683</v>
      </c>
      <c r="D27" s="200">
        <v>0</v>
      </c>
      <c r="F27" s="27"/>
    </row>
    <row r="28" spans="2:6" ht="15.75">
      <c r="B28" s="98"/>
      <c r="C28" s="199"/>
      <c r="D28" s="200"/>
    </row>
    <row r="29" spans="2:6" ht="15.75">
      <c r="B29" s="98" t="s">
        <v>42</v>
      </c>
      <c r="C29" s="199"/>
      <c r="D29" s="200"/>
    </row>
    <row r="30" spans="2:6" ht="15.75">
      <c r="B30" s="203" t="s">
        <v>215</v>
      </c>
      <c r="C30" s="209">
        <v>0</v>
      </c>
      <c r="D30" s="210">
        <v>378747718</v>
      </c>
      <c r="F30" s="27"/>
    </row>
    <row r="31" spans="2:6" ht="15.75">
      <c r="B31" s="92" t="s">
        <v>43</v>
      </c>
      <c r="C31" s="211">
        <v>0</v>
      </c>
      <c r="D31" s="202">
        <v>0</v>
      </c>
    </row>
    <row r="32" spans="2:6" ht="15.75" customHeight="1">
      <c r="B32" s="98" t="s">
        <v>44</v>
      </c>
      <c r="C32" s="221">
        <f>SUM(C30:C31)</f>
        <v>0</v>
      </c>
      <c r="D32" s="206">
        <f>SUM(D30:D31)</f>
        <v>378747718</v>
      </c>
    </row>
    <row r="33" spans="2:6" ht="16.5" thickBot="1">
      <c r="B33" s="98" t="s">
        <v>45</v>
      </c>
      <c r="C33" s="215">
        <f>+C23-C32-C26</f>
        <v>189694779001</v>
      </c>
      <c r="D33" s="216">
        <f>+D23-D32</f>
        <v>203043765276</v>
      </c>
      <c r="F33" s="27"/>
    </row>
    <row r="34" spans="2:6" ht="16.5" thickTop="1">
      <c r="B34" s="98" t="s">
        <v>46</v>
      </c>
      <c r="C34" s="222">
        <v>1483810.9621550001</v>
      </c>
      <c r="D34" s="223">
        <v>1670473.598371</v>
      </c>
    </row>
    <row r="35" spans="2:6" ht="15.75">
      <c r="B35" s="98" t="s">
        <v>47</v>
      </c>
      <c r="C35" s="224">
        <f>+C33/C34</f>
        <v>127842.95563196165</v>
      </c>
      <c r="D35" s="225">
        <f>+D33/D34</f>
        <v>121548.62278218746</v>
      </c>
    </row>
    <row r="36" spans="2:6" ht="15.75">
      <c r="B36" s="198"/>
      <c r="C36" s="226"/>
      <c r="D36" s="227"/>
    </row>
    <row r="37" spans="2:6" ht="15.75">
      <c r="B37" s="228"/>
      <c r="C37" s="229"/>
      <c r="D37" s="230"/>
    </row>
    <row r="38" spans="2:6" ht="15.75">
      <c r="B38" s="127" t="s">
        <v>227</v>
      </c>
      <c r="C38" s="231"/>
      <c r="D38" s="230"/>
    </row>
    <row r="39" spans="2:6" ht="16.5">
      <c r="B39" s="137"/>
      <c r="C39" s="196"/>
      <c r="D39" s="73"/>
    </row>
    <row r="40" spans="2:6">
      <c r="B40" s="18"/>
    </row>
    <row r="41" spans="2:6">
      <c r="B41" s="17"/>
    </row>
    <row r="54" ht="21" customHeight="1"/>
  </sheetData>
  <mergeCells count="4">
    <mergeCell ref="B2:D2"/>
    <mergeCell ref="B3:D3"/>
    <mergeCell ref="C5:C6"/>
    <mergeCell ref="D5: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7"/>
  <sheetViews>
    <sheetView showGridLines="0" zoomScale="115" zoomScaleNormal="115" workbookViewId="0">
      <selection activeCell="J10" sqref="J10"/>
    </sheetView>
  </sheetViews>
  <sheetFormatPr baseColWidth="10" defaultRowHeight="15"/>
  <cols>
    <col min="7" max="7" width="16.42578125" customWidth="1"/>
    <col min="11" max="11" width="11.42578125" customWidth="1"/>
    <col min="12" max="12" width="5.5703125" customWidth="1"/>
  </cols>
  <sheetData>
    <row r="1" spans="2:8" ht="16.5">
      <c r="B1" s="70"/>
      <c r="C1" s="70"/>
      <c r="D1" s="70"/>
      <c r="E1" s="70"/>
      <c r="F1" s="70"/>
      <c r="G1" s="70"/>
      <c r="H1" s="70"/>
    </row>
    <row r="2" spans="2:8" ht="15" customHeight="1">
      <c r="B2" s="308" t="s">
        <v>126</v>
      </c>
      <c r="C2" s="308"/>
      <c r="D2" s="308"/>
      <c r="E2" s="308"/>
      <c r="F2" s="308"/>
      <c r="G2" s="308"/>
      <c r="H2" s="308"/>
    </row>
    <row r="3" spans="2:8" ht="15" customHeight="1">
      <c r="B3" s="232"/>
      <c r="C3" s="232"/>
      <c r="D3" s="232"/>
      <c r="E3" s="232"/>
      <c r="F3" s="232"/>
      <c r="G3" s="232"/>
      <c r="H3" s="232"/>
    </row>
    <row r="4" spans="2:8" ht="16.5">
      <c r="B4" s="70"/>
      <c r="C4" s="233"/>
      <c r="D4" s="70"/>
      <c r="E4" s="70"/>
      <c r="F4" s="70"/>
      <c r="G4" s="70"/>
      <c r="H4" s="70"/>
    </row>
    <row r="5" spans="2:8" ht="15.75">
      <c r="B5" s="309" t="s">
        <v>127</v>
      </c>
      <c r="C5" s="309"/>
      <c r="D5" s="309"/>
      <c r="E5" s="228"/>
      <c r="F5" s="228"/>
      <c r="G5" s="228"/>
      <c r="H5" s="228"/>
    </row>
    <row r="6" spans="2:8">
      <c r="B6" s="310" t="s">
        <v>128</v>
      </c>
      <c r="C6" s="310"/>
      <c r="D6" s="310"/>
      <c r="E6" s="310"/>
      <c r="F6" s="310"/>
      <c r="G6" s="310"/>
      <c r="H6" s="310"/>
    </row>
    <row r="7" spans="2:8" ht="15.75">
      <c r="B7" s="228"/>
      <c r="C7" s="234"/>
      <c r="D7" s="228"/>
      <c r="E7" s="228"/>
      <c r="F7" s="228"/>
      <c r="G7" s="228"/>
      <c r="H7" s="228"/>
    </row>
    <row r="8" spans="2:8">
      <c r="B8" s="311" t="s">
        <v>248</v>
      </c>
      <c r="C8" s="311"/>
      <c r="D8" s="311"/>
      <c r="E8" s="311"/>
      <c r="F8" s="311"/>
      <c r="G8" s="311"/>
      <c r="H8" s="311"/>
    </row>
    <row r="9" spans="2:8">
      <c r="B9" s="311"/>
      <c r="C9" s="311"/>
      <c r="D9" s="311"/>
      <c r="E9" s="311"/>
      <c r="F9" s="311"/>
      <c r="G9" s="311"/>
      <c r="H9" s="311"/>
    </row>
    <row r="10" spans="2:8" ht="34.5" customHeight="1">
      <c r="B10" s="311"/>
      <c r="C10" s="311"/>
      <c r="D10" s="311"/>
      <c r="E10" s="311"/>
      <c r="F10" s="311"/>
      <c r="G10" s="311"/>
      <c r="H10" s="311"/>
    </row>
    <row r="11" spans="2:8" ht="43.5" customHeight="1">
      <c r="B11" s="311"/>
      <c r="C11" s="311"/>
      <c r="D11" s="311"/>
      <c r="E11" s="311"/>
      <c r="F11" s="311"/>
      <c r="G11" s="311"/>
      <c r="H11" s="311"/>
    </row>
    <row r="12" spans="2:8" ht="15.75">
      <c r="B12" s="228"/>
      <c r="C12" s="234"/>
      <c r="D12" s="228"/>
      <c r="E12" s="228"/>
      <c r="F12" s="228"/>
      <c r="G12" s="228"/>
      <c r="H12" s="228"/>
    </row>
    <row r="13" spans="2:8" ht="15.75">
      <c r="B13" s="234" t="s">
        <v>129</v>
      </c>
      <c r="C13" s="228"/>
      <c r="D13" s="228"/>
      <c r="E13" s="228"/>
      <c r="F13" s="228"/>
      <c r="G13" s="228"/>
      <c r="H13" s="228"/>
    </row>
    <row r="14" spans="2:8" ht="15.75">
      <c r="B14" s="228"/>
      <c r="C14" s="234"/>
      <c r="D14" s="228"/>
      <c r="E14" s="228"/>
      <c r="F14" s="228"/>
      <c r="G14" s="228"/>
      <c r="H14" s="228"/>
    </row>
    <row r="15" spans="2:8" ht="15.75">
      <c r="B15" s="228"/>
      <c r="C15" s="228"/>
      <c r="D15" s="228"/>
      <c r="E15" s="228"/>
      <c r="F15" s="228"/>
      <c r="G15" s="228"/>
      <c r="H15" s="228"/>
    </row>
    <row r="16" spans="2:8" ht="15.75">
      <c r="B16" s="228"/>
      <c r="C16" s="235" t="s">
        <v>130</v>
      </c>
      <c r="D16" s="228"/>
      <c r="E16" s="228"/>
      <c r="F16" s="228"/>
      <c r="G16" s="228"/>
      <c r="H16" s="228"/>
    </row>
    <row r="17" spans="2:8" ht="15.75">
      <c r="B17" s="228"/>
      <c r="C17" s="234" t="s">
        <v>131</v>
      </c>
      <c r="D17" s="228"/>
      <c r="E17" s="228"/>
      <c r="F17" s="228"/>
      <c r="G17" s="228"/>
      <c r="H17" s="228"/>
    </row>
  </sheetData>
  <mergeCells count="4">
    <mergeCell ref="B2:H2"/>
    <mergeCell ref="B5:D5"/>
    <mergeCell ref="B6:H6"/>
    <mergeCell ref="B8:H11"/>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8"/>
  <sheetViews>
    <sheetView showGridLines="0" zoomScale="85" zoomScaleNormal="85" zoomScalePageLayoutView="85" workbookViewId="0">
      <pane ySplit="2" topLeftCell="A3" activePane="bottomLeft" state="frozen"/>
      <selection pane="bottomLeft" activeCell="A6" sqref="A6:G7"/>
    </sheetView>
  </sheetViews>
  <sheetFormatPr baseColWidth="10" defaultRowHeight="15"/>
  <cols>
    <col min="2" max="2" width="34.42578125" customWidth="1"/>
    <col min="3" max="3" width="15.42578125" customWidth="1"/>
    <col min="4" max="4" width="16.28515625" customWidth="1"/>
    <col min="5" max="5" width="15" bestFit="1" customWidth="1"/>
    <col min="6" max="6" width="14.140625" bestFit="1" customWidth="1"/>
    <col min="7" max="7" width="23.28515625" customWidth="1"/>
  </cols>
  <sheetData>
    <row r="1" spans="1:9" ht="15.75">
      <c r="A1" s="76"/>
      <c r="B1" s="76"/>
      <c r="C1" s="76"/>
      <c r="D1" s="76"/>
      <c r="E1" s="76"/>
      <c r="F1" s="76"/>
      <c r="G1" s="76"/>
      <c r="H1" s="76"/>
      <c r="I1" s="76"/>
    </row>
    <row r="2" spans="1:9" ht="16.5">
      <c r="A2" s="314" t="s">
        <v>60</v>
      </c>
      <c r="B2" s="314"/>
      <c r="C2" s="314"/>
      <c r="D2" s="314"/>
      <c r="E2" s="314"/>
      <c r="F2" s="314"/>
      <c r="G2" s="314"/>
      <c r="H2" s="76"/>
      <c r="I2" s="76"/>
    </row>
    <row r="3" spans="1:9" ht="15.75">
      <c r="A3" s="315" t="s">
        <v>67</v>
      </c>
      <c r="B3" s="315"/>
      <c r="C3" s="315"/>
      <c r="D3" s="315"/>
      <c r="E3" s="315"/>
      <c r="F3" s="315"/>
      <c r="G3" s="315"/>
      <c r="H3" s="76"/>
      <c r="I3" s="76"/>
    </row>
    <row r="4" spans="1:9" ht="15.75">
      <c r="A4" s="316" t="s">
        <v>258</v>
      </c>
      <c r="B4" s="316"/>
      <c r="C4" s="316"/>
      <c r="D4" s="316"/>
      <c r="E4" s="316"/>
      <c r="F4" s="316"/>
      <c r="G4" s="316"/>
      <c r="H4" s="76"/>
      <c r="I4" s="76"/>
    </row>
    <row r="5" spans="1:9" ht="34.5" customHeight="1">
      <c r="A5" s="313" t="s">
        <v>259</v>
      </c>
      <c r="B5" s="313"/>
      <c r="C5" s="313"/>
      <c r="D5" s="313"/>
      <c r="E5" s="313"/>
      <c r="F5" s="313"/>
      <c r="G5" s="313"/>
      <c r="H5" s="76"/>
      <c r="I5" s="76"/>
    </row>
    <row r="6" spans="1:9" ht="15.75">
      <c r="A6" s="312" t="s">
        <v>249</v>
      </c>
      <c r="B6" s="312"/>
      <c r="C6" s="312"/>
      <c r="D6" s="312"/>
      <c r="E6" s="312"/>
      <c r="F6" s="312"/>
      <c r="G6" s="312"/>
      <c r="H6" s="76"/>
      <c r="I6" s="76"/>
    </row>
    <row r="7" spans="1:9" ht="121.5" customHeight="1">
      <c r="A7" s="312"/>
      <c r="B7" s="312"/>
      <c r="C7" s="312"/>
      <c r="D7" s="312"/>
      <c r="E7" s="312"/>
      <c r="F7" s="312"/>
      <c r="G7" s="312"/>
      <c r="H7" s="76"/>
      <c r="I7" s="76"/>
    </row>
    <row r="8" spans="1:9" ht="15.75">
      <c r="A8" s="315" t="s">
        <v>250</v>
      </c>
      <c r="B8" s="315"/>
      <c r="C8" s="315"/>
      <c r="D8" s="315"/>
      <c r="E8" s="315"/>
      <c r="F8" s="315"/>
      <c r="G8" s="315"/>
      <c r="H8" s="76"/>
      <c r="I8" s="76"/>
    </row>
    <row r="9" spans="1:9" ht="15.75">
      <c r="A9" s="313" t="s">
        <v>251</v>
      </c>
      <c r="B9" s="313"/>
      <c r="C9" s="313"/>
      <c r="D9" s="313"/>
      <c r="E9" s="313"/>
      <c r="F9" s="313"/>
      <c r="G9" s="313"/>
      <c r="H9" s="76"/>
      <c r="I9" s="76"/>
    </row>
    <row r="10" spans="1:9" ht="91.5" customHeight="1">
      <c r="A10" s="313"/>
      <c r="B10" s="313"/>
      <c r="C10" s="313"/>
      <c r="D10" s="313"/>
      <c r="E10" s="313"/>
      <c r="F10" s="313"/>
      <c r="G10" s="313"/>
      <c r="H10" s="76"/>
      <c r="I10" s="76"/>
    </row>
    <row r="11" spans="1:9" ht="15.75">
      <c r="A11" s="312" t="s">
        <v>252</v>
      </c>
      <c r="B11" s="312"/>
      <c r="C11" s="312"/>
      <c r="D11" s="312"/>
      <c r="E11" s="312"/>
      <c r="F11" s="312"/>
      <c r="G11" s="312"/>
      <c r="H11" s="76"/>
      <c r="I11" s="76"/>
    </row>
    <row r="12" spans="1:9" ht="19.5" customHeight="1">
      <c r="A12" s="312"/>
      <c r="B12" s="312"/>
      <c r="C12" s="312"/>
      <c r="D12" s="312"/>
      <c r="E12" s="312"/>
      <c r="F12" s="312"/>
      <c r="G12" s="312"/>
      <c r="H12" s="76"/>
      <c r="I12" s="76"/>
    </row>
    <row r="13" spans="1:9" ht="15.75">
      <c r="A13" s="315" t="s">
        <v>68</v>
      </c>
      <c r="B13" s="315"/>
      <c r="C13" s="315"/>
      <c r="D13" s="315"/>
      <c r="E13" s="315"/>
      <c r="F13" s="315"/>
      <c r="G13" s="315"/>
      <c r="H13" s="76"/>
      <c r="I13" s="76"/>
    </row>
    <row r="14" spans="1:9" ht="34.5" customHeight="1">
      <c r="A14" s="313" t="s">
        <v>69</v>
      </c>
      <c r="B14" s="313"/>
      <c r="C14" s="313"/>
      <c r="D14" s="313"/>
      <c r="E14" s="313"/>
      <c r="F14" s="313"/>
      <c r="G14" s="313"/>
      <c r="H14" s="76"/>
      <c r="I14" s="76"/>
    </row>
    <row r="15" spans="1:9" ht="76.5" customHeight="1">
      <c r="A15" s="313"/>
      <c r="B15" s="313"/>
      <c r="C15" s="313"/>
      <c r="D15" s="313"/>
      <c r="E15" s="313"/>
      <c r="F15" s="313"/>
      <c r="G15" s="313"/>
      <c r="H15" s="76"/>
      <c r="I15" s="76"/>
    </row>
    <row r="16" spans="1:9" ht="15.75">
      <c r="A16" s="313" t="s">
        <v>70</v>
      </c>
      <c r="B16" s="313"/>
      <c r="C16" s="313"/>
      <c r="D16" s="313"/>
      <c r="E16" s="313"/>
      <c r="F16" s="313"/>
      <c r="G16" s="313"/>
      <c r="H16" s="76"/>
      <c r="I16" s="76"/>
    </row>
    <row r="17" spans="1:9" ht="15.75" customHeight="1">
      <c r="A17" s="313"/>
      <c r="B17" s="313"/>
      <c r="C17" s="313"/>
      <c r="D17" s="313"/>
      <c r="E17" s="313"/>
      <c r="F17" s="313"/>
      <c r="G17" s="313"/>
      <c r="H17" s="76"/>
      <c r="I17" s="76"/>
    </row>
    <row r="18" spans="1:9" ht="15.75">
      <c r="A18" s="313" t="s">
        <v>260</v>
      </c>
      <c r="B18" s="313"/>
      <c r="C18" s="313"/>
      <c r="D18" s="313"/>
      <c r="E18" s="313"/>
      <c r="F18" s="313"/>
      <c r="G18" s="313"/>
      <c r="H18" s="76"/>
      <c r="I18" s="76"/>
    </row>
    <row r="19" spans="1:9" ht="18.75" customHeight="1">
      <c r="A19" s="313"/>
      <c r="B19" s="313"/>
      <c r="C19" s="313"/>
      <c r="D19" s="313"/>
      <c r="E19" s="313"/>
      <c r="F19" s="313"/>
      <c r="G19" s="313"/>
      <c r="H19" s="76"/>
      <c r="I19" s="76"/>
    </row>
    <row r="20" spans="1:9" ht="15.75">
      <c r="A20" s="315" t="s">
        <v>71</v>
      </c>
      <c r="B20" s="315"/>
      <c r="C20" s="315"/>
      <c r="D20" s="315"/>
      <c r="E20" s="315"/>
      <c r="F20" s="315"/>
      <c r="G20" s="315"/>
      <c r="H20" s="76"/>
      <c r="I20" s="76"/>
    </row>
    <row r="21" spans="1:9" ht="15.75">
      <c r="A21" s="313" t="s">
        <v>72</v>
      </c>
      <c r="B21" s="313"/>
      <c r="C21" s="313"/>
      <c r="D21" s="313"/>
      <c r="E21" s="313"/>
      <c r="F21" s="313"/>
      <c r="G21" s="313"/>
      <c r="H21" s="76"/>
      <c r="I21" s="76"/>
    </row>
    <row r="22" spans="1:9" ht="38.25" customHeight="1">
      <c r="A22" s="313"/>
      <c r="B22" s="313"/>
      <c r="C22" s="313"/>
      <c r="D22" s="313"/>
      <c r="E22" s="313"/>
      <c r="F22" s="313"/>
      <c r="G22" s="313"/>
      <c r="H22" s="76"/>
      <c r="I22" s="76"/>
    </row>
    <row r="23" spans="1:9" ht="15.75">
      <c r="A23" s="236"/>
      <c r="B23" s="236"/>
      <c r="C23" s="236"/>
      <c r="D23" s="236"/>
      <c r="E23" s="236"/>
      <c r="F23" s="236"/>
      <c r="G23" s="236"/>
      <c r="H23" s="76"/>
      <c r="I23" s="76"/>
    </row>
    <row r="24" spans="1:9" ht="15.75">
      <c r="A24" s="236"/>
      <c r="B24" s="236"/>
      <c r="C24" s="236"/>
      <c r="D24" s="236"/>
      <c r="E24" s="236"/>
      <c r="F24" s="236"/>
      <c r="G24" s="236"/>
      <c r="H24" s="76"/>
      <c r="I24" s="76"/>
    </row>
    <row r="25" spans="1:9" ht="15" customHeight="1">
      <c r="A25" s="237"/>
      <c r="B25" s="238"/>
      <c r="C25" s="238"/>
      <c r="D25" s="238"/>
      <c r="E25" s="238"/>
      <c r="F25" s="76"/>
      <c r="G25" s="76"/>
      <c r="H25" s="76"/>
      <c r="I25" s="76"/>
    </row>
    <row r="26" spans="1:9" ht="15.75">
      <c r="A26" s="239" t="s">
        <v>73</v>
      </c>
      <c r="B26" s="238"/>
      <c r="C26" s="238"/>
      <c r="D26" s="238"/>
      <c r="E26" s="238"/>
      <c r="F26" s="76"/>
      <c r="G26" s="76"/>
      <c r="H26" s="76"/>
      <c r="I26" s="76"/>
    </row>
    <row r="27" spans="1:9" ht="15.75">
      <c r="A27" s="313" t="s">
        <v>244</v>
      </c>
      <c r="B27" s="313"/>
      <c r="C27" s="313"/>
      <c r="D27" s="313"/>
      <c r="E27" s="313"/>
      <c r="F27" s="313"/>
      <c r="G27" s="313"/>
      <c r="H27" s="76"/>
      <c r="I27" s="76"/>
    </row>
    <row r="28" spans="1:9" ht="79.5" customHeight="1">
      <c r="A28" s="313"/>
      <c r="B28" s="313"/>
      <c r="C28" s="313"/>
      <c r="D28" s="313"/>
      <c r="E28" s="313"/>
      <c r="F28" s="313"/>
      <c r="G28" s="313"/>
      <c r="H28" s="76"/>
      <c r="I28" s="76"/>
    </row>
    <row r="29" spans="1:9" ht="15.75">
      <c r="A29" s="315" t="s">
        <v>74</v>
      </c>
      <c r="B29" s="315"/>
      <c r="C29" s="315"/>
      <c r="D29" s="315"/>
      <c r="E29" s="315"/>
      <c r="F29" s="315"/>
      <c r="G29" s="315"/>
      <c r="H29" s="76"/>
      <c r="I29" s="76"/>
    </row>
    <row r="30" spans="1:9" ht="15.75">
      <c r="A30" s="313" t="s">
        <v>75</v>
      </c>
      <c r="B30" s="313"/>
      <c r="C30" s="313"/>
      <c r="D30" s="313"/>
      <c r="E30" s="313"/>
      <c r="F30" s="313"/>
      <c r="G30" s="313"/>
      <c r="H30" s="76"/>
      <c r="I30" s="76"/>
    </row>
    <row r="31" spans="1:9" ht="22.5" customHeight="1">
      <c r="A31" s="313"/>
      <c r="B31" s="313"/>
      <c r="C31" s="313"/>
      <c r="D31" s="313"/>
      <c r="E31" s="313"/>
      <c r="F31" s="313"/>
      <c r="G31" s="313"/>
      <c r="H31" s="76"/>
      <c r="I31" s="76"/>
    </row>
    <row r="32" spans="1:9" ht="15.75">
      <c r="A32" s="315" t="s">
        <v>76</v>
      </c>
      <c r="B32" s="315"/>
      <c r="C32" s="315"/>
      <c r="D32" s="315"/>
      <c r="E32" s="315"/>
      <c r="F32" s="315"/>
      <c r="G32" s="315"/>
      <c r="H32" s="76"/>
      <c r="I32" s="76"/>
    </row>
    <row r="33" spans="1:9" ht="19.5" customHeight="1">
      <c r="A33" s="313" t="s">
        <v>253</v>
      </c>
      <c r="B33" s="313"/>
      <c r="C33" s="313"/>
      <c r="D33" s="313"/>
      <c r="E33" s="313"/>
      <c r="F33" s="313"/>
      <c r="G33" s="313"/>
      <c r="H33" s="76"/>
      <c r="I33" s="76"/>
    </row>
    <row r="34" spans="1:9" ht="29.25" customHeight="1">
      <c r="A34" s="313"/>
      <c r="B34" s="313"/>
      <c r="C34" s="313"/>
      <c r="D34" s="313"/>
      <c r="E34" s="313"/>
      <c r="F34" s="313"/>
      <c r="G34" s="313"/>
      <c r="H34" s="76"/>
      <c r="I34" s="76"/>
    </row>
    <row r="35" spans="1:9" ht="15.75">
      <c r="A35" s="315" t="s">
        <v>77</v>
      </c>
      <c r="B35" s="315"/>
      <c r="C35" s="315"/>
      <c r="D35" s="315"/>
      <c r="E35" s="315"/>
      <c r="F35" s="315"/>
      <c r="G35" s="315"/>
      <c r="H35" s="76"/>
      <c r="I35" s="76"/>
    </row>
    <row r="36" spans="1:9" ht="15.75" customHeight="1">
      <c r="A36" s="313" t="s">
        <v>261</v>
      </c>
      <c r="B36" s="313"/>
      <c r="C36" s="313"/>
      <c r="D36" s="313"/>
      <c r="E36" s="313"/>
      <c r="F36" s="313"/>
      <c r="G36" s="313"/>
      <c r="H36" s="76"/>
      <c r="I36" s="76"/>
    </row>
    <row r="37" spans="1:9" ht="23.25" customHeight="1">
      <c r="A37" s="313"/>
      <c r="B37" s="313"/>
      <c r="C37" s="313"/>
      <c r="D37" s="313"/>
      <c r="E37" s="313"/>
      <c r="F37" s="313"/>
      <c r="G37" s="313"/>
      <c r="H37" s="76"/>
      <c r="I37" s="76"/>
    </row>
    <row r="38" spans="1:9" ht="15.75">
      <c r="A38" s="315" t="s">
        <v>78</v>
      </c>
      <c r="B38" s="315"/>
      <c r="C38" s="315"/>
      <c r="D38" s="315"/>
      <c r="E38" s="315"/>
      <c r="F38" s="315"/>
      <c r="G38" s="315"/>
      <c r="H38" s="76"/>
      <c r="I38" s="76"/>
    </row>
    <row r="39" spans="1:9" ht="15.75">
      <c r="A39" s="313" t="s">
        <v>217</v>
      </c>
      <c r="B39" s="313"/>
      <c r="C39" s="313"/>
      <c r="D39" s="313"/>
      <c r="E39" s="313"/>
      <c r="F39" s="313"/>
      <c r="G39" s="313"/>
      <c r="H39" s="76"/>
      <c r="I39" s="76"/>
    </row>
    <row r="40" spans="1:9" ht="24.75" customHeight="1">
      <c r="A40" s="313"/>
      <c r="B40" s="313"/>
      <c r="C40" s="313"/>
      <c r="D40" s="313"/>
      <c r="E40" s="313"/>
      <c r="F40" s="313"/>
      <c r="G40" s="313"/>
      <c r="H40" s="76"/>
      <c r="I40" s="76"/>
    </row>
    <row r="41" spans="1:9" ht="31.5" customHeight="1">
      <c r="A41" s="313" t="s">
        <v>262</v>
      </c>
      <c r="B41" s="317"/>
      <c r="C41" s="317"/>
      <c r="D41" s="317"/>
      <c r="E41" s="317"/>
      <c r="F41" s="317"/>
      <c r="G41" s="317"/>
      <c r="H41" s="76"/>
      <c r="I41" s="76"/>
    </row>
    <row r="42" spans="1:9" ht="33" customHeight="1">
      <c r="A42" s="313" t="s">
        <v>263</v>
      </c>
      <c r="B42" s="313"/>
      <c r="C42" s="313"/>
      <c r="D42" s="313"/>
      <c r="E42" s="313"/>
      <c r="F42" s="313"/>
      <c r="G42" s="313"/>
      <c r="H42" s="76"/>
      <c r="I42" s="76"/>
    </row>
    <row r="43" spans="1:9" ht="54.75" customHeight="1">
      <c r="A43" s="313" t="s">
        <v>264</v>
      </c>
      <c r="B43" s="313"/>
      <c r="C43" s="313"/>
      <c r="D43" s="313"/>
      <c r="E43" s="313"/>
      <c r="F43" s="313"/>
      <c r="G43" s="313"/>
      <c r="H43" s="76"/>
      <c r="I43" s="76"/>
    </row>
    <row r="44" spans="1:9" ht="38.25" customHeight="1">
      <c r="A44" s="313" t="s">
        <v>265</v>
      </c>
      <c r="B44" s="313"/>
      <c r="C44" s="313"/>
      <c r="D44" s="313"/>
      <c r="E44" s="313"/>
      <c r="F44" s="313"/>
      <c r="G44" s="313"/>
      <c r="H44" s="76"/>
      <c r="I44" s="76"/>
    </row>
    <row r="45" spans="1:9" ht="15.75">
      <c r="A45" s="313" t="s">
        <v>266</v>
      </c>
      <c r="B45" s="313"/>
      <c r="C45" s="313"/>
      <c r="D45" s="313"/>
      <c r="E45" s="313"/>
      <c r="F45" s="313"/>
      <c r="G45" s="313"/>
      <c r="H45" s="76"/>
      <c r="I45" s="76"/>
    </row>
    <row r="46" spans="1:9" ht="15.75">
      <c r="A46" s="313"/>
      <c r="B46" s="313"/>
      <c r="C46" s="313"/>
      <c r="D46" s="313"/>
      <c r="E46" s="313"/>
      <c r="F46" s="313"/>
      <c r="G46" s="313"/>
      <c r="H46" s="76"/>
      <c r="I46" s="76"/>
    </row>
    <row r="47" spans="1:9" ht="15.75">
      <c r="A47" s="236"/>
      <c r="B47" s="236"/>
      <c r="C47" s="236"/>
      <c r="D47" s="236"/>
      <c r="E47" s="236"/>
      <c r="F47" s="236"/>
      <c r="G47" s="236"/>
      <c r="H47" s="76"/>
      <c r="I47" s="76"/>
    </row>
    <row r="48" spans="1:9" ht="15.75">
      <c r="A48" s="237"/>
      <c r="B48" s="238"/>
      <c r="C48" s="238"/>
      <c r="D48" s="238"/>
      <c r="E48" s="238"/>
      <c r="F48" s="76"/>
      <c r="G48" s="76"/>
      <c r="H48" s="76"/>
      <c r="I48" s="76"/>
    </row>
    <row r="49" spans="1:9" ht="15.75">
      <c r="A49" s="239" t="s">
        <v>79</v>
      </c>
      <c r="B49" s="238"/>
      <c r="C49" s="238"/>
      <c r="D49" s="238"/>
      <c r="E49" s="238"/>
      <c r="F49" s="76"/>
      <c r="G49" s="76"/>
      <c r="H49" s="76"/>
      <c r="I49" s="76"/>
    </row>
    <row r="50" spans="1:9" ht="15.75">
      <c r="A50" s="239"/>
      <c r="B50" s="238"/>
      <c r="C50" s="238"/>
      <c r="D50" s="238"/>
      <c r="E50" s="238"/>
      <c r="F50" s="76"/>
      <c r="G50" s="76"/>
      <c r="H50" s="76"/>
      <c r="I50" s="76"/>
    </row>
    <row r="51" spans="1:9" ht="30">
      <c r="A51" s="76"/>
      <c r="B51" s="240"/>
      <c r="C51" s="241" t="s">
        <v>80</v>
      </c>
      <c r="D51" s="241" t="s">
        <v>81</v>
      </c>
      <c r="E51" s="241" t="s">
        <v>82</v>
      </c>
      <c r="F51" s="76"/>
      <c r="G51" s="76"/>
      <c r="H51" s="76"/>
      <c r="I51" s="76"/>
    </row>
    <row r="52" spans="1:9" ht="15.75">
      <c r="A52" s="76"/>
      <c r="B52" s="242" t="s">
        <v>83</v>
      </c>
      <c r="C52" s="318" t="s">
        <v>84</v>
      </c>
      <c r="D52" s="319"/>
      <c r="E52" s="320"/>
      <c r="F52" s="76"/>
      <c r="G52" s="76"/>
      <c r="H52" s="76"/>
      <c r="I52" s="76"/>
    </row>
    <row r="53" spans="1:9" ht="15.75">
      <c r="A53" s="76"/>
      <c r="B53" s="242" t="s">
        <v>85</v>
      </c>
      <c r="C53" s="321"/>
      <c r="D53" s="322"/>
      <c r="E53" s="323"/>
      <c r="F53" s="76"/>
      <c r="G53" s="76"/>
      <c r="H53" s="76"/>
      <c r="I53" s="76"/>
    </row>
    <row r="54" spans="1:9" ht="15.75">
      <c r="A54" s="239"/>
      <c r="B54" s="238"/>
      <c r="C54" s="238"/>
      <c r="D54" s="238"/>
      <c r="E54" s="238"/>
      <c r="F54" s="76"/>
      <c r="G54" s="76"/>
      <c r="H54" s="76"/>
      <c r="I54" s="76"/>
    </row>
    <row r="55" spans="1:9" ht="15.75">
      <c r="A55" s="239"/>
      <c r="B55" s="238"/>
      <c r="C55" s="238"/>
      <c r="D55" s="238"/>
      <c r="E55" s="238"/>
      <c r="F55" s="76"/>
      <c r="G55" s="76"/>
      <c r="H55" s="76"/>
      <c r="I55" s="76"/>
    </row>
    <row r="56" spans="1:9" ht="15.75">
      <c r="A56" s="239" t="s">
        <v>254</v>
      </c>
      <c r="B56" s="238"/>
      <c r="C56" s="238"/>
      <c r="D56" s="238"/>
      <c r="E56" s="238"/>
      <c r="F56" s="76"/>
      <c r="G56" s="76"/>
      <c r="H56" s="76"/>
      <c r="I56" s="76"/>
    </row>
    <row r="57" spans="1:9" ht="15.75">
      <c r="A57" s="239"/>
      <c r="B57" s="238"/>
      <c r="C57" s="238"/>
      <c r="D57" s="238"/>
      <c r="E57" s="238"/>
      <c r="F57" s="76"/>
      <c r="G57" s="76"/>
      <c r="H57" s="76"/>
      <c r="I57" s="76"/>
    </row>
    <row r="58" spans="1:9" ht="30">
      <c r="A58" s="76"/>
      <c r="B58" s="240" t="s">
        <v>86</v>
      </c>
      <c r="C58" s="241" t="s">
        <v>87</v>
      </c>
      <c r="D58" s="241" t="s">
        <v>88</v>
      </c>
      <c r="E58" s="241" t="s">
        <v>89</v>
      </c>
      <c r="F58" s="241" t="s">
        <v>90</v>
      </c>
      <c r="G58" s="76"/>
      <c r="H58" s="76"/>
      <c r="I58" s="76"/>
    </row>
    <row r="59" spans="1:9" ht="15.75">
      <c r="A59" s="76"/>
      <c r="B59" s="240" t="s">
        <v>91</v>
      </c>
      <c r="C59" s="318" t="s">
        <v>84</v>
      </c>
      <c r="D59" s="319"/>
      <c r="E59" s="319"/>
      <c r="F59" s="320"/>
      <c r="G59" s="76"/>
      <c r="H59" s="76"/>
      <c r="I59" s="76"/>
    </row>
    <row r="60" spans="1:9" ht="15.75">
      <c r="A60" s="76"/>
      <c r="B60" s="240" t="s">
        <v>92</v>
      </c>
      <c r="C60" s="321"/>
      <c r="D60" s="322"/>
      <c r="E60" s="322"/>
      <c r="F60" s="323"/>
      <c r="G60" s="76"/>
      <c r="H60" s="76"/>
      <c r="I60" s="76"/>
    </row>
    <row r="61" spans="1:9" ht="15.75">
      <c r="A61" s="239"/>
      <c r="B61" s="238"/>
      <c r="C61" s="238"/>
      <c r="D61" s="238"/>
      <c r="E61" s="238"/>
      <c r="F61" s="76"/>
      <c r="G61" s="76"/>
      <c r="H61" s="76"/>
      <c r="I61" s="76"/>
    </row>
    <row r="62" spans="1:9" ht="15.75">
      <c r="A62" s="239"/>
      <c r="B62" s="238"/>
      <c r="C62" s="238"/>
      <c r="D62" s="238"/>
      <c r="E62" s="238"/>
      <c r="F62" s="76"/>
      <c r="G62" s="76"/>
      <c r="H62" s="76"/>
      <c r="I62" s="76"/>
    </row>
    <row r="63" spans="1:9" ht="15.75">
      <c r="A63" s="315" t="s">
        <v>255</v>
      </c>
      <c r="B63" s="315"/>
      <c r="C63" s="315"/>
      <c r="D63" s="315"/>
      <c r="E63" s="315"/>
      <c r="F63" s="315"/>
      <c r="G63" s="315"/>
      <c r="H63" s="76"/>
      <c r="I63" s="76"/>
    </row>
    <row r="64" spans="1:9" ht="15.75">
      <c r="A64" s="239" t="s">
        <v>84</v>
      </c>
      <c r="B64" s="238"/>
      <c r="C64" s="238"/>
      <c r="D64" s="238"/>
      <c r="E64" s="238"/>
      <c r="F64" s="76"/>
      <c r="G64" s="76"/>
      <c r="H64" s="76"/>
      <c r="I64" s="76"/>
    </row>
    <row r="65" spans="1:9" ht="15.75">
      <c r="A65" s="239"/>
      <c r="B65" s="238"/>
      <c r="C65" s="238"/>
      <c r="D65" s="238"/>
      <c r="E65" s="238"/>
      <c r="F65" s="76"/>
      <c r="G65" s="76"/>
      <c r="H65" s="76"/>
      <c r="I65" s="76"/>
    </row>
    <row r="66" spans="1:9" ht="15.75">
      <c r="A66" s="324" t="s">
        <v>256</v>
      </c>
      <c r="B66" s="324"/>
      <c r="C66" s="324"/>
      <c r="D66" s="324"/>
      <c r="E66" s="324"/>
      <c r="F66" s="324"/>
      <c r="G66" s="324"/>
      <c r="H66" s="76"/>
      <c r="I66" s="76"/>
    </row>
    <row r="67" spans="1:9" ht="15.75">
      <c r="A67" s="239"/>
      <c r="B67" s="238"/>
      <c r="C67" s="238"/>
      <c r="D67" s="238"/>
      <c r="E67" s="238"/>
      <c r="F67" s="76"/>
      <c r="G67" s="76"/>
      <c r="H67" s="76"/>
      <c r="I67" s="76"/>
    </row>
    <row r="68" spans="1:9" ht="15.75">
      <c r="A68" s="312" t="s">
        <v>267</v>
      </c>
      <c r="B68" s="312"/>
      <c r="C68" s="312"/>
      <c r="D68" s="312"/>
      <c r="E68" s="312"/>
      <c r="F68" s="312"/>
      <c r="G68" s="312"/>
      <c r="H68" s="76"/>
      <c r="I68" s="76"/>
    </row>
    <row r="69" spans="1:9" ht="37.5" customHeight="1">
      <c r="A69" s="312"/>
      <c r="B69" s="312"/>
      <c r="C69" s="312"/>
      <c r="D69" s="312"/>
      <c r="E69" s="312"/>
      <c r="F69" s="312"/>
      <c r="G69" s="312"/>
      <c r="H69" s="76"/>
      <c r="I69" s="76"/>
    </row>
    <row r="70" spans="1:9" ht="15.75">
      <c r="A70" s="312" t="s">
        <v>268</v>
      </c>
      <c r="B70" s="312"/>
      <c r="C70" s="312"/>
      <c r="D70" s="312"/>
      <c r="E70" s="312"/>
      <c r="F70" s="312"/>
      <c r="G70" s="312"/>
      <c r="H70" s="76"/>
      <c r="I70" s="76"/>
    </row>
    <row r="71" spans="1:9" ht="37.5" customHeight="1">
      <c r="A71" s="312"/>
      <c r="B71" s="312"/>
      <c r="C71" s="312"/>
      <c r="D71" s="312"/>
      <c r="E71" s="312"/>
      <c r="F71" s="312"/>
      <c r="G71" s="312"/>
      <c r="H71" s="76"/>
      <c r="I71" s="76"/>
    </row>
    <row r="72" spans="1:9" ht="15.75">
      <c r="A72" s="312" t="s">
        <v>269</v>
      </c>
      <c r="B72" s="312"/>
      <c r="C72" s="312"/>
      <c r="D72" s="312"/>
      <c r="E72" s="312"/>
      <c r="F72" s="312"/>
      <c r="G72" s="312"/>
      <c r="H72" s="76"/>
      <c r="I72" s="76"/>
    </row>
    <row r="73" spans="1:9" ht="25.5" customHeight="1">
      <c r="A73" s="312"/>
      <c r="B73" s="312"/>
      <c r="C73" s="312"/>
      <c r="D73" s="312"/>
      <c r="E73" s="312"/>
      <c r="F73" s="312"/>
      <c r="G73" s="312"/>
      <c r="H73" s="76"/>
      <c r="I73" s="76"/>
    </row>
    <row r="74" spans="1:9" ht="15.75">
      <c r="A74" s="239"/>
      <c r="B74" s="238"/>
      <c r="C74" s="238"/>
      <c r="D74" s="238"/>
      <c r="E74" s="238"/>
      <c r="F74" s="76"/>
      <c r="G74" s="76"/>
      <c r="H74" s="76"/>
      <c r="I74" s="76"/>
    </row>
    <row r="75" spans="1:9" ht="45">
      <c r="A75" s="76"/>
      <c r="B75" s="243" t="s">
        <v>93</v>
      </c>
      <c r="C75" s="243" t="s">
        <v>94</v>
      </c>
      <c r="D75" s="243" t="s">
        <v>95</v>
      </c>
      <c r="E75" s="238"/>
      <c r="F75" s="76"/>
      <c r="G75" s="76"/>
      <c r="H75" s="76"/>
      <c r="I75" s="76"/>
    </row>
    <row r="76" spans="1:9" ht="15.75">
      <c r="A76" s="76"/>
      <c r="B76" s="240" t="s">
        <v>96</v>
      </c>
      <c r="C76" s="244">
        <v>481035022</v>
      </c>
      <c r="D76" s="244">
        <v>955057093</v>
      </c>
      <c r="E76" s="238"/>
      <c r="F76" s="76"/>
      <c r="G76" s="76"/>
      <c r="H76" s="76"/>
      <c r="I76" s="76"/>
    </row>
    <row r="77" spans="1:9" ht="15.75">
      <c r="A77" s="76"/>
      <c r="B77" s="240" t="s">
        <v>218</v>
      </c>
      <c r="C77" s="244">
        <v>3222838</v>
      </c>
      <c r="D77" s="244">
        <v>4333856</v>
      </c>
      <c r="E77" s="238"/>
      <c r="F77" s="76"/>
      <c r="G77" s="76"/>
      <c r="H77" s="76"/>
      <c r="I77" s="76"/>
    </row>
    <row r="78" spans="1:9" ht="15.75">
      <c r="A78" s="76"/>
      <c r="B78" s="240" t="s">
        <v>97</v>
      </c>
      <c r="C78" s="244">
        <v>1483341</v>
      </c>
      <c r="D78" s="244">
        <v>508828</v>
      </c>
      <c r="E78" s="238"/>
      <c r="F78" s="76"/>
      <c r="G78" s="76"/>
      <c r="H78" s="76"/>
      <c r="I78" s="76"/>
    </row>
    <row r="79" spans="1:9" ht="15.75">
      <c r="A79" s="76"/>
      <c r="B79" s="245" t="s">
        <v>98</v>
      </c>
      <c r="C79" s="246">
        <f>+SUM(C76:C78)</f>
        <v>485741201</v>
      </c>
      <c r="D79" s="246">
        <f>+SUM(D76:D78)</f>
        <v>959899777</v>
      </c>
      <c r="E79" s="238"/>
      <c r="F79" s="76"/>
      <c r="G79" s="76"/>
      <c r="H79" s="76"/>
      <c r="I79" s="76"/>
    </row>
    <row r="80" spans="1:9" ht="15.75">
      <c r="A80" s="239"/>
      <c r="B80" s="238"/>
      <c r="C80" s="238"/>
      <c r="D80" s="238"/>
      <c r="E80" s="238"/>
      <c r="F80" s="76"/>
      <c r="G80" s="76"/>
      <c r="H80" s="76"/>
      <c r="I80" s="76"/>
    </row>
    <row r="81" spans="1:9" ht="15.75">
      <c r="A81" s="239"/>
      <c r="B81" s="238"/>
      <c r="C81" s="238"/>
      <c r="D81" s="238"/>
      <c r="E81" s="238"/>
      <c r="F81" s="76"/>
      <c r="G81" s="76"/>
      <c r="H81" s="76"/>
      <c r="I81" s="76"/>
    </row>
    <row r="82" spans="1:9" ht="15.75">
      <c r="A82" s="239"/>
      <c r="B82" s="238"/>
      <c r="C82" s="238"/>
      <c r="D82" s="238"/>
      <c r="E82" s="238"/>
      <c r="F82" s="76"/>
      <c r="G82" s="76"/>
      <c r="H82" s="76"/>
      <c r="I82" s="76"/>
    </row>
    <row r="83" spans="1:9" ht="15.75">
      <c r="A83" s="239" t="s">
        <v>257</v>
      </c>
      <c r="B83" s="238"/>
      <c r="C83" s="238"/>
      <c r="D83" s="238"/>
      <c r="E83" s="238"/>
      <c r="F83" s="76"/>
      <c r="G83" s="76"/>
      <c r="H83" s="76"/>
      <c r="I83" s="76"/>
    </row>
    <row r="84" spans="1:9" ht="15.75">
      <c r="A84" s="239"/>
      <c r="B84" s="238"/>
      <c r="C84" s="238"/>
      <c r="D84" s="238"/>
      <c r="E84" s="238"/>
      <c r="F84" s="76"/>
      <c r="G84" s="76"/>
      <c r="H84" s="76"/>
      <c r="I84" s="76"/>
    </row>
    <row r="85" spans="1:9" ht="15.75">
      <c r="A85" s="239"/>
      <c r="B85" s="238"/>
      <c r="C85" s="238"/>
      <c r="D85" s="238"/>
      <c r="E85" s="238"/>
      <c r="F85" s="76"/>
      <c r="G85" s="76"/>
      <c r="H85" s="76"/>
      <c r="I85" s="76"/>
    </row>
    <row r="86" spans="1:9" ht="30">
      <c r="A86" s="76"/>
      <c r="B86" s="247" t="s">
        <v>99</v>
      </c>
      <c r="C86" s="243" t="s">
        <v>100</v>
      </c>
      <c r="D86" s="243" t="s">
        <v>101</v>
      </c>
      <c r="E86" s="243" t="s">
        <v>102</v>
      </c>
      <c r="F86" s="76"/>
      <c r="G86" s="76"/>
      <c r="H86" s="76"/>
      <c r="I86" s="76"/>
    </row>
    <row r="87" spans="1:9" ht="15.75">
      <c r="A87" s="76"/>
      <c r="B87" s="245" t="s">
        <v>103</v>
      </c>
      <c r="C87" s="247"/>
      <c r="D87" s="248"/>
      <c r="E87" s="247"/>
      <c r="F87" s="76"/>
      <c r="G87" s="76"/>
      <c r="H87" s="76"/>
      <c r="I87" s="76"/>
    </row>
    <row r="88" spans="1:9" ht="15.75">
      <c r="A88" s="76"/>
      <c r="B88" s="240" t="s">
        <v>104</v>
      </c>
      <c r="C88" s="249">
        <v>126777.73297899999</v>
      </c>
      <c r="D88" s="244">
        <v>205842559743</v>
      </c>
      <c r="E88" s="250">
        <v>511</v>
      </c>
      <c r="F88" s="76"/>
      <c r="G88" s="76"/>
      <c r="H88" s="76"/>
      <c r="I88" s="76"/>
    </row>
    <row r="89" spans="1:9" ht="15.75">
      <c r="A89" s="76"/>
      <c r="B89" s="240" t="s">
        <v>105</v>
      </c>
      <c r="C89" s="249">
        <v>127264.408937</v>
      </c>
      <c r="D89" s="244">
        <v>185970590581</v>
      </c>
      <c r="E89" s="250">
        <v>529</v>
      </c>
      <c r="F89" s="76"/>
      <c r="G89" s="76"/>
      <c r="H89" s="76"/>
      <c r="I89" s="76"/>
    </row>
    <row r="90" spans="1:9" ht="15.75">
      <c r="A90" s="76"/>
      <c r="B90" s="240" t="s">
        <v>106</v>
      </c>
      <c r="C90" s="249">
        <v>127842.955632</v>
      </c>
      <c r="D90" s="244">
        <v>189694779001</v>
      </c>
      <c r="E90" s="250">
        <v>555</v>
      </c>
      <c r="F90" s="76"/>
      <c r="G90" s="76"/>
      <c r="H90" s="76"/>
      <c r="I90" s="76"/>
    </row>
    <row r="91" spans="1:9" ht="15.75">
      <c r="A91" s="76"/>
      <c r="B91" s="245" t="s">
        <v>107</v>
      </c>
      <c r="C91" s="247"/>
      <c r="D91" s="247"/>
      <c r="E91" s="247"/>
      <c r="F91" s="76"/>
      <c r="G91" s="76"/>
      <c r="H91" s="76"/>
      <c r="I91" s="76"/>
    </row>
    <row r="92" spans="1:9" ht="15.75">
      <c r="A92" s="76"/>
      <c r="B92" s="240" t="s">
        <v>108</v>
      </c>
      <c r="C92" s="251"/>
      <c r="D92" s="250"/>
      <c r="E92" s="250"/>
      <c r="F92" s="76"/>
      <c r="G92" s="76"/>
      <c r="H92" s="76"/>
      <c r="I92" s="76"/>
    </row>
    <row r="93" spans="1:9" ht="15.75">
      <c r="A93" s="76"/>
      <c r="B93" s="240" t="s">
        <v>109</v>
      </c>
      <c r="C93" s="251"/>
      <c r="D93" s="250"/>
      <c r="E93" s="250"/>
      <c r="F93" s="76"/>
      <c r="G93" s="76"/>
      <c r="H93" s="76"/>
      <c r="I93" s="76"/>
    </row>
    <row r="94" spans="1:9" ht="15.75">
      <c r="A94" s="76"/>
      <c r="B94" s="240" t="s">
        <v>110</v>
      </c>
      <c r="C94" s="251"/>
      <c r="D94" s="250"/>
      <c r="E94" s="250"/>
      <c r="F94" s="76"/>
      <c r="G94" s="76"/>
      <c r="H94" s="76"/>
      <c r="I94" s="76"/>
    </row>
    <row r="95" spans="1:9" ht="15.75">
      <c r="A95" s="76"/>
      <c r="B95" s="245" t="s">
        <v>111</v>
      </c>
      <c r="C95" s="247"/>
      <c r="D95" s="252"/>
      <c r="E95" s="247"/>
      <c r="F95" s="76"/>
      <c r="G95" s="76"/>
      <c r="H95" s="76"/>
      <c r="I95" s="76"/>
    </row>
    <row r="96" spans="1:9" ht="15.75">
      <c r="A96" s="76"/>
      <c r="B96" s="240" t="s">
        <v>112</v>
      </c>
      <c r="C96" s="251"/>
      <c r="D96" s="250"/>
      <c r="E96" s="253"/>
      <c r="F96" s="76"/>
      <c r="G96" s="76"/>
      <c r="H96" s="76"/>
      <c r="I96" s="76"/>
    </row>
    <row r="97" spans="1:9" ht="15.75">
      <c r="A97" s="76"/>
      <c r="B97" s="240" t="s">
        <v>113</v>
      </c>
      <c r="C97" s="251"/>
      <c r="D97" s="250"/>
      <c r="E97" s="253"/>
      <c r="F97" s="76"/>
      <c r="G97" s="76"/>
      <c r="H97" s="76"/>
      <c r="I97" s="76"/>
    </row>
    <row r="98" spans="1:9" ht="15.75">
      <c r="A98" s="76"/>
      <c r="B98" s="240" t="s">
        <v>114</v>
      </c>
      <c r="C98" s="251"/>
      <c r="D98" s="250"/>
      <c r="E98" s="253"/>
      <c r="F98" s="76"/>
      <c r="G98" s="76"/>
      <c r="H98" s="76"/>
      <c r="I98" s="76"/>
    </row>
    <row r="99" spans="1:9" ht="15.75">
      <c r="A99" s="76"/>
      <c r="B99" s="245" t="s">
        <v>115</v>
      </c>
      <c r="C99" s="247"/>
      <c r="D99" s="252"/>
      <c r="E99" s="247"/>
      <c r="F99" s="76"/>
      <c r="G99" s="76"/>
      <c r="H99" s="76"/>
      <c r="I99" s="76"/>
    </row>
    <row r="100" spans="1:9" ht="15.75">
      <c r="A100" s="76"/>
      <c r="B100" s="240" t="s">
        <v>116</v>
      </c>
      <c r="C100" s="251"/>
      <c r="D100" s="250"/>
      <c r="E100" s="253"/>
      <c r="F100" s="76"/>
      <c r="G100" s="76"/>
      <c r="H100" s="76"/>
      <c r="I100" s="76"/>
    </row>
    <row r="101" spans="1:9" ht="15.75">
      <c r="A101" s="76"/>
      <c r="B101" s="240" t="s">
        <v>117</v>
      </c>
      <c r="C101" s="251"/>
      <c r="D101" s="250"/>
      <c r="E101" s="253"/>
      <c r="F101" s="76"/>
      <c r="G101" s="76"/>
      <c r="H101" s="76"/>
      <c r="I101" s="76"/>
    </row>
    <row r="102" spans="1:9" ht="15.75">
      <c r="A102" s="76"/>
      <c r="B102" s="240" t="s">
        <v>118</v>
      </c>
      <c r="C102" s="251"/>
      <c r="D102" s="250"/>
      <c r="E102" s="253"/>
      <c r="F102" s="76"/>
      <c r="G102" s="76"/>
      <c r="H102" s="76"/>
      <c r="I102" s="76"/>
    </row>
    <row r="103" spans="1:9" ht="15.75">
      <c r="A103" s="239"/>
      <c r="B103" s="238"/>
      <c r="C103" s="238"/>
      <c r="D103" s="238"/>
      <c r="E103" s="238"/>
      <c r="F103" s="76"/>
      <c r="G103" s="76"/>
      <c r="H103" s="76"/>
      <c r="I103" s="76"/>
    </row>
    <row r="104" spans="1:9" ht="15.75">
      <c r="A104" s="239"/>
      <c r="B104" s="238"/>
      <c r="C104" s="238"/>
      <c r="D104" s="238"/>
      <c r="E104" s="238"/>
      <c r="F104" s="76"/>
      <c r="G104" s="76"/>
      <c r="H104" s="76"/>
      <c r="I104" s="76"/>
    </row>
    <row r="105" spans="1:9" ht="15.75">
      <c r="A105" s="239" t="s">
        <v>119</v>
      </c>
      <c r="B105" s="238"/>
      <c r="C105" s="238"/>
      <c r="D105" s="238"/>
      <c r="E105" s="238"/>
      <c r="F105" s="76"/>
      <c r="G105" s="76"/>
      <c r="H105" s="76"/>
      <c r="I105" s="76"/>
    </row>
    <row r="106" spans="1:9" ht="15.75">
      <c r="A106" s="239"/>
      <c r="B106" s="238"/>
      <c r="C106" s="238"/>
      <c r="D106" s="238"/>
      <c r="E106" s="238"/>
      <c r="F106" s="76"/>
      <c r="G106" s="76"/>
      <c r="H106" s="76"/>
      <c r="I106" s="76"/>
    </row>
    <row r="107" spans="1:9" ht="15.75">
      <c r="A107" s="239" t="s">
        <v>120</v>
      </c>
      <c r="B107" s="238"/>
      <c r="C107" s="238"/>
      <c r="D107" s="238"/>
      <c r="E107" s="238"/>
      <c r="F107" s="76"/>
      <c r="G107" s="76"/>
      <c r="H107" s="76"/>
      <c r="I107" s="76"/>
    </row>
    <row r="108" spans="1:9" ht="15.75">
      <c r="A108" s="313" t="s">
        <v>121</v>
      </c>
      <c r="B108" s="313"/>
      <c r="C108" s="313"/>
      <c r="D108" s="313"/>
      <c r="E108" s="313"/>
      <c r="F108" s="313"/>
      <c r="G108" s="76"/>
      <c r="H108" s="76"/>
      <c r="I108" s="76"/>
    </row>
    <row r="109" spans="1:9" ht="21" customHeight="1">
      <c r="A109" s="313"/>
      <c r="B109" s="313"/>
      <c r="C109" s="313"/>
      <c r="D109" s="313"/>
      <c r="E109" s="313"/>
      <c r="F109" s="313"/>
      <c r="G109" s="76"/>
      <c r="H109" s="76"/>
      <c r="I109" s="76"/>
    </row>
    <row r="110" spans="1:9" ht="15.75">
      <c r="A110" s="76"/>
      <c r="B110" s="325" t="s">
        <v>37</v>
      </c>
      <c r="C110" s="326"/>
      <c r="D110" s="327"/>
      <c r="E110" s="238"/>
      <c r="F110" s="76"/>
      <c r="G110" s="76"/>
      <c r="H110" s="76"/>
      <c r="I110" s="76"/>
    </row>
    <row r="111" spans="1:9" ht="30">
      <c r="A111" s="76"/>
      <c r="B111" s="247" t="s">
        <v>17</v>
      </c>
      <c r="C111" s="243" t="s">
        <v>245</v>
      </c>
      <c r="D111" s="243" t="s">
        <v>240</v>
      </c>
      <c r="E111" s="238"/>
      <c r="F111" s="76"/>
      <c r="G111" s="76"/>
      <c r="H111" s="76"/>
      <c r="I111" s="76"/>
    </row>
    <row r="112" spans="1:9" ht="15.75">
      <c r="A112" s="76"/>
      <c r="B112" s="240"/>
      <c r="C112" s="240"/>
      <c r="D112" s="240"/>
      <c r="E112" s="238"/>
      <c r="F112" s="76"/>
      <c r="G112" s="76"/>
      <c r="H112" s="76"/>
      <c r="I112" s="76"/>
    </row>
    <row r="113" spans="1:9" ht="15.75">
      <c r="A113" s="76"/>
      <c r="B113" s="240" t="s">
        <v>219</v>
      </c>
      <c r="C113" s="254">
        <v>3045009653</v>
      </c>
      <c r="D113" s="254">
        <v>5000000</v>
      </c>
      <c r="E113" s="238"/>
      <c r="F113" s="255"/>
      <c r="G113" s="76"/>
      <c r="H113" s="76"/>
      <c r="I113" s="76"/>
    </row>
    <row r="114" spans="1:9" ht="15.75">
      <c r="A114" s="76"/>
      <c r="B114" s="240" t="s">
        <v>220</v>
      </c>
      <c r="C114" s="254">
        <v>4521106324</v>
      </c>
      <c r="D114" s="254">
        <v>2174913035</v>
      </c>
      <c r="E114" s="238"/>
      <c r="F114" s="255"/>
      <c r="G114" s="76"/>
      <c r="H114" s="76"/>
      <c r="I114" s="76"/>
    </row>
    <row r="115" spans="1:9" ht="15.75">
      <c r="A115" s="76"/>
      <c r="B115" s="240" t="s">
        <v>122</v>
      </c>
      <c r="C115" s="254">
        <v>13590090</v>
      </c>
      <c r="D115" s="254">
        <v>107969484</v>
      </c>
      <c r="E115" s="238"/>
      <c r="F115" s="256"/>
      <c r="G115" s="76"/>
      <c r="H115" s="76"/>
      <c r="I115" s="76"/>
    </row>
    <row r="116" spans="1:9" ht="15.75">
      <c r="A116" s="76"/>
      <c r="B116" s="245" t="s">
        <v>98</v>
      </c>
      <c r="C116" s="257">
        <f>+SUM(C113:C115)</f>
        <v>7579706067</v>
      </c>
      <c r="D116" s="257">
        <f>+SUM(D113:D115)</f>
        <v>2287882519</v>
      </c>
      <c r="E116" s="238"/>
      <c r="F116" s="76"/>
      <c r="G116" s="76"/>
      <c r="H116" s="76"/>
      <c r="I116" s="76"/>
    </row>
    <row r="117" spans="1:9" ht="15.75">
      <c r="A117" s="76"/>
      <c r="B117" s="258"/>
      <c r="C117" s="259"/>
      <c r="D117" s="259"/>
      <c r="E117" s="238"/>
      <c r="F117" s="76"/>
      <c r="G117" s="76"/>
      <c r="H117" s="76"/>
      <c r="I117" s="76"/>
    </row>
    <row r="118" spans="1:9" ht="15.75">
      <c r="A118" s="239"/>
      <c r="B118" s="238"/>
      <c r="C118" s="238"/>
      <c r="D118" s="238"/>
      <c r="E118" s="238"/>
      <c r="F118" s="76"/>
      <c r="G118" s="76"/>
      <c r="H118" s="76"/>
      <c r="I118" s="76"/>
    </row>
    <row r="119" spans="1:9" ht="15.75">
      <c r="A119" s="315" t="s">
        <v>125</v>
      </c>
      <c r="B119" s="315"/>
      <c r="C119" s="315"/>
      <c r="D119" s="315"/>
      <c r="E119" s="315"/>
      <c r="F119" s="315"/>
      <c r="G119" s="76"/>
      <c r="H119" s="76"/>
      <c r="I119" s="76"/>
    </row>
    <row r="120" spans="1:9" ht="15.75">
      <c r="A120" s="239"/>
      <c r="B120" s="238"/>
      <c r="C120" s="238"/>
      <c r="D120" s="238"/>
      <c r="E120" s="238"/>
      <c r="F120" s="76"/>
      <c r="G120" s="76"/>
      <c r="H120" s="76"/>
      <c r="I120" s="76"/>
    </row>
    <row r="121" spans="1:9" ht="15.75">
      <c r="A121" s="260" t="s">
        <v>216</v>
      </c>
      <c r="B121" s="238"/>
      <c r="C121" s="238"/>
      <c r="D121" s="238"/>
      <c r="E121" s="238"/>
      <c r="F121" s="76"/>
      <c r="G121" s="76"/>
      <c r="H121" s="76"/>
      <c r="I121" s="76"/>
    </row>
    <row r="122" spans="1:9" ht="15.75">
      <c r="A122" s="239"/>
      <c r="B122" s="238"/>
      <c r="C122" s="238"/>
      <c r="D122" s="238"/>
      <c r="E122" s="238"/>
      <c r="F122" s="76"/>
      <c r="G122" s="76"/>
      <c r="H122" s="76"/>
      <c r="I122" s="76"/>
    </row>
    <row r="123" spans="1:9" ht="15.75">
      <c r="A123" s="239" t="s">
        <v>123</v>
      </c>
      <c r="B123" s="238"/>
      <c r="C123" s="238"/>
      <c r="D123" s="238"/>
      <c r="E123" s="238"/>
      <c r="F123" s="76"/>
      <c r="G123" s="76"/>
      <c r="H123" s="76"/>
      <c r="I123" s="76"/>
    </row>
    <row r="124" spans="1:9" ht="15.75">
      <c r="A124" s="239"/>
      <c r="B124" s="238"/>
      <c r="C124" s="238"/>
      <c r="D124" s="238"/>
      <c r="E124" s="238"/>
      <c r="F124" s="76"/>
      <c r="G124" s="76"/>
      <c r="H124" s="76"/>
      <c r="I124" s="76"/>
    </row>
    <row r="125" spans="1:9" ht="30">
      <c r="A125" s="76"/>
      <c r="B125" s="247" t="s">
        <v>93</v>
      </c>
      <c r="C125" s="243" t="s">
        <v>80</v>
      </c>
      <c r="D125" s="243" t="s">
        <v>81</v>
      </c>
      <c r="E125" s="238"/>
      <c r="F125" s="76"/>
      <c r="G125" s="76"/>
      <c r="H125" s="76"/>
      <c r="I125" s="76"/>
    </row>
    <row r="126" spans="1:9" ht="15" customHeight="1">
      <c r="A126" s="76"/>
      <c r="B126" s="240" t="s">
        <v>247</v>
      </c>
      <c r="C126" s="261">
        <v>5840789683</v>
      </c>
      <c r="D126" s="262">
        <v>0</v>
      </c>
      <c r="E126" s="238"/>
      <c r="F126" s="76"/>
      <c r="G126" s="76"/>
      <c r="H126" s="76"/>
      <c r="I126" s="76"/>
    </row>
    <row r="127" spans="1:9" ht="15.75">
      <c r="A127" s="76"/>
      <c r="B127" s="240"/>
      <c r="C127" s="261"/>
      <c r="D127" s="262"/>
      <c r="E127" s="238"/>
      <c r="F127" s="76"/>
      <c r="G127" s="76"/>
      <c r="H127" s="76"/>
      <c r="I127" s="76"/>
    </row>
    <row r="128" spans="1:9" ht="15.75">
      <c r="A128" s="76"/>
      <c r="B128" s="247" t="s">
        <v>98</v>
      </c>
      <c r="C128" s="254">
        <f>SUM(C126:C127)</f>
        <v>5840789683</v>
      </c>
      <c r="D128" s="240">
        <f>SUM(D126:D127)</f>
        <v>0</v>
      </c>
      <c r="E128" s="238"/>
      <c r="F128" s="76"/>
      <c r="G128" s="76"/>
      <c r="H128" s="76"/>
      <c r="I128" s="76"/>
    </row>
    <row r="129" spans="1:9" ht="15.75">
      <c r="A129" s="239"/>
      <c r="B129" s="238"/>
      <c r="C129" s="238"/>
      <c r="D129" s="238"/>
      <c r="E129" s="238"/>
      <c r="F129" s="76"/>
      <c r="G129" s="76"/>
      <c r="H129" s="76"/>
      <c r="I129" s="76"/>
    </row>
    <row r="130" spans="1:9" ht="15.75">
      <c r="A130" s="239"/>
      <c r="B130" s="238"/>
      <c r="C130" s="238"/>
      <c r="D130" s="238"/>
      <c r="E130" s="238"/>
      <c r="F130" s="76"/>
      <c r="G130" s="76"/>
      <c r="H130" s="76"/>
      <c r="I130" s="76"/>
    </row>
    <row r="131" spans="1:9" ht="15.75">
      <c r="A131" s="239" t="s">
        <v>124</v>
      </c>
      <c r="B131" s="238"/>
      <c r="C131" s="238"/>
      <c r="D131" s="238"/>
      <c r="E131" s="238"/>
      <c r="F131" s="76"/>
      <c r="G131" s="76"/>
      <c r="H131" s="76"/>
      <c r="I131" s="76"/>
    </row>
    <row r="132" spans="1:9" ht="15.75">
      <c r="A132" s="239"/>
      <c r="B132" s="238"/>
      <c r="C132" s="238"/>
      <c r="D132" s="238"/>
      <c r="E132" s="238"/>
      <c r="F132" s="76"/>
      <c r="G132" s="76"/>
      <c r="H132" s="76"/>
      <c r="I132" s="76"/>
    </row>
    <row r="133" spans="1:9" ht="30">
      <c r="A133" s="76"/>
      <c r="B133" s="243" t="s">
        <v>93</v>
      </c>
      <c r="C133" s="243" t="s">
        <v>80</v>
      </c>
      <c r="D133" s="243" t="s">
        <v>81</v>
      </c>
      <c r="E133" s="238"/>
      <c r="F133" s="76"/>
      <c r="G133" s="76"/>
      <c r="H133" s="76"/>
      <c r="I133" s="76"/>
    </row>
    <row r="134" spans="1:9" ht="15.75">
      <c r="A134" s="76"/>
      <c r="B134" s="240" t="s">
        <v>30</v>
      </c>
      <c r="C134" s="250">
        <v>0</v>
      </c>
      <c r="D134" s="250">
        <v>378747718</v>
      </c>
      <c r="E134" s="238"/>
      <c r="F134" s="76"/>
      <c r="G134" s="76"/>
      <c r="H134" s="76"/>
      <c r="I134" s="76"/>
    </row>
    <row r="135" spans="1:9" ht="15.75">
      <c r="A135" s="76"/>
      <c r="B135" s="240"/>
      <c r="C135" s="253"/>
      <c r="D135" s="253"/>
      <c r="E135" s="238"/>
      <c r="F135" s="76"/>
      <c r="G135" s="76"/>
      <c r="H135" s="76"/>
      <c r="I135" s="76"/>
    </row>
    <row r="136" spans="1:9" ht="15.75">
      <c r="A136" s="76"/>
      <c r="B136" s="247" t="s">
        <v>98</v>
      </c>
      <c r="C136" s="263">
        <f>SUM(C134:C135)</f>
        <v>0</v>
      </c>
      <c r="D136" s="263">
        <f>SUM(D134:D135)</f>
        <v>378747718</v>
      </c>
      <c r="E136" s="238"/>
      <c r="F136" s="76"/>
      <c r="G136" s="76"/>
      <c r="H136" s="76"/>
      <c r="I136" s="76"/>
    </row>
    <row r="137" spans="1:9" ht="15.75">
      <c r="A137" s="237"/>
      <c r="B137" s="238"/>
      <c r="C137" s="238"/>
      <c r="D137" s="238"/>
      <c r="E137" s="238"/>
      <c r="F137" s="76"/>
      <c r="G137" s="76"/>
      <c r="H137" s="76"/>
      <c r="I137" s="76"/>
    </row>
    <row r="138" spans="1:9" ht="15.75">
      <c r="A138" s="76"/>
      <c r="B138" s="76"/>
      <c r="C138" s="76"/>
      <c r="D138" s="76"/>
      <c r="E138" s="76"/>
      <c r="F138" s="76"/>
      <c r="G138" s="76"/>
      <c r="H138" s="76"/>
      <c r="I138" s="76"/>
    </row>
    <row r="139" spans="1:9" ht="15.75">
      <c r="A139" s="264" t="s">
        <v>221</v>
      </c>
      <c r="B139" s="76"/>
      <c r="C139" s="76"/>
      <c r="D139" s="76"/>
      <c r="E139" s="76"/>
      <c r="F139" s="76"/>
      <c r="G139" s="76"/>
      <c r="H139" s="76"/>
      <c r="I139" s="76"/>
    </row>
    <row r="140" spans="1:9" ht="15.75">
      <c r="A140" s="76"/>
      <c r="B140" s="76"/>
      <c r="C140" s="76"/>
      <c r="D140" s="76"/>
      <c r="E140" s="76"/>
      <c r="F140" s="76"/>
      <c r="G140" s="76"/>
      <c r="H140" s="76"/>
      <c r="I140" s="76"/>
    </row>
    <row r="141" spans="1:9" ht="15.75">
      <c r="A141" s="312" t="s">
        <v>246</v>
      </c>
      <c r="B141" s="312"/>
      <c r="C141" s="312"/>
      <c r="D141" s="312"/>
      <c r="E141" s="312"/>
      <c r="F141" s="76"/>
      <c r="G141" s="76"/>
      <c r="H141" s="76"/>
      <c r="I141" s="76"/>
    </row>
    <row r="142" spans="1:9" ht="15.75">
      <c r="A142" s="312"/>
      <c r="B142" s="312"/>
      <c r="C142" s="312"/>
      <c r="D142" s="312"/>
      <c r="E142" s="312"/>
      <c r="F142" s="76"/>
      <c r="G142" s="76"/>
      <c r="H142" s="76"/>
      <c r="I142" s="76"/>
    </row>
    <row r="143" spans="1:9" ht="15.75">
      <c r="A143" s="312"/>
      <c r="B143" s="312"/>
      <c r="C143" s="312"/>
      <c r="D143" s="312"/>
      <c r="E143" s="312"/>
      <c r="F143" s="76"/>
      <c r="G143" s="76"/>
      <c r="H143" s="76"/>
      <c r="I143" s="76"/>
    </row>
    <row r="144" spans="1:9" ht="15.75">
      <c r="A144" s="312"/>
      <c r="B144" s="312"/>
      <c r="C144" s="312"/>
      <c r="D144" s="312"/>
      <c r="E144" s="312"/>
      <c r="F144" s="76"/>
      <c r="G144" s="76"/>
      <c r="H144" s="76"/>
      <c r="I144" s="76"/>
    </row>
    <row r="145" spans="1:9" ht="15.75">
      <c r="A145" s="312"/>
      <c r="B145" s="312"/>
      <c r="C145" s="312"/>
      <c r="D145" s="312"/>
      <c r="E145" s="312"/>
      <c r="F145" s="76"/>
      <c r="G145" s="76"/>
      <c r="H145" s="76"/>
      <c r="I145" s="76"/>
    </row>
    <row r="146" spans="1:9" ht="15.75">
      <c r="A146" s="312"/>
      <c r="B146" s="312"/>
      <c r="C146" s="312"/>
      <c r="D146" s="312"/>
      <c r="E146" s="312"/>
      <c r="F146" s="76"/>
      <c r="G146" s="76"/>
      <c r="H146" s="76"/>
      <c r="I146" s="76"/>
    </row>
    <row r="147" spans="1:9" ht="15.75">
      <c r="A147" s="312"/>
      <c r="B147" s="312"/>
      <c r="C147" s="312"/>
      <c r="D147" s="312"/>
      <c r="E147" s="312"/>
      <c r="F147" s="76"/>
      <c r="G147" s="76"/>
      <c r="H147" s="76"/>
      <c r="I147" s="76"/>
    </row>
    <row r="148" spans="1:9" ht="15.75">
      <c r="A148" s="312"/>
      <c r="B148" s="312"/>
      <c r="C148" s="312"/>
      <c r="D148" s="312"/>
      <c r="E148" s="312"/>
      <c r="F148" s="76"/>
      <c r="G148" s="76"/>
      <c r="H148" s="76"/>
      <c r="I148" s="76"/>
    </row>
  </sheetData>
  <mergeCells count="39">
    <mergeCell ref="A119:F119"/>
    <mergeCell ref="A45:G46"/>
    <mergeCell ref="C52:E53"/>
    <mergeCell ref="C59:F60"/>
    <mergeCell ref="A63:G63"/>
    <mergeCell ref="A66:G66"/>
    <mergeCell ref="A68:G69"/>
    <mergeCell ref="A70:G71"/>
    <mergeCell ref="A72:G73"/>
    <mergeCell ref="A108:F109"/>
    <mergeCell ref="B110:D110"/>
    <mergeCell ref="A44:G44"/>
    <mergeCell ref="A29:G29"/>
    <mergeCell ref="A30:G31"/>
    <mergeCell ref="A32:G32"/>
    <mergeCell ref="A33:G34"/>
    <mergeCell ref="A35:G35"/>
    <mergeCell ref="A36:G37"/>
    <mergeCell ref="A38:G38"/>
    <mergeCell ref="A39:G40"/>
    <mergeCell ref="A41:G41"/>
    <mergeCell ref="A42:G42"/>
    <mergeCell ref="A43:G43"/>
    <mergeCell ref="A141:E148"/>
    <mergeCell ref="A27:G28"/>
    <mergeCell ref="A2:G2"/>
    <mergeCell ref="A3:G3"/>
    <mergeCell ref="A4:G4"/>
    <mergeCell ref="A5:G5"/>
    <mergeCell ref="A6:G7"/>
    <mergeCell ref="A8:G8"/>
    <mergeCell ref="A9:G10"/>
    <mergeCell ref="A11:G12"/>
    <mergeCell ref="A13:G13"/>
    <mergeCell ref="A14:G15"/>
    <mergeCell ref="A16:G17"/>
    <mergeCell ref="A18:G19"/>
    <mergeCell ref="A20:G20"/>
    <mergeCell ref="A21:G22"/>
  </mergeCells>
  <hyperlinks>
    <hyperlink ref="A121" location="'7'!A1" display="Ver Cuadro" xr:uid="{00000000-0004-0000-0600-000000000000}"/>
  </hyperlinks>
  <pageMargins left="0.35539215686274511"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43"/>
  <sheetViews>
    <sheetView showGridLines="0" zoomScaleNormal="100" workbookViewId="0">
      <pane ySplit="4" topLeftCell="A231" activePane="bottomLeft" state="frozen"/>
      <selection pane="bottomLeft" activeCell="A234" sqref="A234"/>
    </sheetView>
  </sheetViews>
  <sheetFormatPr baseColWidth="10" defaultColWidth="11.42578125" defaultRowHeight="16.5"/>
  <cols>
    <col min="1" max="1" width="24.42578125" style="63" customWidth="1"/>
    <col min="2" max="2" width="79.140625" style="63" customWidth="1"/>
    <col min="3" max="3" width="23.85546875" style="63" bestFit="1" customWidth="1"/>
    <col min="4" max="4" width="13.28515625" style="63" customWidth="1"/>
    <col min="5" max="5" width="19.7109375" style="63" customWidth="1"/>
    <col min="6" max="6" width="22.140625" style="63" bestFit="1" customWidth="1"/>
    <col min="7" max="7" width="11.42578125" style="63" bestFit="1" customWidth="1"/>
    <col min="8" max="9" width="17.28515625" style="281" bestFit="1" customWidth="1"/>
    <col min="10" max="10" width="18.5703125" style="281" bestFit="1" customWidth="1"/>
    <col min="11" max="11" width="17.28515625" style="281" bestFit="1" customWidth="1"/>
    <col min="12" max="16384" width="11.42578125" style="63"/>
  </cols>
  <sheetData>
    <row r="1" spans="1:15">
      <c r="A1" s="328" t="s">
        <v>132</v>
      </c>
      <c r="B1" s="328"/>
    </row>
    <row r="2" spans="1:15" ht="18">
      <c r="A2" s="329" t="str">
        <f>+"COMPOSICIÓN DE LAS INVERSIONES DEL FONDO MUTUO CORTO PLAZO GUARANÍES CORRESPONDIENTE AL "&amp;UPPER(TEXT(Indice!$N$3,"DD \D\E MMMM \D\E AAA"))</f>
        <v>COMPOSICIÓN DE LAS INVERSIONES DEL FONDO MUTUO CORTO PLAZO GUARANÍES CORRESPONDIENTE AL 31 DE MARZO DE 2022</v>
      </c>
      <c r="B2" s="330"/>
      <c r="C2" s="330"/>
      <c r="D2" s="330"/>
      <c r="E2" s="330"/>
      <c r="F2" s="330"/>
      <c r="G2" s="330"/>
      <c r="H2" s="330"/>
      <c r="I2" s="330"/>
    </row>
    <row r="3" spans="1:15" ht="15" customHeight="1"/>
    <row r="4" spans="1:15" ht="89.25">
      <c r="A4" s="265" t="s">
        <v>133</v>
      </c>
      <c r="B4" s="265" t="s">
        <v>134</v>
      </c>
      <c r="C4" s="265" t="s">
        <v>150</v>
      </c>
      <c r="D4" s="265" t="s">
        <v>151</v>
      </c>
      <c r="E4" s="266" t="s">
        <v>152</v>
      </c>
      <c r="F4" s="265" t="s">
        <v>135</v>
      </c>
      <c r="G4" s="265" t="s">
        <v>153</v>
      </c>
      <c r="H4" s="282" t="s">
        <v>154</v>
      </c>
      <c r="I4" s="282" t="s">
        <v>155</v>
      </c>
      <c r="J4" s="282" t="s">
        <v>156</v>
      </c>
      <c r="K4" s="282" t="s">
        <v>157</v>
      </c>
      <c r="L4" s="265" t="s">
        <v>158</v>
      </c>
      <c r="M4" s="265" t="s">
        <v>159</v>
      </c>
      <c r="N4" s="265" t="s">
        <v>160</v>
      </c>
      <c r="O4" s="265" t="s">
        <v>161</v>
      </c>
    </row>
    <row r="5" spans="1:15">
      <c r="A5" s="270" t="s">
        <v>139</v>
      </c>
      <c r="B5" s="270" t="s">
        <v>169</v>
      </c>
      <c r="C5" s="270" t="s">
        <v>166</v>
      </c>
      <c r="D5" s="270" t="s">
        <v>163</v>
      </c>
      <c r="E5" s="271" t="s">
        <v>173</v>
      </c>
      <c r="F5" s="272" t="s">
        <v>174</v>
      </c>
      <c r="G5" s="272" t="s">
        <v>164</v>
      </c>
      <c r="H5" s="283">
        <v>41872874</v>
      </c>
      <c r="I5" s="283">
        <v>20802190.420605</v>
      </c>
      <c r="J5" s="283">
        <v>33113790.371098898</v>
      </c>
      <c r="K5" s="283">
        <v>41872874</v>
      </c>
      <c r="L5" s="275">
        <v>13.75</v>
      </c>
      <c r="M5" s="278">
        <v>0.1</v>
      </c>
      <c r="N5" s="279">
        <v>1.7456353066475289E-4</v>
      </c>
      <c r="O5" s="279">
        <v>2.4136293568918876E-3</v>
      </c>
    </row>
    <row r="6" spans="1:15">
      <c r="A6" s="270" t="s">
        <v>139</v>
      </c>
      <c r="B6" s="270" t="s">
        <v>169</v>
      </c>
      <c r="C6" s="270" t="s">
        <v>166</v>
      </c>
      <c r="D6" s="270" t="s">
        <v>163</v>
      </c>
      <c r="E6" s="271" t="s">
        <v>170</v>
      </c>
      <c r="F6" s="272" t="s">
        <v>171</v>
      </c>
      <c r="G6" s="272" t="s">
        <v>164</v>
      </c>
      <c r="H6" s="283">
        <v>26394932</v>
      </c>
      <c r="I6" s="283">
        <v>11628874.866757199</v>
      </c>
      <c r="J6" s="283">
        <v>20282037.303874198</v>
      </c>
      <c r="K6" s="283">
        <v>26394932</v>
      </c>
      <c r="L6" s="275">
        <v>14.25</v>
      </c>
      <c r="M6" s="278">
        <v>0.1</v>
      </c>
      <c r="N6" s="279">
        <v>1.0691932277038848E-4</v>
      </c>
      <c r="O6" s="279">
        <v>2.2390658262271346E-3</v>
      </c>
    </row>
    <row r="7" spans="1:15">
      <c r="A7" s="270" t="s">
        <v>137</v>
      </c>
      <c r="B7" s="270" t="s">
        <v>165</v>
      </c>
      <c r="C7" s="270" t="s">
        <v>166</v>
      </c>
      <c r="D7" s="270" t="s">
        <v>163</v>
      </c>
      <c r="E7" s="271" t="s">
        <v>177</v>
      </c>
      <c r="F7" s="272" t="s">
        <v>178</v>
      </c>
      <c r="G7" s="272" t="s">
        <v>164</v>
      </c>
      <c r="H7" s="283">
        <v>220416065</v>
      </c>
      <c r="I7" s="283">
        <v>145963046.926752</v>
      </c>
      <c r="J7" s="283">
        <v>203358650.88255799</v>
      </c>
      <c r="K7" s="283">
        <v>220416065</v>
      </c>
      <c r="L7" s="275">
        <v>10</v>
      </c>
      <c r="M7" s="278">
        <v>0.1</v>
      </c>
      <c r="N7" s="279">
        <v>1.0720308273819072E-3</v>
      </c>
      <c r="O7" s="279">
        <v>1.2366159055522614E-2</v>
      </c>
    </row>
    <row r="8" spans="1:15">
      <c r="A8" s="270" t="s">
        <v>137</v>
      </c>
      <c r="B8" s="270" t="s">
        <v>165</v>
      </c>
      <c r="C8" s="270" t="s">
        <v>166</v>
      </c>
      <c r="D8" s="270" t="s">
        <v>163</v>
      </c>
      <c r="E8" s="271" t="s">
        <v>179</v>
      </c>
      <c r="F8" s="272" t="s">
        <v>180</v>
      </c>
      <c r="G8" s="272" t="s">
        <v>164</v>
      </c>
      <c r="H8" s="283">
        <v>101161552</v>
      </c>
      <c r="I8" s="283">
        <v>67267803.450600907</v>
      </c>
      <c r="J8" s="283">
        <v>93675194.091931</v>
      </c>
      <c r="K8" s="283">
        <v>101161552</v>
      </c>
      <c r="L8" s="275">
        <v>12</v>
      </c>
      <c r="M8" s="278">
        <v>0.1</v>
      </c>
      <c r="N8" s="279">
        <v>4.938206237684417E-4</v>
      </c>
      <c r="O8" s="279">
        <v>1.1294128228140706E-2</v>
      </c>
    </row>
    <row r="9" spans="1:15">
      <c r="A9" s="270" t="s">
        <v>137</v>
      </c>
      <c r="B9" s="270" t="s">
        <v>143</v>
      </c>
      <c r="C9" s="270" t="s">
        <v>162</v>
      </c>
      <c r="D9" s="270" t="s">
        <v>163</v>
      </c>
      <c r="E9" s="271" t="s">
        <v>175</v>
      </c>
      <c r="F9" s="272" t="s">
        <v>176</v>
      </c>
      <c r="G9" s="272" t="s">
        <v>164</v>
      </c>
      <c r="H9" s="283">
        <v>219506880</v>
      </c>
      <c r="I9" s="283">
        <v>142343324.193234</v>
      </c>
      <c r="J9" s="283">
        <v>201489912.50485399</v>
      </c>
      <c r="K9" s="283">
        <v>219506880</v>
      </c>
      <c r="L9" s="275">
        <v>10</v>
      </c>
      <c r="M9" s="278">
        <v>0.1</v>
      </c>
      <c r="N9" s="279">
        <v>1.0621795368638202E-3</v>
      </c>
      <c r="O9" s="279">
        <v>4.0613740812859627E-3</v>
      </c>
    </row>
    <row r="10" spans="1:15">
      <c r="A10" s="270" t="s">
        <v>181</v>
      </c>
      <c r="B10" s="270" t="s">
        <v>141</v>
      </c>
      <c r="C10" s="270" t="s">
        <v>166</v>
      </c>
      <c r="D10" s="270" t="s">
        <v>163</v>
      </c>
      <c r="E10" s="271" t="s">
        <v>184</v>
      </c>
      <c r="F10" s="272" t="s">
        <v>185</v>
      </c>
      <c r="G10" s="272" t="s">
        <v>164</v>
      </c>
      <c r="H10" s="283">
        <v>73646575</v>
      </c>
      <c r="I10" s="283">
        <v>38702575.722341798</v>
      </c>
      <c r="J10" s="283">
        <v>51426393.194420598</v>
      </c>
      <c r="K10" s="283">
        <v>73646575</v>
      </c>
      <c r="L10" s="275">
        <v>9</v>
      </c>
      <c r="M10" s="278">
        <v>0.1</v>
      </c>
      <c r="N10" s="279">
        <v>2.7110073068551489E-4</v>
      </c>
      <c r="O10" s="279">
        <v>2.7567377443955359E-2</v>
      </c>
    </row>
    <row r="11" spans="1:15">
      <c r="A11" s="270" t="s">
        <v>181</v>
      </c>
      <c r="B11" s="270" t="s">
        <v>141</v>
      </c>
      <c r="C11" s="270" t="s">
        <v>166</v>
      </c>
      <c r="D11" s="270" t="s">
        <v>163</v>
      </c>
      <c r="E11" s="271" t="s">
        <v>188</v>
      </c>
      <c r="F11" s="272" t="s">
        <v>185</v>
      </c>
      <c r="G11" s="272" t="s">
        <v>164</v>
      </c>
      <c r="H11" s="283">
        <v>147293150</v>
      </c>
      <c r="I11" s="283">
        <v>78104936.944098696</v>
      </c>
      <c r="J11" s="283">
        <v>102916654.114242</v>
      </c>
      <c r="K11" s="283">
        <v>147293150</v>
      </c>
      <c r="L11" s="275">
        <v>9</v>
      </c>
      <c r="M11" s="278">
        <v>0.1</v>
      </c>
      <c r="N11" s="279">
        <v>5.4253814815670269E-4</v>
      </c>
      <c r="O11" s="279">
        <v>2.7296276713269844E-2</v>
      </c>
    </row>
    <row r="12" spans="1:15">
      <c r="A12" s="270" t="s">
        <v>137</v>
      </c>
      <c r="B12" s="270" t="s">
        <v>143</v>
      </c>
      <c r="C12" s="270" t="s">
        <v>162</v>
      </c>
      <c r="D12" s="270" t="s">
        <v>163</v>
      </c>
      <c r="E12" s="271" t="s">
        <v>190</v>
      </c>
      <c r="F12" s="272" t="s">
        <v>191</v>
      </c>
      <c r="G12" s="272" t="s">
        <v>164</v>
      </c>
      <c r="H12" s="283">
        <v>58333558</v>
      </c>
      <c r="I12" s="283">
        <v>35341428.083655298</v>
      </c>
      <c r="J12" s="283">
        <v>50298474.970441103</v>
      </c>
      <c r="K12" s="283">
        <v>58333558</v>
      </c>
      <c r="L12" s="275">
        <v>11.5</v>
      </c>
      <c r="M12" s="278">
        <v>0.1</v>
      </c>
      <c r="N12" s="279">
        <v>2.6515476722822299E-4</v>
      </c>
      <c r="O12" s="279">
        <v>2.9991945444221425E-3</v>
      </c>
    </row>
    <row r="13" spans="1:15">
      <c r="A13" s="270" t="s">
        <v>137</v>
      </c>
      <c r="B13" s="270" t="s">
        <v>165</v>
      </c>
      <c r="C13" s="270" t="s">
        <v>166</v>
      </c>
      <c r="D13" s="270" t="s">
        <v>163</v>
      </c>
      <c r="E13" s="271" t="s">
        <v>206</v>
      </c>
      <c r="F13" s="272" t="s">
        <v>207</v>
      </c>
      <c r="G13" s="272" t="s">
        <v>164</v>
      </c>
      <c r="H13" s="283">
        <v>911044516</v>
      </c>
      <c r="I13" s="283">
        <v>615518020.54547501</v>
      </c>
      <c r="J13" s="283">
        <v>765036168.30076396</v>
      </c>
      <c r="K13" s="283">
        <v>911044516</v>
      </c>
      <c r="L13" s="275">
        <v>9.5</v>
      </c>
      <c r="M13" s="278">
        <v>0.1</v>
      </c>
      <c r="N13" s="279">
        <v>4.032984841909646E-3</v>
      </c>
      <c r="O13" s="279">
        <v>1.0800307604372264E-2</v>
      </c>
    </row>
    <row r="14" spans="1:15">
      <c r="A14" s="270" t="s">
        <v>137</v>
      </c>
      <c r="B14" s="270" t="s">
        <v>196</v>
      </c>
      <c r="C14" s="270" t="s">
        <v>162</v>
      </c>
      <c r="D14" s="270" t="s">
        <v>163</v>
      </c>
      <c r="E14" s="271" t="s">
        <v>208</v>
      </c>
      <c r="F14" s="272" t="s">
        <v>209</v>
      </c>
      <c r="G14" s="272" t="s">
        <v>164</v>
      </c>
      <c r="H14" s="283">
        <v>344291092</v>
      </c>
      <c r="I14" s="283">
        <v>234982654.85409701</v>
      </c>
      <c r="J14" s="283">
        <v>305335891.14102501</v>
      </c>
      <c r="K14" s="283">
        <v>344291092</v>
      </c>
      <c r="L14" s="275">
        <v>11.25</v>
      </c>
      <c r="M14" s="278">
        <v>0.1</v>
      </c>
      <c r="N14" s="279">
        <v>1.609616736680367E-3</v>
      </c>
      <c r="O14" s="279">
        <v>2.28642187943764E-2</v>
      </c>
    </row>
    <row r="15" spans="1:15">
      <c r="A15" s="270" t="s">
        <v>137</v>
      </c>
      <c r="B15" s="270" t="s">
        <v>186</v>
      </c>
      <c r="C15" s="270" t="s">
        <v>162</v>
      </c>
      <c r="D15" s="270" t="s">
        <v>163</v>
      </c>
      <c r="E15" s="271" t="s">
        <v>222</v>
      </c>
      <c r="F15" s="272" t="s">
        <v>223</v>
      </c>
      <c r="G15" s="272" t="s">
        <v>164</v>
      </c>
      <c r="H15" s="283">
        <v>437101368</v>
      </c>
      <c r="I15" s="283">
        <v>333621531.45731598</v>
      </c>
      <c r="J15" s="283">
        <v>414569781.51173598</v>
      </c>
      <c r="K15" s="283">
        <v>437101368</v>
      </c>
      <c r="L15" s="275">
        <v>9.25</v>
      </c>
      <c r="M15" s="278">
        <v>0.1</v>
      </c>
      <c r="N15" s="279">
        <v>2.1854569940977201E-3</v>
      </c>
      <c r="O15" s="279">
        <v>5.5568112009644295E-2</v>
      </c>
    </row>
    <row r="16" spans="1:15">
      <c r="A16" s="270" t="s">
        <v>146</v>
      </c>
      <c r="B16" s="270" t="s">
        <v>270</v>
      </c>
      <c r="C16" s="270" t="s">
        <v>167</v>
      </c>
      <c r="D16" s="270" t="s">
        <v>163</v>
      </c>
      <c r="E16" s="271" t="s">
        <v>228</v>
      </c>
      <c r="F16" s="272" t="s">
        <v>224</v>
      </c>
      <c r="G16" s="272" t="s">
        <v>164</v>
      </c>
      <c r="H16" s="283">
        <v>214389931.50527</v>
      </c>
      <c r="I16" s="283">
        <v>98088427.075828299</v>
      </c>
      <c r="J16" s="283">
        <v>125805149.446145</v>
      </c>
      <c r="K16" s="283">
        <v>214389931.50527</v>
      </c>
      <c r="L16" s="275">
        <v>11.25</v>
      </c>
      <c r="M16" s="278">
        <v>0.1</v>
      </c>
      <c r="N16" s="279">
        <v>6.6319774381047895E-4</v>
      </c>
      <c r="O16" s="279">
        <v>6.9250219026895186E-3</v>
      </c>
    </row>
    <row r="17" spans="1:15">
      <c r="A17" s="270" t="s">
        <v>137</v>
      </c>
      <c r="B17" s="270" t="s">
        <v>186</v>
      </c>
      <c r="C17" s="270" t="s">
        <v>162</v>
      </c>
      <c r="D17" s="270" t="s">
        <v>163</v>
      </c>
      <c r="E17" s="271" t="s">
        <v>230</v>
      </c>
      <c r="F17" s="272" t="s">
        <v>223</v>
      </c>
      <c r="G17" s="272" t="s">
        <v>164</v>
      </c>
      <c r="H17" s="283">
        <v>218550684</v>
      </c>
      <c r="I17" s="283">
        <v>172103509.76084301</v>
      </c>
      <c r="J17" s="283">
        <v>207834609.203044</v>
      </c>
      <c r="K17" s="283">
        <v>218550684</v>
      </c>
      <c r="L17" s="275">
        <v>9.25</v>
      </c>
      <c r="M17" s="278">
        <v>0.1</v>
      </c>
      <c r="N17" s="279">
        <v>1.09562640731329E-3</v>
      </c>
      <c r="O17" s="279">
        <v>5.3382655015546572E-2</v>
      </c>
    </row>
    <row r="18" spans="1:15">
      <c r="A18" s="270" t="s">
        <v>146</v>
      </c>
      <c r="B18" s="270" t="s">
        <v>270</v>
      </c>
      <c r="C18" s="270" t="s">
        <v>167</v>
      </c>
      <c r="D18" s="270" t="s">
        <v>163</v>
      </c>
      <c r="E18" s="271" t="s">
        <v>231</v>
      </c>
      <c r="F18" s="272" t="s">
        <v>224</v>
      </c>
      <c r="G18" s="272" t="s">
        <v>164</v>
      </c>
      <c r="H18" s="283">
        <v>1279310410.9494801</v>
      </c>
      <c r="I18" s="283">
        <v>632982720.87248898</v>
      </c>
      <c r="J18" s="283">
        <v>778292215.49345005</v>
      </c>
      <c r="K18" s="283">
        <v>1279310410.9494801</v>
      </c>
      <c r="L18" s="275">
        <v>11.25</v>
      </c>
      <c r="M18" s="278">
        <v>0.1</v>
      </c>
      <c r="N18" s="279">
        <v>4.1028657699061439E-3</v>
      </c>
      <c r="O18" s="279">
        <v>6.2618241588790393E-3</v>
      </c>
    </row>
    <row r="19" spans="1:15">
      <c r="A19" s="270" t="s">
        <v>137</v>
      </c>
      <c r="B19" s="270" t="s">
        <v>143</v>
      </c>
      <c r="C19" s="270" t="s">
        <v>162</v>
      </c>
      <c r="D19" s="270" t="s">
        <v>163</v>
      </c>
      <c r="E19" s="271" t="s">
        <v>197</v>
      </c>
      <c r="F19" s="272" t="s">
        <v>232</v>
      </c>
      <c r="G19" s="272" t="s">
        <v>164</v>
      </c>
      <c r="H19" s="283">
        <v>630191780</v>
      </c>
      <c r="I19" s="283">
        <v>426094544.83930898</v>
      </c>
      <c r="J19" s="283">
        <v>509038853.75798202</v>
      </c>
      <c r="K19" s="283">
        <v>630191780</v>
      </c>
      <c r="L19" s="275">
        <v>9</v>
      </c>
      <c r="M19" s="278">
        <v>0.1</v>
      </c>
      <c r="N19" s="279">
        <v>2.6834626468822237E-3</v>
      </c>
      <c r="O19" s="279">
        <v>2.7340397771939196E-3</v>
      </c>
    </row>
    <row r="20" spans="1:15">
      <c r="A20" s="270" t="s">
        <v>137</v>
      </c>
      <c r="B20" s="270" t="s">
        <v>186</v>
      </c>
      <c r="C20" s="270" t="s">
        <v>162</v>
      </c>
      <c r="D20" s="270" t="s">
        <v>163</v>
      </c>
      <c r="E20" s="271" t="s">
        <v>235</v>
      </c>
      <c r="F20" s="272" t="s">
        <v>236</v>
      </c>
      <c r="G20" s="272" t="s">
        <v>164</v>
      </c>
      <c r="H20" s="283">
        <v>163900342</v>
      </c>
      <c r="I20" s="283">
        <v>129165122.787228</v>
      </c>
      <c r="J20" s="283">
        <v>154478253.72486901</v>
      </c>
      <c r="K20" s="283">
        <v>163900342</v>
      </c>
      <c r="L20" s="275">
        <v>9.25</v>
      </c>
      <c r="M20" s="278">
        <v>0.1</v>
      </c>
      <c r="N20" s="279">
        <v>8.1435163655183094E-4</v>
      </c>
      <c r="O20" s="279">
        <v>5.2287028608233276E-2</v>
      </c>
    </row>
    <row r="21" spans="1:15">
      <c r="A21" s="270" t="s">
        <v>137</v>
      </c>
      <c r="B21" s="270" t="s">
        <v>196</v>
      </c>
      <c r="C21" s="270" t="s">
        <v>162</v>
      </c>
      <c r="D21" s="270" t="s">
        <v>163</v>
      </c>
      <c r="E21" s="271" t="s">
        <v>237</v>
      </c>
      <c r="F21" s="272" t="s">
        <v>238</v>
      </c>
      <c r="G21" s="272" t="s">
        <v>164</v>
      </c>
      <c r="H21" s="283">
        <v>293240404</v>
      </c>
      <c r="I21" s="283">
        <v>229796746.01467201</v>
      </c>
      <c r="J21" s="283">
        <v>275203381.861368</v>
      </c>
      <c r="K21" s="283">
        <v>293240404</v>
      </c>
      <c r="L21" s="275">
        <v>9</v>
      </c>
      <c r="M21" s="278">
        <v>0.1</v>
      </c>
      <c r="N21" s="279">
        <v>1.4507694060456892E-3</v>
      </c>
      <c r="O21" s="279">
        <v>2.1254602057696033E-2</v>
      </c>
    </row>
    <row r="22" spans="1:15">
      <c r="A22" s="270" t="s">
        <v>137</v>
      </c>
      <c r="B22" s="270" t="s">
        <v>201</v>
      </c>
      <c r="C22" s="270" t="s">
        <v>166</v>
      </c>
      <c r="D22" s="270" t="s">
        <v>163</v>
      </c>
      <c r="E22" s="271" t="s">
        <v>271</v>
      </c>
      <c r="F22" s="272" t="s">
        <v>272</v>
      </c>
      <c r="G22" s="272" t="s">
        <v>164</v>
      </c>
      <c r="H22" s="283">
        <v>1009534288</v>
      </c>
      <c r="I22" s="283">
        <v>706092460.169052</v>
      </c>
      <c r="J22" s="283">
        <v>811905600.69858599</v>
      </c>
      <c r="K22" s="283">
        <v>1009534288</v>
      </c>
      <c r="L22" s="275">
        <v>8</v>
      </c>
      <c r="M22" s="278">
        <v>0.1</v>
      </c>
      <c r="N22" s="279">
        <v>4.2800629778743408E-3</v>
      </c>
      <c r="O22" s="279">
        <v>2.000939112243651E-2</v>
      </c>
    </row>
    <row r="23" spans="1:15">
      <c r="A23" s="270" t="s">
        <v>139</v>
      </c>
      <c r="B23" s="270" t="s">
        <v>169</v>
      </c>
      <c r="C23" s="270" t="s">
        <v>166</v>
      </c>
      <c r="D23" s="270" t="s">
        <v>163</v>
      </c>
      <c r="E23" s="271" t="s">
        <v>273</v>
      </c>
      <c r="F23" s="272" t="s">
        <v>274</v>
      </c>
      <c r="G23" s="272" t="s">
        <v>164</v>
      </c>
      <c r="H23" s="283">
        <v>51390465.753339</v>
      </c>
      <c r="I23" s="283">
        <v>34542214.549470603</v>
      </c>
      <c r="J23" s="283">
        <v>40616139.328502901</v>
      </c>
      <c r="K23" s="283">
        <v>51390465.753339</v>
      </c>
      <c r="L23" s="275">
        <v>12</v>
      </c>
      <c r="M23" s="278">
        <v>0.1</v>
      </c>
      <c r="N23" s="279">
        <v>2.1411311129586349E-4</v>
      </c>
      <c r="O23" s="279">
        <v>2.1321465034567465E-3</v>
      </c>
    </row>
    <row r="24" spans="1:15">
      <c r="A24" s="270" t="s">
        <v>137</v>
      </c>
      <c r="B24" s="270" t="s">
        <v>201</v>
      </c>
      <c r="C24" s="270" t="s">
        <v>166</v>
      </c>
      <c r="D24" s="270" t="s">
        <v>163</v>
      </c>
      <c r="E24" s="271" t="s">
        <v>273</v>
      </c>
      <c r="F24" s="272" t="s">
        <v>275</v>
      </c>
      <c r="G24" s="272" t="s">
        <v>164</v>
      </c>
      <c r="H24" s="283">
        <v>1514301432</v>
      </c>
      <c r="I24" s="283">
        <v>1060030004.16197</v>
      </c>
      <c r="J24" s="283">
        <v>1215811217.9124</v>
      </c>
      <c r="K24" s="283">
        <v>1514301432</v>
      </c>
      <c r="L24" s="275">
        <v>8</v>
      </c>
      <c r="M24" s="278">
        <v>0.1</v>
      </c>
      <c r="N24" s="279">
        <v>6.4093024822020278E-3</v>
      </c>
      <c r="O24" s="279">
        <v>1.5729328144562169E-2</v>
      </c>
    </row>
    <row r="25" spans="1:15">
      <c r="A25" s="270" t="s">
        <v>137</v>
      </c>
      <c r="B25" s="270" t="s">
        <v>196</v>
      </c>
      <c r="C25" s="270" t="s">
        <v>162</v>
      </c>
      <c r="D25" s="270" t="s">
        <v>163</v>
      </c>
      <c r="E25" s="271" t="s">
        <v>273</v>
      </c>
      <c r="F25" s="272" t="s">
        <v>276</v>
      </c>
      <c r="G25" s="272" t="s">
        <v>164</v>
      </c>
      <c r="H25" s="283">
        <v>656197262</v>
      </c>
      <c r="I25" s="283">
        <v>487643494.684596</v>
      </c>
      <c r="J25" s="283">
        <v>576686852.89212894</v>
      </c>
      <c r="K25" s="283">
        <v>656197262</v>
      </c>
      <c r="L25" s="275">
        <v>11</v>
      </c>
      <c r="M25" s="278">
        <v>0.1</v>
      </c>
      <c r="N25" s="279">
        <v>3.0400776232689017E-3</v>
      </c>
      <c r="O25" s="279">
        <v>1.9803832651650342E-2</v>
      </c>
    </row>
    <row r="26" spans="1:15">
      <c r="A26" s="270" t="s">
        <v>137</v>
      </c>
      <c r="B26" s="270" t="s">
        <v>196</v>
      </c>
      <c r="C26" s="270" t="s">
        <v>162</v>
      </c>
      <c r="D26" s="270" t="s">
        <v>163</v>
      </c>
      <c r="E26" s="271" t="s">
        <v>277</v>
      </c>
      <c r="F26" s="272" t="s">
        <v>278</v>
      </c>
      <c r="G26" s="272" t="s">
        <v>164</v>
      </c>
      <c r="H26" s="283">
        <v>101585176</v>
      </c>
      <c r="I26" s="283">
        <v>71755742.901310295</v>
      </c>
      <c r="J26" s="283">
        <v>85555088.1822422</v>
      </c>
      <c r="K26" s="283">
        <v>101585176</v>
      </c>
      <c r="L26" s="275">
        <v>11</v>
      </c>
      <c r="M26" s="278">
        <v>0.1</v>
      </c>
      <c r="N26" s="279">
        <v>4.5101445929491922E-4</v>
      </c>
      <c r="O26" s="279">
        <v>1.6763755028381441E-2</v>
      </c>
    </row>
    <row r="27" spans="1:15">
      <c r="A27" s="270" t="s">
        <v>137</v>
      </c>
      <c r="B27" s="270" t="s">
        <v>138</v>
      </c>
      <c r="C27" s="270" t="s">
        <v>162</v>
      </c>
      <c r="D27" s="270" t="s">
        <v>163</v>
      </c>
      <c r="E27" s="271" t="s">
        <v>279</v>
      </c>
      <c r="F27" s="272" t="s">
        <v>280</v>
      </c>
      <c r="G27" s="272" t="s">
        <v>164</v>
      </c>
      <c r="H27" s="283">
        <v>169317122</v>
      </c>
      <c r="I27" s="283">
        <v>132478874.738655</v>
      </c>
      <c r="J27" s="283">
        <v>152789093.286883</v>
      </c>
      <c r="K27" s="283">
        <v>169317122</v>
      </c>
      <c r="L27" s="275">
        <v>8.5</v>
      </c>
      <c r="M27" s="278">
        <v>0.1</v>
      </c>
      <c r="N27" s="279">
        <v>8.0544701383695701E-4</v>
      </c>
      <c r="O27" s="279">
        <v>1.8876751423202668E-3</v>
      </c>
    </row>
    <row r="28" spans="1:15">
      <c r="A28" s="270" t="s">
        <v>146</v>
      </c>
      <c r="B28" s="270" t="s">
        <v>270</v>
      </c>
      <c r="C28" s="270" t="s">
        <v>167</v>
      </c>
      <c r="D28" s="270" t="s">
        <v>163</v>
      </c>
      <c r="E28" s="271" t="s">
        <v>200</v>
      </c>
      <c r="F28" s="272" t="s">
        <v>224</v>
      </c>
      <c r="G28" s="272" t="s">
        <v>164</v>
      </c>
      <c r="H28" s="283">
        <v>191545102.808947</v>
      </c>
      <c r="I28" s="283">
        <v>102562052.37291799</v>
      </c>
      <c r="J28" s="283">
        <v>119374736.31347901</v>
      </c>
      <c r="K28" s="283">
        <v>191545102.808947</v>
      </c>
      <c r="L28" s="275">
        <v>11.25</v>
      </c>
      <c r="M28" s="278">
        <v>0.1</v>
      </c>
      <c r="N28" s="279">
        <v>6.2929900834433666E-4</v>
      </c>
      <c r="O28" s="279">
        <v>2.1589583889728954E-3</v>
      </c>
    </row>
    <row r="29" spans="1:15">
      <c r="A29" s="270" t="s">
        <v>137</v>
      </c>
      <c r="B29" s="270" t="s">
        <v>142</v>
      </c>
      <c r="C29" s="270" t="s">
        <v>162</v>
      </c>
      <c r="D29" s="270" t="s">
        <v>163</v>
      </c>
      <c r="E29" s="271" t="s">
        <v>281</v>
      </c>
      <c r="F29" s="272" t="s">
        <v>234</v>
      </c>
      <c r="G29" s="272" t="s">
        <v>164</v>
      </c>
      <c r="H29" s="283">
        <v>252315068</v>
      </c>
      <c r="I29" s="283">
        <v>177503934.91428801</v>
      </c>
      <c r="J29" s="283">
        <v>204338105.53444999</v>
      </c>
      <c r="K29" s="283">
        <v>252315068</v>
      </c>
      <c r="L29" s="275">
        <v>9.5</v>
      </c>
      <c r="M29" s="278">
        <v>0.1</v>
      </c>
      <c r="N29" s="279">
        <v>1.0771941463569984E-3</v>
      </c>
      <c r="O29" s="279">
        <v>1.0370668526804731E-2</v>
      </c>
    </row>
    <row r="30" spans="1:15">
      <c r="A30" s="270" t="s">
        <v>137</v>
      </c>
      <c r="B30" s="270" t="s">
        <v>142</v>
      </c>
      <c r="C30" s="270" t="s">
        <v>162</v>
      </c>
      <c r="D30" s="270" t="s">
        <v>163</v>
      </c>
      <c r="E30" s="271" t="s">
        <v>281</v>
      </c>
      <c r="F30" s="272" t="s">
        <v>234</v>
      </c>
      <c r="G30" s="272" t="s">
        <v>164</v>
      </c>
      <c r="H30" s="283">
        <v>378472601</v>
      </c>
      <c r="I30" s="283">
        <v>266255901.66905001</v>
      </c>
      <c r="J30" s="283">
        <v>306507157.49439198</v>
      </c>
      <c r="K30" s="283">
        <v>378472601</v>
      </c>
      <c r="L30" s="275">
        <v>9.5</v>
      </c>
      <c r="M30" s="278">
        <v>0.1</v>
      </c>
      <c r="N30" s="279">
        <v>1.6157912152798032E-3</v>
      </c>
      <c r="O30" s="279">
        <v>9.2934743804477318E-3</v>
      </c>
    </row>
    <row r="31" spans="1:15">
      <c r="A31" s="270" t="s">
        <v>137</v>
      </c>
      <c r="B31" s="270" t="s">
        <v>186</v>
      </c>
      <c r="C31" s="270" t="s">
        <v>162</v>
      </c>
      <c r="D31" s="270" t="s">
        <v>163</v>
      </c>
      <c r="E31" s="271" t="s">
        <v>282</v>
      </c>
      <c r="F31" s="272" t="s">
        <v>283</v>
      </c>
      <c r="G31" s="272" t="s">
        <v>164</v>
      </c>
      <c r="H31" s="283">
        <v>1127732872</v>
      </c>
      <c r="I31" s="283">
        <v>895159944.18979895</v>
      </c>
      <c r="J31" s="283">
        <v>1016992168.28878</v>
      </c>
      <c r="K31" s="283">
        <v>1127732872</v>
      </c>
      <c r="L31" s="275">
        <v>8.5</v>
      </c>
      <c r="M31" s="278">
        <v>0.1</v>
      </c>
      <c r="N31" s="279">
        <v>5.3612027365443678E-3</v>
      </c>
      <c r="O31" s="279">
        <v>5.1472676971681446E-2</v>
      </c>
    </row>
    <row r="32" spans="1:15">
      <c r="A32" s="270" t="s">
        <v>181</v>
      </c>
      <c r="B32" s="270" t="s">
        <v>201</v>
      </c>
      <c r="C32" s="270" t="s">
        <v>166</v>
      </c>
      <c r="D32" s="270" t="s">
        <v>163</v>
      </c>
      <c r="E32" s="271" t="s">
        <v>284</v>
      </c>
      <c r="F32" s="272" t="s">
        <v>202</v>
      </c>
      <c r="G32" s="272" t="s">
        <v>164</v>
      </c>
      <c r="H32" s="283">
        <v>111219178.08</v>
      </c>
      <c r="I32" s="283">
        <v>91877830.351171494</v>
      </c>
      <c r="J32" s="283">
        <v>102607062.348689</v>
      </c>
      <c r="K32" s="283">
        <v>111219178.08</v>
      </c>
      <c r="L32" s="275">
        <v>9</v>
      </c>
      <c r="M32" s="278">
        <v>0.1</v>
      </c>
      <c r="N32" s="279">
        <v>5.409060960402276E-4</v>
      </c>
      <c r="O32" s="279">
        <v>9.3200256623601416E-3</v>
      </c>
    </row>
    <row r="33" spans="1:15">
      <c r="A33" s="270" t="s">
        <v>137</v>
      </c>
      <c r="B33" s="270" t="s">
        <v>186</v>
      </c>
      <c r="C33" s="270" t="s">
        <v>162</v>
      </c>
      <c r="D33" s="270" t="s">
        <v>163</v>
      </c>
      <c r="E33" s="271" t="s">
        <v>284</v>
      </c>
      <c r="F33" s="272" t="s">
        <v>285</v>
      </c>
      <c r="G33" s="272" t="s">
        <v>164</v>
      </c>
      <c r="H33" s="283">
        <v>1691424672</v>
      </c>
      <c r="I33" s="283">
        <v>1383369906.9331901</v>
      </c>
      <c r="J33" s="283">
        <v>1541777837.95087</v>
      </c>
      <c r="K33" s="283">
        <v>1691424672</v>
      </c>
      <c r="L33" s="275">
        <v>8.5</v>
      </c>
      <c r="M33" s="278">
        <v>0.1</v>
      </c>
      <c r="N33" s="279">
        <v>8.1276767134538571E-3</v>
      </c>
      <c r="O33" s="279">
        <v>4.6111474235137083E-2</v>
      </c>
    </row>
    <row r="34" spans="1:15">
      <c r="A34" s="270" t="s">
        <v>137</v>
      </c>
      <c r="B34" s="270" t="s">
        <v>198</v>
      </c>
      <c r="C34" s="270" t="s">
        <v>166</v>
      </c>
      <c r="D34" s="270" t="s">
        <v>163</v>
      </c>
      <c r="E34" s="271" t="s">
        <v>286</v>
      </c>
      <c r="F34" s="272" t="s">
        <v>287</v>
      </c>
      <c r="G34" s="272" t="s">
        <v>164</v>
      </c>
      <c r="H34" s="283">
        <v>254363014</v>
      </c>
      <c r="I34" s="283">
        <v>228696801.65791699</v>
      </c>
      <c r="J34" s="283">
        <v>251579521.077391</v>
      </c>
      <c r="K34" s="283">
        <v>254363014</v>
      </c>
      <c r="L34" s="275">
        <v>7</v>
      </c>
      <c r="M34" s="278">
        <v>0.1</v>
      </c>
      <c r="N34" s="279">
        <v>1.3262332384802009E-3</v>
      </c>
      <c r="O34" s="279">
        <v>5.0517041650563824E-3</v>
      </c>
    </row>
    <row r="35" spans="1:15">
      <c r="A35" s="270" t="s">
        <v>137</v>
      </c>
      <c r="B35" s="270" t="s">
        <v>196</v>
      </c>
      <c r="C35" s="270" t="s">
        <v>162</v>
      </c>
      <c r="D35" s="270" t="s">
        <v>163</v>
      </c>
      <c r="E35" s="271" t="s">
        <v>288</v>
      </c>
      <c r="F35" s="272" t="s">
        <v>289</v>
      </c>
      <c r="G35" s="272" t="s">
        <v>164</v>
      </c>
      <c r="H35" s="283">
        <v>2607287685</v>
      </c>
      <c r="I35" s="283">
        <v>2044325372.1270199</v>
      </c>
      <c r="J35" s="283">
        <v>2302979504.6107898</v>
      </c>
      <c r="K35" s="283">
        <v>2607287685</v>
      </c>
      <c r="L35" s="275">
        <v>9</v>
      </c>
      <c r="M35" s="278">
        <v>0.1</v>
      </c>
      <c r="N35" s="279">
        <v>1.2140447495382326E-2</v>
      </c>
      <c r="O35" s="279">
        <v>1.631274056908652E-2</v>
      </c>
    </row>
    <row r="36" spans="1:15">
      <c r="A36" s="270" t="s">
        <v>139</v>
      </c>
      <c r="B36" s="270" t="s">
        <v>165</v>
      </c>
      <c r="C36" s="270" t="s">
        <v>166</v>
      </c>
      <c r="D36" s="270" t="s">
        <v>163</v>
      </c>
      <c r="E36" s="271" t="s">
        <v>290</v>
      </c>
      <c r="F36" s="272" t="s">
        <v>291</v>
      </c>
      <c r="G36" s="272" t="s">
        <v>164</v>
      </c>
      <c r="H36" s="283">
        <v>525479452.06</v>
      </c>
      <c r="I36" s="283">
        <v>482392462.566589</v>
      </c>
      <c r="J36" s="283">
        <v>522772103.031461</v>
      </c>
      <c r="K36" s="283">
        <v>525479452.06</v>
      </c>
      <c r="L36" s="275">
        <v>10</v>
      </c>
      <c r="M36" s="278">
        <v>0.1</v>
      </c>
      <c r="N36" s="279">
        <v>2.7558592059535765E-3</v>
      </c>
      <c r="O36" s="279">
        <v>6.7673227624626174E-3</v>
      </c>
    </row>
    <row r="37" spans="1:15">
      <c r="A37" s="270" t="s">
        <v>139</v>
      </c>
      <c r="B37" s="270" t="s">
        <v>165</v>
      </c>
      <c r="C37" s="270" t="s">
        <v>166</v>
      </c>
      <c r="D37" s="270" t="s">
        <v>163</v>
      </c>
      <c r="E37" s="271" t="s">
        <v>290</v>
      </c>
      <c r="F37" s="272" t="s">
        <v>292</v>
      </c>
      <c r="G37" s="272" t="s">
        <v>164</v>
      </c>
      <c r="H37" s="283">
        <v>631609589.02999997</v>
      </c>
      <c r="I37" s="283">
        <v>505870930.38075</v>
      </c>
      <c r="J37" s="283">
        <v>555589391.92538595</v>
      </c>
      <c r="K37" s="283">
        <v>631609589.02999997</v>
      </c>
      <c r="L37" s="275">
        <v>10.5</v>
      </c>
      <c r="M37" s="278">
        <v>0.1</v>
      </c>
      <c r="N37" s="279">
        <v>2.9288596916113171E-3</v>
      </c>
      <c r="O37" s="279">
        <v>4.0114635565090409E-3</v>
      </c>
    </row>
    <row r="38" spans="1:15">
      <c r="A38" s="270" t="s">
        <v>137</v>
      </c>
      <c r="B38" s="270" t="s">
        <v>229</v>
      </c>
      <c r="C38" s="270" t="s">
        <v>166</v>
      </c>
      <c r="D38" s="270" t="s">
        <v>163</v>
      </c>
      <c r="E38" s="271" t="s">
        <v>293</v>
      </c>
      <c r="F38" s="272" t="s">
        <v>294</v>
      </c>
      <c r="G38" s="272" t="s">
        <v>164</v>
      </c>
      <c r="H38" s="283">
        <v>622412500</v>
      </c>
      <c r="I38" s="283">
        <v>488922573.994057</v>
      </c>
      <c r="J38" s="283">
        <v>535578776.69568199</v>
      </c>
      <c r="K38" s="283">
        <v>622412500</v>
      </c>
      <c r="L38" s="275">
        <v>7.75</v>
      </c>
      <c r="M38" s="278">
        <v>0.1</v>
      </c>
      <c r="N38" s="279">
        <v>2.8233712046056214E-3</v>
      </c>
      <c r="O38" s="279">
        <v>0.52819587230609721</v>
      </c>
    </row>
    <row r="39" spans="1:15">
      <c r="A39" s="270" t="s">
        <v>181</v>
      </c>
      <c r="B39" s="270" t="s">
        <v>201</v>
      </c>
      <c r="C39" s="270" t="s">
        <v>166</v>
      </c>
      <c r="D39" s="270" t="s">
        <v>163</v>
      </c>
      <c r="E39" s="271" t="s">
        <v>295</v>
      </c>
      <c r="F39" s="272" t="s">
        <v>202</v>
      </c>
      <c r="G39" s="272" t="s">
        <v>164</v>
      </c>
      <c r="H39" s="283">
        <v>11121917.800000001</v>
      </c>
      <c r="I39" s="283">
        <v>9416901.4770617802</v>
      </c>
      <c r="J39" s="283">
        <v>10308971.261796299</v>
      </c>
      <c r="K39" s="283">
        <v>11121917.800000001</v>
      </c>
      <c r="L39" s="275">
        <v>9</v>
      </c>
      <c r="M39" s="278">
        <v>0.1</v>
      </c>
      <c r="N39" s="279">
        <v>5.4345044792917038E-5</v>
      </c>
      <c r="O39" s="279">
        <v>8.7791195663199147E-3</v>
      </c>
    </row>
    <row r="40" spans="1:15">
      <c r="A40" s="270" t="s">
        <v>181</v>
      </c>
      <c r="B40" s="270" t="s">
        <v>201</v>
      </c>
      <c r="C40" s="270" t="s">
        <v>166</v>
      </c>
      <c r="D40" s="270" t="s">
        <v>163</v>
      </c>
      <c r="E40" s="271" t="s">
        <v>296</v>
      </c>
      <c r="F40" s="272" t="s">
        <v>202</v>
      </c>
      <c r="G40" s="272" t="s">
        <v>164</v>
      </c>
      <c r="H40" s="283">
        <v>5560958.9000000004</v>
      </c>
      <c r="I40" s="283">
        <v>4706860.7254893901</v>
      </c>
      <c r="J40" s="283">
        <v>5154485.6308981404</v>
      </c>
      <c r="K40" s="283">
        <v>5560958.9000000004</v>
      </c>
      <c r="L40" s="275">
        <v>9</v>
      </c>
      <c r="M40" s="278">
        <v>0.1</v>
      </c>
      <c r="N40" s="279">
        <v>2.7172522396458468E-5</v>
      </c>
      <c r="O40" s="279">
        <v>8.7247745215269963E-3</v>
      </c>
    </row>
    <row r="41" spans="1:15">
      <c r="A41" s="270" t="s">
        <v>137</v>
      </c>
      <c r="B41" s="270" t="s">
        <v>201</v>
      </c>
      <c r="C41" s="270" t="s">
        <v>166</v>
      </c>
      <c r="D41" s="270" t="s">
        <v>163</v>
      </c>
      <c r="E41" s="271" t="s">
        <v>297</v>
      </c>
      <c r="F41" s="272" t="s">
        <v>298</v>
      </c>
      <c r="G41" s="272" t="s">
        <v>164</v>
      </c>
      <c r="H41" s="283">
        <v>891251622</v>
      </c>
      <c r="I41" s="283">
        <v>795740699.31738698</v>
      </c>
      <c r="J41" s="283">
        <v>858924919.69346404</v>
      </c>
      <c r="K41" s="283">
        <v>891251622</v>
      </c>
      <c r="L41" s="275">
        <v>8.5</v>
      </c>
      <c r="M41" s="278">
        <v>0.1</v>
      </c>
      <c r="N41" s="279">
        <v>4.5279312599771915E-3</v>
      </c>
      <c r="O41" s="279">
        <v>8.697601999130538E-3</v>
      </c>
    </row>
    <row r="42" spans="1:15">
      <c r="A42" s="270" t="s">
        <v>146</v>
      </c>
      <c r="B42" s="270" t="s">
        <v>195</v>
      </c>
      <c r="C42" s="270" t="s">
        <v>192</v>
      </c>
      <c r="D42" s="270" t="s">
        <v>163</v>
      </c>
      <c r="E42" s="271" t="s">
        <v>299</v>
      </c>
      <c r="F42" s="272" t="s">
        <v>300</v>
      </c>
      <c r="G42" s="272" t="s">
        <v>164</v>
      </c>
      <c r="H42" s="283">
        <v>1418165479.0670199</v>
      </c>
      <c r="I42" s="283">
        <v>824645662.34573305</v>
      </c>
      <c r="J42" s="283">
        <v>907077781.63251901</v>
      </c>
      <c r="K42" s="283">
        <v>1418165479.0670199</v>
      </c>
      <c r="L42" s="275">
        <v>10</v>
      </c>
      <c r="M42" s="278">
        <v>0.1</v>
      </c>
      <c r="N42" s="279">
        <v>4.781775156960673E-3</v>
      </c>
      <c r="O42" s="279">
        <v>5.0842560005879008E-2</v>
      </c>
    </row>
    <row r="43" spans="1:15">
      <c r="A43" s="270" t="s">
        <v>137</v>
      </c>
      <c r="B43" s="270" t="s">
        <v>142</v>
      </c>
      <c r="C43" s="270" t="s">
        <v>162</v>
      </c>
      <c r="D43" s="270" t="s">
        <v>163</v>
      </c>
      <c r="E43" s="271" t="s">
        <v>301</v>
      </c>
      <c r="F43" s="272" t="s">
        <v>302</v>
      </c>
      <c r="G43" s="272" t="s">
        <v>164</v>
      </c>
      <c r="H43" s="283">
        <v>66260280</v>
      </c>
      <c r="I43" s="283">
        <v>46320165.276229501</v>
      </c>
      <c r="J43" s="283">
        <v>51620112.874694698</v>
      </c>
      <c r="K43" s="283">
        <v>66260280</v>
      </c>
      <c r="L43" s="275">
        <v>10</v>
      </c>
      <c r="M43" s="278">
        <v>0.1</v>
      </c>
      <c r="N43" s="279">
        <v>2.7212194846121864E-4</v>
      </c>
      <c r="O43" s="279">
        <v>7.6776831651679273E-3</v>
      </c>
    </row>
    <row r="44" spans="1:15">
      <c r="A44" s="270" t="s">
        <v>137</v>
      </c>
      <c r="B44" s="270" t="s">
        <v>229</v>
      </c>
      <c r="C44" s="270" t="s">
        <v>166</v>
      </c>
      <c r="D44" s="270" t="s">
        <v>163</v>
      </c>
      <c r="E44" s="271" t="s">
        <v>303</v>
      </c>
      <c r="F44" s="272" t="s">
        <v>304</v>
      </c>
      <c r="G44" s="272" t="s">
        <v>164</v>
      </c>
      <c r="H44" s="283">
        <v>2624388984</v>
      </c>
      <c r="I44" s="283">
        <v>1914082939.17155</v>
      </c>
      <c r="J44" s="283">
        <v>2091315611.9261701</v>
      </c>
      <c r="K44" s="283">
        <v>2624388984</v>
      </c>
      <c r="L44" s="275">
        <v>7.75</v>
      </c>
      <c r="M44" s="278">
        <v>0.1</v>
      </c>
      <c r="N44" s="279">
        <v>1.1024634536273881E-2</v>
      </c>
      <c r="O44" s="279">
        <v>0.52537250110149158</v>
      </c>
    </row>
    <row r="45" spans="1:15">
      <c r="A45" s="270" t="s">
        <v>146</v>
      </c>
      <c r="B45" s="270" t="s">
        <v>270</v>
      </c>
      <c r="C45" s="270" t="s">
        <v>167</v>
      </c>
      <c r="D45" s="270" t="s">
        <v>163</v>
      </c>
      <c r="E45" s="271" t="s">
        <v>305</v>
      </c>
      <c r="F45" s="272" t="s">
        <v>224</v>
      </c>
      <c r="G45" s="272" t="s">
        <v>164</v>
      </c>
      <c r="H45" s="283">
        <v>75563664.383004993</v>
      </c>
      <c r="I45" s="283">
        <v>39192028.394390799</v>
      </c>
      <c r="J45" s="283">
        <v>44406163.996517301</v>
      </c>
      <c r="K45" s="283">
        <v>75563664.383004993</v>
      </c>
      <c r="L45" s="275">
        <v>11.25</v>
      </c>
      <c r="M45" s="278">
        <v>0.1</v>
      </c>
      <c r="N45" s="279">
        <v>2.3409270529403453E-4</v>
      </c>
      <c r="O45" s="279">
        <v>1.5296593806285591E-3</v>
      </c>
    </row>
    <row r="46" spans="1:15">
      <c r="A46" s="270" t="s">
        <v>146</v>
      </c>
      <c r="B46" s="270" t="s">
        <v>195</v>
      </c>
      <c r="C46" s="270" t="s">
        <v>192</v>
      </c>
      <c r="D46" s="270" t="s">
        <v>163</v>
      </c>
      <c r="E46" s="271" t="s">
        <v>306</v>
      </c>
      <c r="F46" s="272" t="s">
        <v>307</v>
      </c>
      <c r="G46" s="272" t="s">
        <v>164</v>
      </c>
      <c r="H46" s="283">
        <v>146176746.57565099</v>
      </c>
      <c r="I46" s="283">
        <v>101069308.236636</v>
      </c>
      <c r="J46" s="283">
        <v>106114673.663325</v>
      </c>
      <c r="K46" s="283">
        <v>146176746.57565099</v>
      </c>
      <c r="L46" s="275">
        <v>9.25</v>
      </c>
      <c r="M46" s="278">
        <v>0.1</v>
      </c>
      <c r="N46" s="279">
        <v>5.5939691235634757E-4</v>
      </c>
      <c r="O46" s="279">
        <v>4.6060784848918339E-2</v>
      </c>
    </row>
    <row r="47" spans="1:15">
      <c r="A47" s="270" t="s">
        <v>146</v>
      </c>
      <c r="B47" s="270" t="s">
        <v>195</v>
      </c>
      <c r="C47" s="270" t="s">
        <v>192</v>
      </c>
      <c r="D47" s="270" t="s">
        <v>163</v>
      </c>
      <c r="E47" s="271" t="s">
        <v>305</v>
      </c>
      <c r="F47" s="272" t="s">
        <v>307</v>
      </c>
      <c r="G47" s="272" t="s">
        <v>164</v>
      </c>
      <c r="H47" s="283">
        <v>793472.60278399999</v>
      </c>
      <c r="I47" s="283">
        <v>722466.56668128096</v>
      </c>
      <c r="J47" s="283">
        <v>793472.60278399999</v>
      </c>
      <c r="K47" s="283">
        <v>793472.60278399999</v>
      </c>
      <c r="L47" s="275">
        <v>9.25</v>
      </c>
      <c r="M47" s="278">
        <v>0.1</v>
      </c>
      <c r="N47" s="279">
        <v>4.1828910999151651E-6</v>
      </c>
      <c r="O47" s="279">
        <v>4.5501387936561992E-2</v>
      </c>
    </row>
    <row r="48" spans="1:15">
      <c r="A48" s="270" t="s">
        <v>146</v>
      </c>
      <c r="B48" s="270" t="s">
        <v>195</v>
      </c>
      <c r="C48" s="270" t="s">
        <v>192</v>
      </c>
      <c r="D48" s="270" t="s">
        <v>163</v>
      </c>
      <c r="E48" s="271" t="s">
        <v>305</v>
      </c>
      <c r="F48" s="272" t="s">
        <v>300</v>
      </c>
      <c r="G48" s="272" t="s">
        <v>164</v>
      </c>
      <c r="H48" s="283">
        <v>71715068.492960006</v>
      </c>
      <c r="I48" s="283">
        <v>38262780.473145097</v>
      </c>
      <c r="J48" s="283">
        <v>42536038.249644503</v>
      </c>
      <c r="K48" s="283">
        <v>71715068.492960006</v>
      </c>
      <c r="L48" s="275">
        <v>10</v>
      </c>
      <c r="M48" s="278">
        <v>0.1</v>
      </c>
      <c r="N48" s="279">
        <v>2.2423410108404662E-4</v>
      </c>
      <c r="O48" s="279">
        <v>4.5497205045462071E-2</v>
      </c>
    </row>
    <row r="49" spans="1:15">
      <c r="A49" s="270" t="s">
        <v>181</v>
      </c>
      <c r="B49" s="270" t="s">
        <v>141</v>
      </c>
      <c r="C49" s="270" t="s">
        <v>166</v>
      </c>
      <c r="D49" s="270" t="s">
        <v>163</v>
      </c>
      <c r="E49" s="271" t="s">
        <v>308</v>
      </c>
      <c r="F49" s="272" t="s">
        <v>185</v>
      </c>
      <c r="G49" s="272" t="s">
        <v>164</v>
      </c>
      <c r="H49" s="283">
        <v>674602630.13501</v>
      </c>
      <c r="I49" s="283">
        <v>453541775.74270898</v>
      </c>
      <c r="J49" s="283">
        <v>494088522.20423597</v>
      </c>
      <c r="K49" s="283">
        <v>674602630.13501</v>
      </c>
      <c r="L49" s="275">
        <v>9</v>
      </c>
      <c r="M49" s="278">
        <v>0.1</v>
      </c>
      <c r="N49" s="279">
        <v>2.6046500847628374E-3</v>
      </c>
      <c r="O49" s="279">
        <v>2.6753738565113139E-2</v>
      </c>
    </row>
    <row r="50" spans="1:15">
      <c r="A50" s="270" t="s">
        <v>137</v>
      </c>
      <c r="B50" s="270" t="s">
        <v>186</v>
      </c>
      <c r="C50" s="270" t="s">
        <v>162</v>
      </c>
      <c r="D50" s="270" t="s">
        <v>163</v>
      </c>
      <c r="E50" s="271" t="s">
        <v>172</v>
      </c>
      <c r="F50" s="272" t="s">
        <v>309</v>
      </c>
      <c r="G50" s="272" t="s">
        <v>164</v>
      </c>
      <c r="H50" s="283">
        <v>580219184</v>
      </c>
      <c r="I50" s="283">
        <v>465117000.23671103</v>
      </c>
      <c r="J50" s="283">
        <v>508281156.47360301</v>
      </c>
      <c r="K50" s="283">
        <v>580219184</v>
      </c>
      <c r="L50" s="275">
        <v>8</v>
      </c>
      <c r="M50" s="278">
        <v>0.1</v>
      </c>
      <c r="N50" s="279">
        <v>2.6794683498943522E-3</v>
      </c>
      <c r="O50" s="279">
        <v>3.7983797521683231E-2</v>
      </c>
    </row>
    <row r="51" spans="1:15">
      <c r="A51" s="270" t="s">
        <v>137</v>
      </c>
      <c r="B51" s="270" t="s">
        <v>186</v>
      </c>
      <c r="C51" s="270" t="s">
        <v>162</v>
      </c>
      <c r="D51" s="270" t="s">
        <v>163</v>
      </c>
      <c r="E51" s="271" t="s">
        <v>310</v>
      </c>
      <c r="F51" s="272" t="s">
        <v>311</v>
      </c>
      <c r="G51" s="272" t="s">
        <v>164</v>
      </c>
      <c r="H51" s="283">
        <v>2510349284</v>
      </c>
      <c r="I51" s="283">
        <v>1838527739.03315</v>
      </c>
      <c r="J51" s="283">
        <v>2018409425.8708501</v>
      </c>
      <c r="K51" s="283">
        <v>2510349284</v>
      </c>
      <c r="L51" s="275">
        <v>8.5</v>
      </c>
      <c r="M51" s="278">
        <v>0.1</v>
      </c>
      <c r="N51" s="279">
        <v>1.064030036303391E-2</v>
      </c>
      <c r="O51" s="279">
        <v>3.5304329171788877E-2</v>
      </c>
    </row>
    <row r="52" spans="1:15">
      <c r="A52" s="270" t="s">
        <v>137</v>
      </c>
      <c r="B52" s="270" t="s">
        <v>186</v>
      </c>
      <c r="C52" s="270" t="s">
        <v>162</v>
      </c>
      <c r="D52" s="270" t="s">
        <v>163</v>
      </c>
      <c r="E52" s="271" t="s">
        <v>310</v>
      </c>
      <c r="F52" s="272" t="s">
        <v>312</v>
      </c>
      <c r="G52" s="272" t="s">
        <v>164</v>
      </c>
      <c r="H52" s="283">
        <v>3480438336</v>
      </c>
      <c r="I52" s="283">
        <v>2787063777.1023202</v>
      </c>
      <c r="J52" s="283">
        <v>3036493958.5317302</v>
      </c>
      <c r="K52" s="283">
        <v>3480438336</v>
      </c>
      <c r="L52" s="275">
        <v>8</v>
      </c>
      <c r="M52" s="278">
        <v>0.1</v>
      </c>
      <c r="N52" s="279">
        <v>1.6007261636412303E-2</v>
      </c>
      <c r="O52" s="279">
        <v>2.466402880875496E-2</v>
      </c>
    </row>
    <row r="53" spans="1:15">
      <c r="A53" s="270" t="s">
        <v>137</v>
      </c>
      <c r="B53" s="270" t="s">
        <v>229</v>
      </c>
      <c r="C53" s="270" t="s">
        <v>166</v>
      </c>
      <c r="D53" s="270" t="s">
        <v>163</v>
      </c>
      <c r="E53" s="271" t="s">
        <v>313</v>
      </c>
      <c r="F53" s="272" t="s">
        <v>314</v>
      </c>
      <c r="G53" s="272" t="s">
        <v>164</v>
      </c>
      <c r="H53" s="283">
        <v>1234964998</v>
      </c>
      <c r="I53" s="283">
        <v>988209757.23396897</v>
      </c>
      <c r="J53" s="283">
        <v>1062469946.64907</v>
      </c>
      <c r="K53" s="283">
        <v>1234964998</v>
      </c>
      <c r="L53" s="275">
        <v>7.75</v>
      </c>
      <c r="M53" s="278">
        <v>0.1</v>
      </c>
      <c r="N53" s="279">
        <v>5.6009445923812682E-3</v>
      </c>
      <c r="O53" s="279">
        <v>0.51434786656521769</v>
      </c>
    </row>
    <row r="54" spans="1:15">
      <c r="A54" s="270" t="s">
        <v>137</v>
      </c>
      <c r="B54" s="270" t="s">
        <v>229</v>
      </c>
      <c r="C54" s="270" t="s">
        <v>166</v>
      </c>
      <c r="D54" s="270" t="s">
        <v>163</v>
      </c>
      <c r="E54" s="271" t="s">
        <v>189</v>
      </c>
      <c r="F54" s="272" t="s">
        <v>315</v>
      </c>
      <c r="G54" s="272" t="s">
        <v>164</v>
      </c>
      <c r="H54" s="283">
        <v>1845684000</v>
      </c>
      <c r="I54" s="283">
        <v>1479782280.8645899</v>
      </c>
      <c r="J54" s="283">
        <v>1585568944.6877899</v>
      </c>
      <c r="K54" s="283">
        <v>1845684000</v>
      </c>
      <c r="L54" s="275">
        <v>7.6</v>
      </c>
      <c r="M54" s="278">
        <v>0.1</v>
      </c>
      <c r="N54" s="279">
        <v>8.3585270666766531E-3</v>
      </c>
      <c r="O54" s="279">
        <v>0.50874692197283644</v>
      </c>
    </row>
    <row r="55" spans="1:15">
      <c r="A55" s="270" t="s">
        <v>146</v>
      </c>
      <c r="B55" s="270" t="s">
        <v>316</v>
      </c>
      <c r="C55" s="270" t="s">
        <v>317</v>
      </c>
      <c r="D55" s="270" t="s">
        <v>163</v>
      </c>
      <c r="E55" s="271" t="s">
        <v>318</v>
      </c>
      <c r="F55" s="272" t="s">
        <v>319</v>
      </c>
      <c r="G55" s="272" t="s">
        <v>164</v>
      </c>
      <c r="H55" s="283">
        <v>1791562465.7506399</v>
      </c>
      <c r="I55" s="283">
        <v>952213838.27646995</v>
      </c>
      <c r="J55" s="283">
        <v>1043029260.32245</v>
      </c>
      <c r="K55" s="283">
        <v>1791562465.7506399</v>
      </c>
      <c r="L55" s="275">
        <v>9.75</v>
      </c>
      <c r="M55" s="278">
        <v>0.1</v>
      </c>
      <c r="N55" s="279">
        <v>5.4984605576123982E-3</v>
      </c>
      <c r="O55" s="279">
        <v>1.7336928040569483E-2</v>
      </c>
    </row>
    <row r="56" spans="1:15">
      <c r="A56" s="270" t="s">
        <v>137</v>
      </c>
      <c r="B56" s="270" t="s">
        <v>186</v>
      </c>
      <c r="C56" s="270" t="s">
        <v>162</v>
      </c>
      <c r="D56" s="270" t="s">
        <v>163</v>
      </c>
      <c r="E56" s="271" t="s">
        <v>320</v>
      </c>
      <c r="F56" s="272" t="s">
        <v>321</v>
      </c>
      <c r="G56" s="272" t="s">
        <v>164</v>
      </c>
      <c r="H56" s="283">
        <v>177876919</v>
      </c>
      <c r="I56" s="283">
        <v>142853207.19906101</v>
      </c>
      <c r="J56" s="283">
        <v>154900398.17172799</v>
      </c>
      <c r="K56" s="283">
        <v>177876919</v>
      </c>
      <c r="L56" s="275">
        <v>8</v>
      </c>
      <c r="M56" s="278">
        <v>0.1</v>
      </c>
      <c r="N56" s="279">
        <v>8.1657702435154766E-4</v>
      </c>
      <c r="O56" s="279">
        <v>8.6567671723426585E-3</v>
      </c>
    </row>
    <row r="57" spans="1:15">
      <c r="A57" s="270" t="s">
        <v>146</v>
      </c>
      <c r="B57" s="270" t="s">
        <v>270</v>
      </c>
      <c r="C57" s="270" t="s">
        <v>167</v>
      </c>
      <c r="D57" s="270" t="s">
        <v>163</v>
      </c>
      <c r="E57" s="271" t="s">
        <v>322</v>
      </c>
      <c r="F57" s="272" t="s">
        <v>224</v>
      </c>
      <c r="G57" s="272" t="s">
        <v>164</v>
      </c>
      <c r="H57" s="283">
        <v>19330239.725885</v>
      </c>
      <c r="I57" s="283">
        <v>12186704.9956173</v>
      </c>
      <c r="J57" s="283">
        <v>13182371.7970335</v>
      </c>
      <c r="K57" s="283">
        <v>19330239.725885</v>
      </c>
      <c r="L57" s="275">
        <v>11.25</v>
      </c>
      <c r="M57" s="278">
        <v>0.1</v>
      </c>
      <c r="N57" s="279">
        <v>6.9492538837657251E-5</v>
      </c>
      <c r="O57" s="279">
        <v>1.2955666753345246E-3</v>
      </c>
    </row>
    <row r="58" spans="1:15">
      <c r="A58" s="270" t="s">
        <v>146</v>
      </c>
      <c r="B58" s="270" t="s">
        <v>270</v>
      </c>
      <c r="C58" s="270" t="s">
        <v>167</v>
      </c>
      <c r="D58" s="270" t="s">
        <v>163</v>
      </c>
      <c r="E58" s="271" t="s">
        <v>322</v>
      </c>
      <c r="F58" s="272" t="s">
        <v>224</v>
      </c>
      <c r="G58" s="272" t="s">
        <v>164</v>
      </c>
      <c r="H58" s="283">
        <v>35145890.410700001</v>
      </c>
      <c r="I58" s="283">
        <v>22157644.636103701</v>
      </c>
      <c r="J58" s="283">
        <v>23967947.998867299</v>
      </c>
      <c r="K58" s="283">
        <v>35145890.410700001</v>
      </c>
      <c r="L58" s="275">
        <v>11.25</v>
      </c>
      <c r="M58" s="278">
        <v>0.1</v>
      </c>
      <c r="N58" s="279">
        <v>1.2635006680247423E-4</v>
      </c>
      <c r="O58" s="279">
        <v>1.2260741364968674E-3</v>
      </c>
    </row>
    <row r="59" spans="1:15">
      <c r="A59" s="270" t="s">
        <v>137</v>
      </c>
      <c r="B59" s="270" t="s">
        <v>229</v>
      </c>
      <c r="C59" s="270" t="s">
        <v>166</v>
      </c>
      <c r="D59" s="270" t="s">
        <v>163</v>
      </c>
      <c r="E59" s="271" t="s">
        <v>322</v>
      </c>
      <c r="F59" s="272" t="s">
        <v>323</v>
      </c>
      <c r="G59" s="272" t="s">
        <v>164</v>
      </c>
      <c r="H59" s="283">
        <v>617482499</v>
      </c>
      <c r="I59" s="283">
        <v>500029904.82520998</v>
      </c>
      <c r="J59" s="283">
        <v>534003954.61868799</v>
      </c>
      <c r="K59" s="283">
        <v>617482499</v>
      </c>
      <c r="L59" s="275">
        <v>7.75</v>
      </c>
      <c r="M59" s="278">
        <v>0.1</v>
      </c>
      <c r="N59" s="279">
        <v>2.8150693310101177E-3</v>
      </c>
      <c r="O59" s="279">
        <v>0.50038839490615983</v>
      </c>
    </row>
    <row r="60" spans="1:15">
      <c r="A60" s="270" t="s">
        <v>137</v>
      </c>
      <c r="B60" s="270" t="s">
        <v>140</v>
      </c>
      <c r="C60" s="270" t="s">
        <v>166</v>
      </c>
      <c r="D60" s="270" t="s">
        <v>163</v>
      </c>
      <c r="E60" s="271" t="s">
        <v>324</v>
      </c>
      <c r="F60" s="272" t="s">
        <v>325</v>
      </c>
      <c r="G60" s="272" t="s">
        <v>164</v>
      </c>
      <c r="H60" s="283">
        <v>202666668</v>
      </c>
      <c r="I60" s="283">
        <v>187498797.672791</v>
      </c>
      <c r="J60" s="283">
        <v>201360905.116153</v>
      </c>
      <c r="K60" s="283">
        <v>202666668</v>
      </c>
      <c r="L60" s="275">
        <v>8</v>
      </c>
      <c r="M60" s="278">
        <v>0.1</v>
      </c>
      <c r="N60" s="279">
        <v>1.0614994581110979E-3</v>
      </c>
      <c r="O60" s="279">
        <v>1.4316964035722254E-3</v>
      </c>
    </row>
    <row r="61" spans="1:15">
      <c r="A61" s="270" t="s">
        <v>137</v>
      </c>
      <c r="B61" s="270" t="s">
        <v>145</v>
      </c>
      <c r="C61" s="270" t="s">
        <v>162</v>
      </c>
      <c r="D61" s="270" t="s">
        <v>163</v>
      </c>
      <c r="E61" s="271" t="s">
        <v>183</v>
      </c>
      <c r="F61" s="272" t="s">
        <v>326</v>
      </c>
      <c r="G61" s="272" t="s">
        <v>164</v>
      </c>
      <c r="H61" s="283">
        <v>342287672</v>
      </c>
      <c r="I61" s="283">
        <v>280151372.47797602</v>
      </c>
      <c r="J61" s="283">
        <v>300568234.45876402</v>
      </c>
      <c r="K61" s="283">
        <v>342287672</v>
      </c>
      <c r="L61" s="275">
        <v>7</v>
      </c>
      <c r="M61" s="278">
        <v>0.1</v>
      </c>
      <c r="N61" s="279">
        <v>1.5844834319717867E-3</v>
      </c>
      <c r="O61" s="279">
        <v>2.1183915620047716E-3</v>
      </c>
    </row>
    <row r="62" spans="1:15">
      <c r="A62" s="270" t="s">
        <v>137</v>
      </c>
      <c r="B62" s="270" t="s">
        <v>229</v>
      </c>
      <c r="C62" s="270" t="s">
        <v>166</v>
      </c>
      <c r="D62" s="270" t="s">
        <v>163</v>
      </c>
      <c r="E62" s="271" t="s">
        <v>327</v>
      </c>
      <c r="F62" s="272" t="s">
        <v>328</v>
      </c>
      <c r="G62" s="272" t="s">
        <v>164</v>
      </c>
      <c r="H62" s="283">
        <v>571236082</v>
      </c>
      <c r="I62" s="283">
        <v>468224236.438595</v>
      </c>
      <c r="J62" s="283">
        <v>501184741.39421499</v>
      </c>
      <c r="K62" s="283">
        <v>571236082</v>
      </c>
      <c r="L62" s="275">
        <v>7</v>
      </c>
      <c r="M62" s="278">
        <v>0.1</v>
      </c>
      <c r="N62" s="279">
        <v>2.6420587010007076E-3</v>
      </c>
      <c r="O62" s="279">
        <v>0.49757332557514966</v>
      </c>
    </row>
    <row r="63" spans="1:15">
      <c r="A63" s="270" t="s">
        <v>137</v>
      </c>
      <c r="B63" s="270" t="s">
        <v>142</v>
      </c>
      <c r="C63" s="270" t="s">
        <v>162</v>
      </c>
      <c r="D63" s="270" t="s">
        <v>163</v>
      </c>
      <c r="E63" s="271" t="s">
        <v>329</v>
      </c>
      <c r="F63" s="272" t="s">
        <v>330</v>
      </c>
      <c r="G63" s="272" t="s">
        <v>164</v>
      </c>
      <c r="H63" s="283">
        <v>168863014</v>
      </c>
      <c r="I63" s="283">
        <v>143467608.68933699</v>
      </c>
      <c r="J63" s="283">
        <v>154617964.94526699</v>
      </c>
      <c r="K63" s="283">
        <v>168863014</v>
      </c>
      <c r="L63" s="275">
        <v>10</v>
      </c>
      <c r="M63" s="278">
        <v>0.1</v>
      </c>
      <c r="N63" s="279">
        <v>8.1508814190603038E-4</v>
      </c>
      <c r="O63" s="279">
        <v>7.4055612167067096E-3</v>
      </c>
    </row>
    <row r="64" spans="1:15">
      <c r="A64" s="270" t="s">
        <v>137</v>
      </c>
      <c r="B64" s="270" t="s">
        <v>186</v>
      </c>
      <c r="C64" s="270" t="s">
        <v>162</v>
      </c>
      <c r="D64" s="270" t="s">
        <v>163</v>
      </c>
      <c r="E64" s="271" t="s">
        <v>331</v>
      </c>
      <c r="F64" s="272" t="s">
        <v>332</v>
      </c>
      <c r="G64" s="272" t="s">
        <v>164</v>
      </c>
      <c r="H64" s="283">
        <v>879043916</v>
      </c>
      <c r="I64" s="283">
        <v>711227569.907897</v>
      </c>
      <c r="J64" s="283">
        <v>764219902.03967202</v>
      </c>
      <c r="K64" s="283">
        <v>879043916</v>
      </c>
      <c r="L64" s="275">
        <v>7.5</v>
      </c>
      <c r="M64" s="278">
        <v>0.1</v>
      </c>
      <c r="N64" s="279">
        <v>4.0286817911594341E-3</v>
      </c>
      <c r="O64" s="279">
        <v>7.840190147991111E-3</v>
      </c>
    </row>
    <row r="65" spans="1:15">
      <c r="A65" s="270" t="s">
        <v>137</v>
      </c>
      <c r="B65" s="270" t="s">
        <v>229</v>
      </c>
      <c r="C65" s="270" t="s">
        <v>166</v>
      </c>
      <c r="D65" s="270" t="s">
        <v>163</v>
      </c>
      <c r="E65" s="271" t="s">
        <v>333</v>
      </c>
      <c r="F65" s="272" t="s">
        <v>304</v>
      </c>
      <c r="G65" s="272" t="s">
        <v>164</v>
      </c>
      <c r="H65" s="283">
        <v>656097246</v>
      </c>
      <c r="I65" s="283">
        <v>509614290.31920397</v>
      </c>
      <c r="J65" s="283">
        <v>541336423.14036906</v>
      </c>
      <c r="K65" s="283">
        <v>656097246</v>
      </c>
      <c r="L65" s="275">
        <v>7.75</v>
      </c>
      <c r="M65" s="278">
        <v>0.1</v>
      </c>
      <c r="N65" s="279">
        <v>2.8537233654558373E-3</v>
      </c>
      <c r="O65" s="279">
        <v>0.49493126687414896</v>
      </c>
    </row>
    <row r="66" spans="1:15">
      <c r="A66" s="270" t="s">
        <v>137</v>
      </c>
      <c r="B66" s="270" t="s">
        <v>229</v>
      </c>
      <c r="C66" s="270" t="s">
        <v>166</v>
      </c>
      <c r="D66" s="270" t="s">
        <v>163</v>
      </c>
      <c r="E66" s="271" t="s">
        <v>334</v>
      </c>
      <c r="F66" s="272" t="s">
        <v>304</v>
      </c>
      <c r="G66" s="272" t="s">
        <v>164</v>
      </c>
      <c r="H66" s="283">
        <v>656097246</v>
      </c>
      <c r="I66" s="283">
        <v>510054108.18982899</v>
      </c>
      <c r="J66" s="283">
        <v>541336423.14306402</v>
      </c>
      <c r="K66" s="283">
        <v>656097246</v>
      </c>
      <c r="L66" s="275">
        <v>7.75</v>
      </c>
      <c r="M66" s="278">
        <v>0.1</v>
      </c>
      <c r="N66" s="279">
        <v>2.8537233654700443E-3</v>
      </c>
      <c r="O66" s="279">
        <v>0.49207754350869309</v>
      </c>
    </row>
    <row r="67" spans="1:15">
      <c r="A67" s="270" t="s">
        <v>137</v>
      </c>
      <c r="B67" s="270" t="s">
        <v>140</v>
      </c>
      <c r="C67" s="270" t="s">
        <v>166</v>
      </c>
      <c r="D67" s="270" t="s">
        <v>163</v>
      </c>
      <c r="E67" s="271" t="s">
        <v>335</v>
      </c>
      <c r="F67" s="272" t="s">
        <v>336</v>
      </c>
      <c r="G67" s="272" t="s">
        <v>164</v>
      </c>
      <c r="H67" s="283">
        <v>78341674</v>
      </c>
      <c r="I67" s="283">
        <v>66067651.632987402</v>
      </c>
      <c r="J67" s="283">
        <v>70224427.756124198</v>
      </c>
      <c r="K67" s="283">
        <v>78341674</v>
      </c>
      <c r="L67" s="275">
        <v>6.5</v>
      </c>
      <c r="M67" s="278">
        <v>0.1</v>
      </c>
      <c r="N67" s="279">
        <v>3.7019694546112756E-4</v>
      </c>
      <c r="O67" s="279">
        <v>3.7019694546112756E-4</v>
      </c>
    </row>
    <row r="68" spans="1:15">
      <c r="A68" s="270" t="s">
        <v>137</v>
      </c>
      <c r="B68" s="270" t="s">
        <v>196</v>
      </c>
      <c r="C68" s="270" t="s">
        <v>162</v>
      </c>
      <c r="D68" s="270" t="s">
        <v>163</v>
      </c>
      <c r="E68" s="271" t="s">
        <v>335</v>
      </c>
      <c r="F68" s="272" t="s">
        <v>337</v>
      </c>
      <c r="G68" s="272" t="s">
        <v>164</v>
      </c>
      <c r="H68" s="283">
        <v>24344109</v>
      </c>
      <c r="I68" s="283">
        <v>19089238.8662</v>
      </c>
      <c r="J68" s="283">
        <v>20474617.249454301</v>
      </c>
      <c r="K68" s="283">
        <v>24344109</v>
      </c>
      <c r="L68" s="275">
        <v>8</v>
      </c>
      <c r="M68" s="278">
        <v>0.1</v>
      </c>
      <c r="N68" s="279">
        <v>1.0793453229061995E-4</v>
      </c>
      <c r="O68" s="279">
        <v>4.1722930737041917E-3</v>
      </c>
    </row>
    <row r="69" spans="1:15">
      <c r="A69" s="270" t="s">
        <v>146</v>
      </c>
      <c r="B69" s="273" t="s">
        <v>338</v>
      </c>
      <c r="C69" s="270" t="s">
        <v>339</v>
      </c>
      <c r="D69" s="270" t="s">
        <v>163</v>
      </c>
      <c r="E69" s="271" t="s">
        <v>340</v>
      </c>
      <c r="F69" s="272" t="s">
        <v>341</v>
      </c>
      <c r="G69" s="272" t="s">
        <v>164</v>
      </c>
      <c r="H69" s="283">
        <v>54409863.01348</v>
      </c>
      <c r="I69" s="283">
        <v>37472472.488976501</v>
      </c>
      <c r="J69" s="283">
        <v>40260723.295425102</v>
      </c>
      <c r="K69" s="283">
        <v>54409863.01348</v>
      </c>
      <c r="L69" s="275">
        <v>9</v>
      </c>
      <c r="M69" s="278">
        <v>0.1</v>
      </c>
      <c r="N69" s="279">
        <v>2.1223949076213351E-4</v>
      </c>
      <c r="O69" s="279">
        <v>6.9369485208288159E-4</v>
      </c>
    </row>
    <row r="70" spans="1:15">
      <c r="A70" s="270" t="s">
        <v>139</v>
      </c>
      <c r="B70" s="270" t="s">
        <v>169</v>
      </c>
      <c r="C70" s="270" t="s">
        <v>166</v>
      </c>
      <c r="D70" s="270" t="s">
        <v>163</v>
      </c>
      <c r="E70" s="271" t="s">
        <v>342</v>
      </c>
      <c r="F70" s="272" t="s">
        <v>174</v>
      </c>
      <c r="G70" s="272" t="s">
        <v>164</v>
      </c>
      <c r="H70" s="283">
        <v>52341095.890479997</v>
      </c>
      <c r="I70" s="283">
        <v>41687810.464002997</v>
      </c>
      <c r="J70" s="283">
        <v>44710614.359556302</v>
      </c>
      <c r="K70" s="283">
        <v>52341095.890479997</v>
      </c>
      <c r="L70" s="275">
        <v>13.75</v>
      </c>
      <c r="M70" s="278">
        <v>0.1</v>
      </c>
      <c r="N70" s="279">
        <v>2.3569765385741734E-4</v>
      </c>
      <c r="O70" s="279">
        <v>1.9180333921608827E-3</v>
      </c>
    </row>
    <row r="71" spans="1:15">
      <c r="A71" s="270" t="s">
        <v>137</v>
      </c>
      <c r="B71" s="270" t="s">
        <v>196</v>
      </c>
      <c r="C71" s="270" t="s">
        <v>162</v>
      </c>
      <c r="D71" s="270" t="s">
        <v>163</v>
      </c>
      <c r="E71" s="271" t="s">
        <v>342</v>
      </c>
      <c r="F71" s="272" t="s">
        <v>343</v>
      </c>
      <c r="G71" s="272" t="s">
        <v>164</v>
      </c>
      <c r="H71" s="283">
        <v>173223698</v>
      </c>
      <c r="I71" s="283">
        <v>142571100.71169901</v>
      </c>
      <c r="J71" s="283">
        <v>151469099.03778499</v>
      </c>
      <c r="K71" s="283">
        <v>173223698</v>
      </c>
      <c r="L71" s="275">
        <v>6.9</v>
      </c>
      <c r="M71" s="278">
        <v>0.1</v>
      </c>
      <c r="N71" s="279">
        <v>7.9848849733982945E-4</v>
      </c>
      <c r="O71" s="279">
        <v>4.0643585414135716E-3</v>
      </c>
    </row>
    <row r="72" spans="1:15">
      <c r="A72" s="270" t="s">
        <v>146</v>
      </c>
      <c r="B72" s="270" t="s">
        <v>344</v>
      </c>
      <c r="C72" s="270" t="s">
        <v>192</v>
      </c>
      <c r="D72" s="270" t="s">
        <v>163</v>
      </c>
      <c r="E72" s="271" t="s">
        <v>345</v>
      </c>
      <c r="F72" s="272" t="s">
        <v>346</v>
      </c>
      <c r="G72" s="272" t="s">
        <v>164</v>
      </c>
      <c r="H72" s="283">
        <v>9823928328.7786903</v>
      </c>
      <c r="I72" s="283">
        <v>6203684726.0898504</v>
      </c>
      <c r="J72" s="283">
        <v>5781475542.8286505</v>
      </c>
      <c r="K72" s="283">
        <v>9823928328.7786903</v>
      </c>
      <c r="L72" s="275">
        <v>8</v>
      </c>
      <c r="M72" s="278">
        <v>0.1</v>
      </c>
      <c r="N72" s="279">
        <v>3.0477778952449047E-2</v>
      </c>
      <c r="O72" s="279">
        <v>3.1480817914647588E-2</v>
      </c>
    </row>
    <row r="73" spans="1:15">
      <c r="A73" s="270" t="s">
        <v>137</v>
      </c>
      <c r="B73" s="270" t="s">
        <v>229</v>
      </c>
      <c r="C73" s="270" t="s">
        <v>166</v>
      </c>
      <c r="D73" s="270" t="s">
        <v>163</v>
      </c>
      <c r="E73" s="271" t="s">
        <v>347</v>
      </c>
      <c r="F73" s="272" t="s">
        <v>323</v>
      </c>
      <c r="G73" s="272" t="s">
        <v>164</v>
      </c>
      <c r="H73" s="283">
        <v>1234964998</v>
      </c>
      <c r="I73" s="283">
        <v>997652705.310179</v>
      </c>
      <c r="J73" s="283">
        <v>1056496229.80638</v>
      </c>
      <c r="K73" s="283">
        <v>1234964998</v>
      </c>
      <c r="L73" s="275">
        <v>7.75</v>
      </c>
      <c r="M73" s="278">
        <v>0.1</v>
      </c>
      <c r="N73" s="279">
        <v>5.5694533891222902E-3</v>
      </c>
      <c r="O73" s="279">
        <v>0.48922382014322308</v>
      </c>
    </row>
    <row r="74" spans="1:15">
      <c r="A74" s="270" t="s">
        <v>137</v>
      </c>
      <c r="B74" s="270" t="s">
        <v>196</v>
      </c>
      <c r="C74" s="270" t="s">
        <v>162</v>
      </c>
      <c r="D74" s="270" t="s">
        <v>163</v>
      </c>
      <c r="E74" s="271" t="s">
        <v>347</v>
      </c>
      <c r="F74" s="272" t="s">
        <v>348</v>
      </c>
      <c r="G74" s="272" t="s">
        <v>164</v>
      </c>
      <c r="H74" s="283">
        <v>132054795</v>
      </c>
      <c r="I74" s="283">
        <v>108487869.27269</v>
      </c>
      <c r="J74" s="283">
        <v>115465290.148184</v>
      </c>
      <c r="K74" s="283">
        <v>132054795</v>
      </c>
      <c r="L74" s="275">
        <v>13</v>
      </c>
      <c r="M74" s="278">
        <v>0.1</v>
      </c>
      <c r="N74" s="279">
        <v>6.0868986883147371E-4</v>
      </c>
      <c r="O74" s="279">
        <v>3.2658700440737431E-3</v>
      </c>
    </row>
    <row r="75" spans="1:15">
      <c r="A75" s="270" t="s">
        <v>137</v>
      </c>
      <c r="B75" s="270" t="s">
        <v>196</v>
      </c>
      <c r="C75" s="270" t="s">
        <v>162</v>
      </c>
      <c r="D75" s="270" t="s">
        <v>163</v>
      </c>
      <c r="E75" s="271" t="s">
        <v>347</v>
      </c>
      <c r="F75" s="272" t="s">
        <v>348</v>
      </c>
      <c r="G75" s="272" t="s">
        <v>164</v>
      </c>
      <c r="H75" s="283">
        <v>128259584</v>
      </c>
      <c r="I75" s="283">
        <v>104993385.963469</v>
      </c>
      <c r="J75" s="283">
        <v>111810178.349732</v>
      </c>
      <c r="K75" s="283">
        <v>128259584</v>
      </c>
      <c r="L75" s="275">
        <v>12.75</v>
      </c>
      <c r="M75" s="278">
        <v>0.1</v>
      </c>
      <c r="N75" s="279">
        <v>5.8942148507468541E-4</v>
      </c>
      <c r="O75" s="279">
        <v>2.6571801752422694E-3</v>
      </c>
    </row>
    <row r="76" spans="1:15">
      <c r="A76" s="270" t="s">
        <v>137</v>
      </c>
      <c r="B76" s="270" t="s">
        <v>196</v>
      </c>
      <c r="C76" s="270" t="s">
        <v>162</v>
      </c>
      <c r="D76" s="270" t="s">
        <v>163</v>
      </c>
      <c r="E76" s="271" t="s">
        <v>347</v>
      </c>
      <c r="F76" s="272" t="s">
        <v>349</v>
      </c>
      <c r="G76" s="272" t="s">
        <v>164</v>
      </c>
      <c r="H76" s="283">
        <v>52819864</v>
      </c>
      <c r="I76" s="283">
        <v>48151062.2757475</v>
      </c>
      <c r="J76" s="283">
        <v>51277314.385875396</v>
      </c>
      <c r="K76" s="283">
        <v>52819864</v>
      </c>
      <c r="L76" s="275">
        <v>11.5</v>
      </c>
      <c r="M76" s="278">
        <v>0.1</v>
      </c>
      <c r="N76" s="279">
        <v>2.703148429065774E-4</v>
      </c>
      <c r="O76" s="279">
        <v>2.0677586901675839E-3</v>
      </c>
    </row>
    <row r="77" spans="1:15">
      <c r="A77" s="270" t="s">
        <v>137</v>
      </c>
      <c r="B77" s="270" t="s">
        <v>196</v>
      </c>
      <c r="C77" s="270" t="s">
        <v>162</v>
      </c>
      <c r="D77" s="270" t="s">
        <v>163</v>
      </c>
      <c r="E77" s="271" t="s">
        <v>347</v>
      </c>
      <c r="F77" s="272" t="s">
        <v>350</v>
      </c>
      <c r="G77" s="272" t="s">
        <v>164</v>
      </c>
      <c r="H77" s="283">
        <v>65430141</v>
      </c>
      <c r="I77" s="283">
        <v>50038980.673923999</v>
      </c>
      <c r="J77" s="283">
        <v>53620651.508821197</v>
      </c>
      <c r="K77" s="283">
        <v>65430141</v>
      </c>
      <c r="L77" s="275">
        <v>11</v>
      </c>
      <c r="M77" s="278">
        <v>0.1</v>
      </c>
      <c r="N77" s="279">
        <v>2.8266804068716802E-4</v>
      </c>
      <c r="O77" s="279">
        <v>1.7974438472610067E-3</v>
      </c>
    </row>
    <row r="78" spans="1:15">
      <c r="A78" s="270" t="s">
        <v>137</v>
      </c>
      <c r="B78" s="270" t="s">
        <v>196</v>
      </c>
      <c r="C78" s="270" t="s">
        <v>162</v>
      </c>
      <c r="D78" s="270" t="s">
        <v>163</v>
      </c>
      <c r="E78" s="271" t="s">
        <v>340</v>
      </c>
      <c r="F78" s="272" t="s">
        <v>351</v>
      </c>
      <c r="G78" s="272" t="s">
        <v>164</v>
      </c>
      <c r="H78" s="283">
        <v>206958904</v>
      </c>
      <c r="I78" s="283">
        <v>154414985.449902</v>
      </c>
      <c r="J78" s="283">
        <v>165128883.78395599</v>
      </c>
      <c r="K78" s="283">
        <v>206958904</v>
      </c>
      <c r="L78" s="275">
        <v>11</v>
      </c>
      <c r="M78" s="278">
        <v>0.1</v>
      </c>
      <c r="N78" s="279">
        <v>8.7049777887146865E-4</v>
      </c>
      <c r="O78" s="279">
        <v>1.5147758065738386E-3</v>
      </c>
    </row>
    <row r="79" spans="1:15">
      <c r="A79" s="270" t="s">
        <v>137</v>
      </c>
      <c r="B79" s="270" t="s">
        <v>229</v>
      </c>
      <c r="C79" s="270" t="s">
        <v>166</v>
      </c>
      <c r="D79" s="270" t="s">
        <v>163</v>
      </c>
      <c r="E79" s="271" t="s">
        <v>352</v>
      </c>
      <c r="F79" s="272" t="s">
        <v>337</v>
      </c>
      <c r="G79" s="272" t="s">
        <v>164</v>
      </c>
      <c r="H79" s="283">
        <v>615228000</v>
      </c>
      <c r="I79" s="283">
        <v>511323771.32674098</v>
      </c>
      <c r="J79" s="283">
        <v>536434754.09533799</v>
      </c>
      <c r="K79" s="283">
        <v>615228000</v>
      </c>
      <c r="L79" s="275">
        <v>7.6</v>
      </c>
      <c r="M79" s="278">
        <v>0.1</v>
      </c>
      <c r="N79" s="279">
        <v>2.827883597641231E-3</v>
      </c>
      <c r="O79" s="279">
        <v>0.48365436675410078</v>
      </c>
    </row>
    <row r="80" spans="1:15">
      <c r="A80" s="270" t="s">
        <v>137</v>
      </c>
      <c r="B80" s="270" t="s">
        <v>229</v>
      </c>
      <c r="C80" s="270" t="s">
        <v>166</v>
      </c>
      <c r="D80" s="270" t="s">
        <v>163</v>
      </c>
      <c r="E80" s="271" t="s">
        <v>353</v>
      </c>
      <c r="F80" s="272" t="s">
        <v>315</v>
      </c>
      <c r="G80" s="272" t="s">
        <v>164</v>
      </c>
      <c r="H80" s="283">
        <v>615228000</v>
      </c>
      <c r="I80" s="283">
        <v>509835201.17925102</v>
      </c>
      <c r="J80" s="283">
        <v>534613249.94528198</v>
      </c>
      <c r="K80" s="283">
        <v>615228000</v>
      </c>
      <c r="L80" s="275">
        <v>7.6</v>
      </c>
      <c r="M80" s="278">
        <v>0.1</v>
      </c>
      <c r="N80" s="279">
        <v>2.8182813083233705E-3</v>
      </c>
      <c r="O80" s="279">
        <v>0.48082648315645954</v>
      </c>
    </row>
    <row r="81" spans="1:15">
      <c r="A81" s="270" t="s">
        <v>137</v>
      </c>
      <c r="B81" s="270" t="s">
        <v>229</v>
      </c>
      <c r="C81" s="270" t="s">
        <v>166</v>
      </c>
      <c r="D81" s="270" t="s">
        <v>163</v>
      </c>
      <c r="E81" s="271" t="s">
        <v>353</v>
      </c>
      <c r="F81" s="272" t="s">
        <v>337</v>
      </c>
      <c r="G81" s="272" t="s">
        <v>164</v>
      </c>
      <c r="H81" s="283">
        <v>615228000</v>
      </c>
      <c r="I81" s="283">
        <v>511572282.95880902</v>
      </c>
      <c r="J81" s="283">
        <v>536434754.09734398</v>
      </c>
      <c r="K81" s="283">
        <v>615228000</v>
      </c>
      <c r="L81" s="275">
        <v>7.6</v>
      </c>
      <c r="M81" s="278">
        <v>0.1</v>
      </c>
      <c r="N81" s="279">
        <v>2.8278835976518059E-3</v>
      </c>
      <c r="O81" s="279">
        <v>0.47800820184813614</v>
      </c>
    </row>
    <row r="82" spans="1:15">
      <c r="A82" s="270" t="s">
        <v>137</v>
      </c>
      <c r="B82" s="270" t="s">
        <v>169</v>
      </c>
      <c r="C82" s="270" t="s">
        <v>166</v>
      </c>
      <c r="D82" s="270" t="s">
        <v>163</v>
      </c>
      <c r="E82" s="271" t="s">
        <v>204</v>
      </c>
      <c r="F82" s="272" t="s">
        <v>354</v>
      </c>
      <c r="G82" s="272" t="s">
        <v>164</v>
      </c>
      <c r="H82" s="283">
        <v>154156851</v>
      </c>
      <c r="I82" s="283">
        <v>145579482.73480701</v>
      </c>
      <c r="J82" s="283">
        <v>152066968.02401799</v>
      </c>
      <c r="K82" s="283">
        <v>154156851</v>
      </c>
      <c r="L82" s="275">
        <v>8.5</v>
      </c>
      <c r="M82" s="278">
        <v>0.1</v>
      </c>
      <c r="N82" s="279">
        <v>8.0164023925587645E-4</v>
      </c>
      <c r="O82" s="279">
        <v>1.6823357383034653E-3</v>
      </c>
    </row>
    <row r="83" spans="1:15">
      <c r="A83" s="270" t="s">
        <v>146</v>
      </c>
      <c r="B83" s="270" t="s">
        <v>270</v>
      </c>
      <c r="C83" s="270" t="s">
        <v>167</v>
      </c>
      <c r="D83" s="270" t="s">
        <v>163</v>
      </c>
      <c r="E83" s="271" t="s">
        <v>355</v>
      </c>
      <c r="F83" s="272" t="s">
        <v>187</v>
      </c>
      <c r="G83" s="272" t="s">
        <v>164</v>
      </c>
      <c r="H83" s="283">
        <v>12536630.137017</v>
      </c>
      <c r="I83" s="283">
        <v>9367725.7974887993</v>
      </c>
      <c r="J83" s="283">
        <v>9918655.99027838</v>
      </c>
      <c r="K83" s="283">
        <v>12536630.137017</v>
      </c>
      <c r="L83" s="275">
        <v>10.5</v>
      </c>
      <c r="M83" s="278">
        <v>0.1</v>
      </c>
      <c r="N83" s="279">
        <v>5.2287448513392166E-5</v>
      </c>
      <c r="O83" s="279">
        <v>1.0997240696943931E-3</v>
      </c>
    </row>
    <row r="84" spans="1:15">
      <c r="A84" s="270" t="s">
        <v>137</v>
      </c>
      <c r="B84" s="270" t="s">
        <v>196</v>
      </c>
      <c r="C84" s="270" t="s">
        <v>162</v>
      </c>
      <c r="D84" s="270" t="s">
        <v>163</v>
      </c>
      <c r="E84" s="271" t="s">
        <v>356</v>
      </c>
      <c r="F84" s="272" t="s">
        <v>357</v>
      </c>
      <c r="G84" s="272" t="s">
        <v>164</v>
      </c>
      <c r="H84" s="283">
        <v>22738628</v>
      </c>
      <c r="I84" s="283">
        <v>18969824.734495301</v>
      </c>
      <c r="J84" s="283">
        <v>20006998.948471699</v>
      </c>
      <c r="K84" s="283">
        <v>22738628</v>
      </c>
      <c r="L84" s="275">
        <v>6.8</v>
      </c>
      <c r="M84" s="278">
        <v>0.1</v>
      </c>
      <c r="N84" s="279">
        <v>1.0546942332217578E-4</v>
      </c>
      <c r="O84" s="279">
        <v>6.4427802770236999E-4</v>
      </c>
    </row>
    <row r="85" spans="1:15">
      <c r="A85" s="270" t="s">
        <v>137</v>
      </c>
      <c r="B85" s="270" t="s">
        <v>138</v>
      </c>
      <c r="C85" s="270" t="s">
        <v>162</v>
      </c>
      <c r="D85" s="270" t="s">
        <v>163</v>
      </c>
      <c r="E85" s="271" t="s">
        <v>358</v>
      </c>
      <c r="F85" s="272" t="s">
        <v>359</v>
      </c>
      <c r="G85" s="272" t="s">
        <v>164</v>
      </c>
      <c r="H85" s="283">
        <v>220310413</v>
      </c>
      <c r="I85" s="283">
        <v>196544065.08939201</v>
      </c>
      <c r="J85" s="283">
        <v>205293025.661396</v>
      </c>
      <c r="K85" s="283">
        <v>220310413</v>
      </c>
      <c r="L85" s="275">
        <v>5.8</v>
      </c>
      <c r="M85" s="278">
        <v>0.1</v>
      </c>
      <c r="N85" s="279">
        <v>1.0822281284833097E-3</v>
      </c>
      <c r="O85" s="279">
        <v>1.0822281284833097E-3</v>
      </c>
    </row>
    <row r="86" spans="1:15">
      <c r="A86" s="270" t="s">
        <v>137</v>
      </c>
      <c r="B86" s="270" t="s">
        <v>196</v>
      </c>
      <c r="C86" s="270" t="s">
        <v>162</v>
      </c>
      <c r="D86" s="270" t="s">
        <v>163</v>
      </c>
      <c r="E86" s="271" t="s">
        <v>360</v>
      </c>
      <c r="F86" s="272" t="s">
        <v>361</v>
      </c>
      <c r="G86" s="272" t="s">
        <v>164</v>
      </c>
      <c r="H86" s="283">
        <v>42515080</v>
      </c>
      <c r="I86" s="283">
        <v>38373747.077676401</v>
      </c>
      <c r="J86" s="283">
        <v>40589106.332534797</v>
      </c>
      <c r="K86" s="283">
        <v>42515080</v>
      </c>
      <c r="L86" s="275">
        <v>9</v>
      </c>
      <c r="M86" s="278">
        <v>0.1</v>
      </c>
      <c r="N86" s="279">
        <v>2.1397060344134869E-4</v>
      </c>
      <c r="O86" s="279">
        <v>5.3880860438019422E-4</v>
      </c>
    </row>
    <row r="87" spans="1:15">
      <c r="A87" s="270" t="s">
        <v>137</v>
      </c>
      <c r="B87" s="270" t="s">
        <v>229</v>
      </c>
      <c r="C87" s="270" t="s">
        <v>166</v>
      </c>
      <c r="D87" s="270" t="s">
        <v>163</v>
      </c>
      <c r="E87" s="271" t="s">
        <v>362</v>
      </c>
      <c r="F87" s="272" t="s">
        <v>363</v>
      </c>
      <c r="G87" s="272" t="s">
        <v>164</v>
      </c>
      <c r="H87" s="283">
        <v>2285712988</v>
      </c>
      <c r="I87" s="283">
        <v>1978358044.65236</v>
      </c>
      <c r="J87" s="283">
        <v>2066485174.5362899</v>
      </c>
      <c r="K87" s="283">
        <v>2285712988</v>
      </c>
      <c r="L87" s="275">
        <v>7</v>
      </c>
      <c r="M87" s="278">
        <v>0.1</v>
      </c>
      <c r="N87" s="279">
        <v>1.0893737747650413E-2</v>
      </c>
      <c r="O87" s="279">
        <v>0.47518031825048435</v>
      </c>
    </row>
    <row r="88" spans="1:15">
      <c r="A88" s="270" t="s">
        <v>137</v>
      </c>
      <c r="B88" s="270" t="s">
        <v>144</v>
      </c>
      <c r="C88" s="270" t="s">
        <v>166</v>
      </c>
      <c r="D88" s="270" t="s">
        <v>163</v>
      </c>
      <c r="E88" s="271" t="s">
        <v>205</v>
      </c>
      <c r="F88" s="272" t="s">
        <v>364</v>
      </c>
      <c r="G88" s="272" t="s">
        <v>164</v>
      </c>
      <c r="H88" s="283">
        <v>8623095889</v>
      </c>
      <c r="I88" s="283">
        <v>7550821732.5264397</v>
      </c>
      <c r="J88" s="283">
        <v>7807542891.9009304</v>
      </c>
      <c r="K88" s="283">
        <v>8623095889</v>
      </c>
      <c r="L88" s="275">
        <v>9</v>
      </c>
      <c r="M88" s="278">
        <v>0.1</v>
      </c>
      <c r="N88" s="279">
        <v>4.1158449025401993E-2</v>
      </c>
      <c r="O88" s="279">
        <v>7.821223712934576E-2</v>
      </c>
    </row>
    <row r="89" spans="1:15">
      <c r="A89" s="270" t="s">
        <v>137</v>
      </c>
      <c r="B89" s="270" t="s">
        <v>365</v>
      </c>
      <c r="C89" s="270" t="s">
        <v>166</v>
      </c>
      <c r="D89" s="270" t="s">
        <v>163</v>
      </c>
      <c r="E89" s="271" t="s">
        <v>366</v>
      </c>
      <c r="F89" s="272" t="s">
        <v>367</v>
      </c>
      <c r="G89" s="272" t="s">
        <v>164</v>
      </c>
      <c r="H89" s="283">
        <v>1241643824</v>
      </c>
      <c r="I89" s="283">
        <v>993010423.28216195</v>
      </c>
      <c r="J89" s="283">
        <v>1036213605.49778</v>
      </c>
      <c r="K89" s="283">
        <v>1241643824</v>
      </c>
      <c r="L89" s="275">
        <v>7</v>
      </c>
      <c r="M89" s="278">
        <v>0.1</v>
      </c>
      <c r="N89" s="279">
        <v>5.4625309718823074E-3</v>
      </c>
      <c r="O89" s="279">
        <v>0.11383749575475033</v>
      </c>
    </row>
    <row r="90" spans="1:15">
      <c r="A90" s="270" t="s">
        <v>137</v>
      </c>
      <c r="B90" s="270" t="s">
        <v>365</v>
      </c>
      <c r="C90" s="270" t="s">
        <v>166</v>
      </c>
      <c r="D90" s="270" t="s">
        <v>163</v>
      </c>
      <c r="E90" s="271" t="s">
        <v>366</v>
      </c>
      <c r="F90" s="272" t="s">
        <v>368</v>
      </c>
      <c r="G90" s="272" t="s">
        <v>164</v>
      </c>
      <c r="H90" s="283">
        <v>8070684856</v>
      </c>
      <c r="I90" s="283">
        <v>6509330525.0103903</v>
      </c>
      <c r="J90" s="283">
        <v>6782985885.9243698</v>
      </c>
      <c r="K90" s="283">
        <v>8070684856</v>
      </c>
      <c r="L90" s="275">
        <v>7</v>
      </c>
      <c r="M90" s="278">
        <v>0.1</v>
      </c>
      <c r="N90" s="279">
        <v>3.5757367290987385E-2</v>
      </c>
      <c r="O90" s="279">
        <v>0.10837496478286802</v>
      </c>
    </row>
    <row r="91" spans="1:15">
      <c r="A91" s="270" t="s">
        <v>146</v>
      </c>
      <c r="B91" s="270" t="s">
        <v>270</v>
      </c>
      <c r="C91" s="270" t="s">
        <v>167</v>
      </c>
      <c r="D91" s="270" t="s">
        <v>163</v>
      </c>
      <c r="E91" s="271" t="s">
        <v>369</v>
      </c>
      <c r="F91" s="272" t="s">
        <v>224</v>
      </c>
      <c r="G91" s="272" t="s">
        <v>164</v>
      </c>
      <c r="H91" s="283">
        <v>289953595.88827503</v>
      </c>
      <c r="I91" s="283">
        <v>188495243.57754001</v>
      </c>
      <c r="J91" s="283">
        <v>198693258.37257001</v>
      </c>
      <c r="K91" s="283">
        <v>289953595.88827503</v>
      </c>
      <c r="L91" s="275">
        <v>11.25</v>
      </c>
      <c r="M91" s="278">
        <v>0.1</v>
      </c>
      <c r="N91" s="279">
        <v>1.0474366211810008E-3</v>
      </c>
      <c r="O91" s="279">
        <v>1.0474366211810008E-3</v>
      </c>
    </row>
    <row r="92" spans="1:15">
      <c r="A92" s="270" t="s">
        <v>146</v>
      </c>
      <c r="B92" s="270" t="s">
        <v>195</v>
      </c>
      <c r="C92" s="270" t="s">
        <v>192</v>
      </c>
      <c r="D92" s="270" t="s">
        <v>163</v>
      </c>
      <c r="E92" s="271" t="s">
        <v>369</v>
      </c>
      <c r="F92" s="272" t="s">
        <v>370</v>
      </c>
      <c r="G92" s="272" t="s">
        <v>164</v>
      </c>
      <c r="H92" s="283">
        <v>217132191.78134999</v>
      </c>
      <c r="I92" s="283">
        <v>156873919.49399799</v>
      </c>
      <c r="J92" s="283">
        <v>164831635.00562501</v>
      </c>
      <c r="K92" s="283">
        <v>217132191.78134999</v>
      </c>
      <c r="L92" s="275">
        <v>9.25</v>
      </c>
      <c r="M92" s="278">
        <v>0.1</v>
      </c>
      <c r="N92" s="279">
        <v>8.6893079437196758E-4</v>
      </c>
      <c r="O92" s="279">
        <v>4.5272970944378023E-2</v>
      </c>
    </row>
    <row r="93" spans="1:15">
      <c r="A93" s="270" t="s">
        <v>146</v>
      </c>
      <c r="B93" s="270" t="s">
        <v>195</v>
      </c>
      <c r="C93" s="270" t="s">
        <v>192</v>
      </c>
      <c r="D93" s="270" t="s">
        <v>163</v>
      </c>
      <c r="E93" s="271" t="s">
        <v>369</v>
      </c>
      <c r="F93" s="272" t="s">
        <v>371</v>
      </c>
      <c r="G93" s="272" t="s">
        <v>164</v>
      </c>
      <c r="H93" s="283">
        <v>23682047.945262998</v>
      </c>
      <c r="I93" s="283">
        <v>17622378.055563699</v>
      </c>
      <c r="J93" s="283">
        <v>18516226.8904154</v>
      </c>
      <c r="K93" s="283">
        <v>23682047.945262998</v>
      </c>
      <c r="L93" s="275">
        <v>9.25</v>
      </c>
      <c r="M93" s="278">
        <v>0.1</v>
      </c>
      <c r="N93" s="279">
        <v>9.7610630023242678E-5</v>
      </c>
      <c r="O93" s="279">
        <v>4.4404040150006062E-2</v>
      </c>
    </row>
    <row r="94" spans="1:15">
      <c r="A94" s="270" t="s">
        <v>139</v>
      </c>
      <c r="B94" s="270" t="s">
        <v>169</v>
      </c>
      <c r="C94" s="270" t="s">
        <v>166</v>
      </c>
      <c r="D94" s="270" t="s">
        <v>163</v>
      </c>
      <c r="E94" s="271" t="s">
        <v>369</v>
      </c>
      <c r="F94" s="272" t="s">
        <v>372</v>
      </c>
      <c r="G94" s="272" t="s">
        <v>164</v>
      </c>
      <c r="H94" s="283">
        <v>205561863.013356</v>
      </c>
      <c r="I94" s="283">
        <v>157942269.95148101</v>
      </c>
      <c r="J94" s="283">
        <v>167063338.05908</v>
      </c>
      <c r="K94" s="283">
        <v>205561863.013356</v>
      </c>
      <c r="L94" s="275">
        <v>12</v>
      </c>
      <c r="M94" s="278">
        <v>0.1</v>
      </c>
      <c r="N94" s="279">
        <v>8.8069549904758898E-4</v>
      </c>
      <c r="O94" s="279">
        <v>8.8069549904758898E-4</v>
      </c>
    </row>
    <row r="95" spans="1:15" ht="16.5" customHeight="1">
      <c r="A95" s="273" t="s">
        <v>137</v>
      </c>
      <c r="B95" s="273" t="s">
        <v>196</v>
      </c>
      <c r="C95" s="273" t="s">
        <v>162</v>
      </c>
      <c r="D95" s="273" t="s">
        <v>163</v>
      </c>
      <c r="E95" s="274" t="s">
        <v>369</v>
      </c>
      <c r="F95" s="273" t="s">
        <v>357</v>
      </c>
      <c r="G95" s="273" t="s">
        <v>164</v>
      </c>
      <c r="H95" s="284">
        <v>34107948</v>
      </c>
      <c r="I95" s="284">
        <v>28442640.985064998</v>
      </c>
      <c r="J95" s="284">
        <v>29918889.354149699</v>
      </c>
      <c r="K95" s="284">
        <v>34107948</v>
      </c>
      <c r="L95" s="276">
        <v>6.8</v>
      </c>
      <c r="M95" s="278">
        <v>0.1</v>
      </c>
      <c r="N95" s="280">
        <v>1.5772120620135278E-4</v>
      </c>
      <c r="O95" s="280">
        <v>3.2483800093884555E-4</v>
      </c>
    </row>
    <row r="96" spans="1:15" ht="16.5" customHeight="1">
      <c r="A96" s="273" t="s">
        <v>137</v>
      </c>
      <c r="B96" s="273" t="s">
        <v>145</v>
      </c>
      <c r="C96" s="273" t="s">
        <v>162</v>
      </c>
      <c r="D96" s="273" t="s">
        <v>163</v>
      </c>
      <c r="E96" s="274" t="s">
        <v>199</v>
      </c>
      <c r="F96" s="273" t="s">
        <v>373</v>
      </c>
      <c r="G96" s="273" t="s">
        <v>164</v>
      </c>
      <c r="H96" s="284">
        <v>116312328</v>
      </c>
      <c r="I96" s="284">
        <v>96869959.627593502</v>
      </c>
      <c r="J96" s="284">
        <v>101279584.73348799</v>
      </c>
      <c r="K96" s="284">
        <v>116312328</v>
      </c>
      <c r="L96" s="276">
        <v>6.5</v>
      </c>
      <c r="M96" s="278">
        <v>0.1</v>
      </c>
      <c r="N96" s="280">
        <v>5.3390813003298474E-4</v>
      </c>
      <c r="O96" s="280">
        <v>5.3390813003298474E-4</v>
      </c>
    </row>
    <row r="97" spans="1:15" ht="16.5" customHeight="1">
      <c r="A97" s="273" t="s">
        <v>137</v>
      </c>
      <c r="B97" s="273" t="s">
        <v>198</v>
      </c>
      <c r="C97" s="273" t="s">
        <v>166</v>
      </c>
      <c r="D97" s="273" t="s">
        <v>163</v>
      </c>
      <c r="E97" s="274" t="s">
        <v>374</v>
      </c>
      <c r="F97" s="273" t="s">
        <v>373</v>
      </c>
      <c r="G97" s="273" t="s">
        <v>164</v>
      </c>
      <c r="H97" s="284">
        <v>341317808</v>
      </c>
      <c r="I97" s="284">
        <v>291982781.74699801</v>
      </c>
      <c r="J97" s="284">
        <v>303159361.57330501</v>
      </c>
      <c r="K97" s="284">
        <v>341317808</v>
      </c>
      <c r="L97" s="276">
        <v>5.5</v>
      </c>
      <c r="M97" s="278">
        <v>0.1</v>
      </c>
      <c r="N97" s="280">
        <v>1.5981428860072939E-3</v>
      </c>
      <c r="O97" s="280">
        <v>3.7254709265761815E-3</v>
      </c>
    </row>
    <row r="98" spans="1:15" ht="16.5" customHeight="1">
      <c r="A98" s="273" t="s">
        <v>137</v>
      </c>
      <c r="B98" s="273" t="s">
        <v>229</v>
      </c>
      <c r="C98" s="273" t="s">
        <v>166</v>
      </c>
      <c r="D98" s="273" t="s">
        <v>163</v>
      </c>
      <c r="E98" s="274" t="s">
        <v>374</v>
      </c>
      <c r="F98" s="273" t="s">
        <v>375</v>
      </c>
      <c r="G98" s="273" t="s">
        <v>164</v>
      </c>
      <c r="H98" s="284">
        <v>1714284741</v>
      </c>
      <c r="I98" s="284">
        <v>1504552936.72844</v>
      </c>
      <c r="J98" s="284">
        <v>1560980652.67168</v>
      </c>
      <c r="K98" s="284">
        <v>1714284741</v>
      </c>
      <c r="L98" s="276">
        <v>7</v>
      </c>
      <c r="M98" s="278">
        <v>0.1</v>
      </c>
      <c r="N98" s="280">
        <v>8.2289067779919046E-3</v>
      </c>
      <c r="O98" s="280">
        <v>0.46428658050283395</v>
      </c>
    </row>
    <row r="99" spans="1:15" ht="16.5" customHeight="1">
      <c r="A99" s="273" t="s">
        <v>137</v>
      </c>
      <c r="B99" s="273" t="s">
        <v>229</v>
      </c>
      <c r="C99" s="273" t="s">
        <v>166</v>
      </c>
      <c r="D99" s="273" t="s">
        <v>163</v>
      </c>
      <c r="E99" s="274" t="s">
        <v>374</v>
      </c>
      <c r="F99" s="273" t="s">
        <v>332</v>
      </c>
      <c r="G99" s="273" t="s">
        <v>164</v>
      </c>
      <c r="H99" s="284">
        <v>1212612164</v>
      </c>
      <c r="I99" s="284">
        <v>1058296080.8500201</v>
      </c>
      <c r="J99" s="284">
        <v>1097987094.15554</v>
      </c>
      <c r="K99" s="284">
        <v>1212612164</v>
      </c>
      <c r="L99" s="276">
        <v>7</v>
      </c>
      <c r="M99" s="278">
        <v>0.1</v>
      </c>
      <c r="N99" s="280">
        <v>5.788177723907083E-3</v>
      </c>
      <c r="O99" s="280">
        <v>0.45605767372484202</v>
      </c>
    </row>
    <row r="100" spans="1:15" ht="16.5" customHeight="1">
      <c r="A100" s="273" t="s">
        <v>137</v>
      </c>
      <c r="B100" s="273" t="s">
        <v>198</v>
      </c>
      <c r="C100" s="273" t="s">
        <v>166</v>
      </c>
      <c r="D100" s="273" t="s">
        <v>163</v>
      </c>
      <c r="E100" s="274" t="s">
        <v>376</v>
      </c>
      <c r="F100" s="273" t="s">
        <v>377</v>
      </c>
      <c r="G100" s="273" t="s">
        <v>164</v>
      </c>
      <c r="H100" s="284">
        <v>107479451</v>
      </c>
      <c r="I100" s="284">
        <v>98349100.901876807</v>
      </c>
      <c r="J100" s="284">
        <v>101726254.89175799</v>
      </c>
      <c r="K100" s="284">
        <v>107479451</v>
      </c>
      <c r="L100" s="277">
        <v>6</v>
      </c>
      <c r="M100" s="278">
        <v>0.1</v>
      </c>
      <c r="N100" s="280">
        <v>5.3626280821981803E-4</v>
      </c>
      <c r="O100" s="280">
        <v>2.1273280405688876E-3</v>
      </c>
    </row>
    <row r="101" spans="1:15" ht="16.5" customHeight="1">
      <c r="A101" s="273" t="s">
        <v>137</v>
      </c>
      <c r="B101" s="273" t="s">
        <v>144</v>
      </c>
      <c r="C101" s="273" t="s">
        <v>166</v>
      </c>
      <c r="D101" s="273" t="s">
        <v>163</v>
      </c>
      <c r="E101" s="274" t="s">
        <v>378</v>
      </c>
      <c r="F101" s="273" t="s">
        <v>379</v>
      </c>
      <c r="G101" s="273" t="s">
        <v>164</v>
      </c>
      <c r="H101" s="284">
        <v>122142466</v>
      </c>
      <c r="I101" s="284">
        <v>108079653.386342</v>
      </c>
      <c r="J101" s="284">
        <v>111719542.122963</v>
      </c>
      <c r="K101" s="284">
        <v>122142466</v>
      </c>
      <c r="L101" s="276">
        <v>9</v>
      </c>
      <c r="M101" s="278">
        <v>0.1</v>
      </c>
      <c r="N101" s="280">
        <v>5.8894368475120634E-4</v>
      </c>
      <c r="O101" s="280">
        <v>3.7053788103943767E-2</v>
      </c>
    </row>
    <row r="102" spans="1:15" ht="16.5" customHeight="1">
      <c r="A102" s="273" t="s">
        <v>137</v>
      </c>
      <c r="B102" s="273" t="s">
        <v>144</v>
      </c>
      <c r="C102" s="273" t="s">
        <v>166</v>
      </c>
      <c r="D102" s="273" t="s">
        <v>163</v>
      </c>
      <c r="E102" s="274" t="s">
        <v>378</v>
      </c>
      <c r="F102" s="273" t="s">
        <v>380</v>
      </c>
      <c r="G102" s="273" t="s">
        <v>164</v>
      </c>
      <c r="H102" s="284">
        <v>2299956164</v>
      </c>
      <c r="I102" s="284">
        <v>2076564125.82112</v>
      </c>
      <c r="J102" s="284">
        <v>2146954812.32881</v>
      </c>
      <c r="K102" s="284">
        <v>2299956164</v>
      </c>
      <c r="L102" s="276">
        <v>10.1</v>
      </c>
      <c r="M102" s="278">
        <v>0.1</v>
      </c>
      <c r="N102" s="280">
        <v>1.1317943612546996E-2</v>
      </c>
      <c r="O102" s="280">
        <v>3.6464844419192559E-2</v>
      </c>
    </row>
    <row r="103" spans="1:15" ht="16.5" customHeight="1">
      <c r="A103" s="273" t="s">
        <v>146</v>
      </c>
      <c r="B103" s="273" t="s">
        <v>338</v>
      </c>
      <c r="C103" s="273" t="s">
        <v>339</v>
      </c>
      <c r="D103" s="273" t="s">
        <v>163</v>
      </c>
      <c r="E103" s="274" t="s">
        <v>381</v>
      </c>
      <c r="F103" s="273" t="s">
        <v>341</v>
      </c>
      <c r="G103" s="273" t="s">
        <v>164</v>
      </c>
      <c r="H103" s="284">
        <v>42167643.835446998</v>
      </c>
      <c r="I103" s="284">
        <v>30953670.045926601</v>
      </c>
      <c r="J103" s="284">
        <v>32414477.139736101</v>
      </c>
      <c r="K103" s="284">
        <v>42167643.835446998</v>
      </c>
      <c r="L103" s="276">
        <v>9</v>
      </c>
      <c r="M103" s="278">
        <v>0.1</v>
      </c>
      <c r="N103" s="280">
        <v>1.7087701259058485E-4</v>
      </c>
      <c r="O103" s="280">
        <v>4.8145536132074816E-4</v>
      </c>
    </row>
    <row r="104" spans="1:15" ht="16.5" customHeight="1">
      <c r="A104" s="273" t="s">
        <v>137</v>
      </c>
      <c r="B104" s="273" t="s">
        <v>365</v>
      </c>
      <c r="C104" s="273" t="s">
        <v>166</v>
      </c>
      <c r="D104" s="273" t="s">
        <v>163</v>
      </c>
      <c r="E104" s="274" t="s">
        <v>382</v>
      </c>
      <c r="F104" s="273" t="s">
        <v>383</v>
      </c>
      <c r="G104" s="273" t="s">
        <v>164</v>
      </c>
      <c r="H104" s="284">
        <v>5587397280</v>
      </c>
      <c r="I104" s="284">
        <v>4479539168.9941502</v>
      </c>
      <c r="J104" s="284">
        <v>4661474987.4776602</v>
      </c>
      <c r="K104" s="284">
        <v>5587397280</v>
      </c>
      <c r="L104" s="276">
        <v>7</v>
      </c>
      <c r="M104" s="278">
        <v>0.1</v>
      </c>
      <c r="N104" s="280">
        <v>2.4573554485920097E-2</v>
      </c>
      <c r="O104" s="280">
        <v>7.2617597491880639E-2</v>
      </c>
    </row>
    <row r="105" spans="1:15" ht="16.5" customHeight="1">
      <c r="A105" s="273" t="s">
        <v>137</v>
      </c>
      <c r="B105" s="273" t="s">
        <v>229</v>
      </c>
      <c r="C105" s="273" t="s">
        <v>166</v>
      </c>
      <c r="D105" s="273" t="s">
        <v>163</v>
      </c>
      <c r="E105" s="274" t="s">
        <v>384</v>
      </c>
      <c r="F105" s="273" t="s">
        <v>363</v>
      </c>
      <c r="G105" s="273" t="s">
        <v>164</v>
      </c>
      <c r="H105" s="284">
        <v>571428247</v>
      </c>
      <c r="I105" s="284">
        <v>502843585.730322</v>
      </c>
      <c r="J105" s="284">
        <v>520861435.06873602</v>
      </c>
      <c r="K105" s="284">
        <v>571428247</v>
      </c>
      <c r="L105" s="276">
        <v>7</v>
      </c>
      <c r="M105" s="278">
        <v>0.1</v>
      </c>
      <c r="N105" s="280">
        <v>2.7457868783292401E-3</v>
      </c>
      <c r="O105" s="280">
        <v>0.45026949600093502</v>
      </c>
    </row>
    <row r="106" spans="1:15" ht="16.5" customHeight="1">
      <c r="A106" s="273" t="s">
        <v>137</v>
      </c>
      <c r="B106" s="273" t="s">
        <v>142</v>
      </c>
      <c r="C106" s="273" t="s">
        <v>162</v>
      </c>
      <c r="D106" s="273" t="s">
        <v>163</v>
      </c>
      <c r="E106" s="274" t="s">
        <v>385</v>
      </c>
      <c r="F106" s="273" t="s">
        <v>386</v>
      </c>
      <c r="G106" s="273" t="s">
        <v>164</v>
      </c>
      <c r="H106" s="284">
        <v>1014958218.03</v>
      </c>
      <c r="I106" s="284">
        <v>818723091.86703205</v>
      </c>
      <c r="J106" s="284">
        <v>860536277.92020202</v>
      </c>
      <c r="K106" s="284">
        <v>1014958218.03</v>
      </c>
      <c r="L106" s="276">
        <v>7.75</v>
      </c>
      <c r="M106" s="278">
        <v>0.1</v>
      </c>
      <c r="N106" s="280">
        <v>4.5364257385032908E-3</v>
      </c>
      <c r="O106" s="280">
        <v>6.590473074800679E-3</v>
      </c>
    </row>
    <row r="107" spans="1:15" ht="16.5" customHeight="1">
      <c r="A107" s="273" t="s">
        <v>146</v>
      </c>
      <c r="B107" s="273" t="s">
        <v>195</v>
      </c>
      <c r="C107" s="273" t="s">
        <v>192</v>
      </c>
      <c r="D107" s="273" t="s">
        <v>163</v>
      </c>
      <c r="E107" s="274" t="s">
        <v>381</v>
      </c>
      <c r="F107" s="273" t="s">
        <v>387</v>
      </c>
      <c r="G107" s="273" t="s">
        <v>164</v>
      </c>
      <c r="H107" s="284">
        <v>14259726.02736</v>
      </c>
      <c r="I107" s="284">
        <v>8685371.9392743502</v>
      </c>
      <c r="J107" s="284">
        <v>9130148.3551043794</v>
      </c>
      <c r="K107" s="284">
        <v>14259726.02736</v>
      </c>
      <c r="L107" s="276">
        <v>10</v>
      </c>
      <c r="M107" s="278">
        <v>0.1</v>
      </c>
      <c r="N107" s="280">
        <v>4.8130730867676128E-5</v>
      </c>
      <c r="O107" s="280">
        <v>4.4306429519982822E-2</v>
      </c>
    </row>
    <row r="108" spans="1:15" ht="16.5" customHeight="1">
      <c r="A108" s="273" t="s">
        <v>137</v>
      </c>
      <c r="B108" s="273" t="s">
        <v>198</v>
      </c>
      <c r="C108" s="273" t="s">
        <v>166</v>
      </c>
      <c r="D108" s="273" t="s">
        <v>163</v>
      </c>
      <c r="E108" s="274" t="s">
        <v>388</v>
      </c>
      <c r="F108" s="273" t="s">
        <v>389</v>
      </c>
      <c r="G108" s="273" t="s">
        <v>164</v>
      </c>
      <c r="H108" s="284">
        <v>344975343</v>
      </c>
      <c r="I108" s="284">
        <v>291174949.31386101</v>
      </c>
      <c r="J108" s="284">
        <v>301816767.62676197</v>
      </c>
      <c r="K108" s="284">
        <v>344975343</v>
      </c>
      <c r="L108" s="276">
        <v>6</v>
      </c>
      <c r="M108" s="278">
        <v>0.1</v>
      </c>
      <c r="N108" s="280">
        <v>1.5910652323490697E-3</v>
      </c>
      <c r="O108" s="280">
        <v>1.5910652323490697E-3</v>
      </c>
    </row>
    <row r="109" spans="1:15" ht="16.5" customHeight="1">
      <c r="A109" s="273" t="s">
        <v>137</v>
      </c>
      <c r="B109" s="273" t="s">
        <v>196</v>
      </c>
      <c r="C109" s="273" t="s">
        <v>162</v>
      </c>
      <c r="D109" s="273" t="s">
        <v>163</v>
      </c>
      <c r="E109" s="274" t="s">
        <v>390</v>
      </c>
      <c r="F109" s="273" t="s">
        <v>357</v>
      </c>
      <c r="G109" s="273" t="s">
        <v>164</v>
      </c>
      <c r="H109" s="284">
        <v>11369320</v>
      </c>
      <c r="I109" s="284">
        <v>9592266.29424005</v>
      </c>
      <c r="J109" s="284">
        <v>10000604.9391395</v>
      </c>
      <c r="K109" s="284">
        <v>11369320</v>
      </c>
      <c r="L109" s="276">
        <v>6.8</v>
      </c>
      <c r="M109" s="278">
        <v>0.1</v>
      </c>
      <c r="N109" s="280">
        <v>5.2719452753533389E-5</v>
      </c>
      <c r="O109" s="280">
        <v>1.6711679473749281E-4</v>
      </c>
    </row>
    <row r="110" spans="1:15" ht="16.5" customHeight="1">
      <c r="A110" s="273" t="s">
        <v>146</v>
      </c>
      <c r="B110" s="273" t="s">
        <v>195</v>
      </c>
      <c r="C110" s="273" t="s">
        <v>192</v>
      </c>
      <c r="D110" s="273" t="s">
        <v>163</v>
      </c>
      <c r="E110" s="274" t="s">
        <v>391</v>
      </c>
      <c r="F110" s="273" t="s">
        <v>300</v>
      </c>
      <c r="G110" s="273" t="s">
        <v>164</v>
      </c>
      <c r="H110" s="284">
        <v>80679452.054580003</v>
      </c>
      <c r="I110" s="284">
        <v>48053632.3397009</v>
      </c>
      <c r="J110" s="284">
        <v>50357923.567656599</v>
      </c>
      <c r="K110" s="284">
        <v>80679452.054580003</v>
      </c>
      <c r="L110" s="276">
        <v>10</v>
      </c>
      <c r="M110" s="278">
        <v>0.1</v>
      </c>
      <c r="N110" s="280">
        <v>2.6546815802120396E-4</v>
      </c>
      <c r="O110" s="280">
        <v>4.4258298789115143E-2</v>
      </c>
    </row>
    <row r="111" spans="1:15" ht="16.5" customHeight="1">
      <c r="A111" s="273" t="s">
        <v>137</v>
      </c>
      <c r="B111" s="273" t="s">
        <v>229</v>
      </c>
      <c r="C111" s="273" t="s">
        <v>166</v>
      </c>
      <c r="D111" s="273" t="s">
        <v>163</v>
      </c>
      <c r="E111" s="274" t="s">
        <v>225</v>
      </c>
      <c r="F111" s="273" t="s">
        <v>392</v>
      </c>
      <c r="G111" s="273" t="s">
        <v>164</v>
      </c>
      <c r="H111" s="284">
        <v>862750000</v>
      </c>
      <c r="I111" s="284">
        <v>733094655.44001198</v>
      </c>
      <c r="J111" s="284">
        <v>757604015.19584405</v>
      </c>
      <c r="K111" s="284">
        <v>862750000</v>
      </c>
      <c r="L111" s="276">
        <v>7.75</v>
      </c>
      <c r="M111" s="278">
        <v>0.1</v>
      </c>
      <c r="N111" s="280">
        <v>3.9938053075858392E-3</v>
      </c>
      <c r="O111" s="280">
        <v>0.44752370912260575</v>
      </c>
    </row>
    <row r="112" spans="1:15" ht="16.5" customHeight="1">
      <c r="A112" s="273" t="s">
        <v>137</v>
      </c>
      <c r="B112" s="273" t="s">
        <v>229</v>
      </c>
      <c r="C112" s="273" t="s">
        <v>166</v>
      </c>
      <c r="D112" s="273" t="s">
        <v>163</v>
      </c>
      <c r="E112" s="274" t="s">
        <v>225</v>
      </c>
      <c r="F112" s="273" t="s">
        <v>393</v>
      </c>
      <c r="G112" s="273" t="s">
        <v>164</v>
      </c>
      <c r="H112" s="284">
        <v>677641438</v>
      </c>
      <c r="I112" s="284">
        <v>578916647.50000596</v>
      </c>
      <c r="J112" s="284">
        <v>598271414.68815601</v>
      </c>
      <c r="K112" s="284">
        <v>677641438</v>
      </c>
      <c r="L112" s="276">
        <v>7.75</v>
      </c>
      <c r="M112" s="278">
        <v>0.1</v>
      </c>
      <c r="N112" s="280">
        <v>3.1538633685049577E-3</v>
      </c>
      <c r="O112" s="280">
        <v>0.44352990381501989</v>
      </c>
    </row>
    <row r="113" spans="1:15" ht="16.5" customHeight="1">
      <c r="A113" s="273" t="s">
        <v>137</v>
      </c>
      <c r="B113" s="273" t="s">
        <v>142</v>
      </c>
      <c r="C113" s="273" t="s">
        <v>162</v>
      </c>
      <c r="D113" s="273" t="s">
        <v>163</v>
      </c>
      <c r="E113" s="274" t="s">
        <v>225</v>
      </c>
      <c r="F113" s="273" t="s">
        <v>394</v>
      </c>
      <c r="G113" s="273" t="s">
        <v>164</v>
      </c>
      <c r="H113" s="284">
        <v>158637946</v>
      </c>
      <c r="I113" s="284">
        <v>130408485.867798</v>
      </c>
      <c r="J113" s="284">
        <v>135617250.98914099</v>
      </c>
      <c r="K113" s="284">
        <v>158637946</v>
      </c>
      <c r="L113" s="276">
        <v>7</v>
      </c>
      <c r="M113" s="278">
        <v>0.1</v>
      </c>
      <c r="N113" s="280">
        <v>7.149234770893059E-4</v>
      </c>
      <c r="O113" s="280">
        <v>2.0540473362973878E-3</v>
      </c>
    </row>
    <row r="114" spans="1:15" ht="16.5" customHeight="1">
      <c r="A114" s="273" t="s">
        <v>137</v>
      </c>
      <c r="B114" s="273" t="s">
        <v>229</v>
      </c>
      <c r="C114" s="273" t="s">
        <v>166</v>
      </c>
      <c r="D114" s="273" t="s">
        <v>163</v>
      </c>
      <c r="E114" s="274" t="s">
        <v>203</v>
      </c>
      <c r="F114" s="273" t="s">
        <v>395</v>
      </c>
      <c r="G114" s="273" t="s">
        <v>164</v>
      </c>
      <c r="H114" s="284">
        <v>1182524712</v>
      </c>
      <c r="I114" s="284">
        <v>1015500948.00001</v>
      </c>
      <c r="J114" s="284">
        <v>1047200913.16644</v>
      </c>
      <c r="K114" s="284">
        <v>1182524712</v>
      </c>
      <c r="L114" s="276">
        <v>6</v>
      </c>
      <c r="M114" s="278">
        <v>0.1</v>
      </c>
      <c r="N114" s="280">
        <v>5.5204519527681196E-3</v>
      </c>
      <c r="O114" s="280">
        <v>0.44037604044651496</v>
      </c>
    </row>
    <row r="115" spans="1:15" ht="16.5" customHeight="1">
      <c r="A115" s="273" t="s">
        <v>146</v>
      </c>
      <c r="B115" s="273" t="s">
        <v>338</v>
      </c>
      <c r="C115" s="273" t="s">
        <v>339</v>
      </c>
      <c r="D115" s="273" t="s">
        <v>163</v>
      </c>
      <c r="E115" s="274" t="s">
        <v>203</v>
      </c>
      <c r="F115" s="273" t="s">
        <v>341</v>
      </c>
      <c r="G115" s="273" t="s">
        <v>164</v>
      </c>
      <c r="H115" s="284">
        <v>47608630.136794999</v>
      </c>
      <c r="I115" s="284">
        <v>35192715.9499228</v>
      </c>
      <c r="J115" s="284">
        <v>36674988.303601399</v>
      </c>
      <c r="K115" s="284">
        <v>47608630.136794999</v>
      </c>
      <c r="L115" s="276">
        <v>9</v>
      </c>
      <c r="M115" s="278">
        <v>0.1</v>
      </c>
      <c r="N115" s="280">
        <v>1.9333683560891367E-4</v>
      </c>
      <c r="O115" s="280">
        <v>3.1057834873016328E-4</v>
      </c>
    </row>
    <row r="116" spans="1:15" ht="16.5" customHeight="1">
      <c r="A116" s="273" t="s">
        <v>137</v>
      </c>
      <c r="B116" s="273" t="s">
        <v>229</v>
      </c>
      <c r="C116" s="273" t="s">
        <v>166</v>
      </c>
      <c r="D116" s="273" t="s">
        <v>163</v>
      </c>
      <c r="E116" s="274" t="s">
        <v>203</v>
      </c>
      <c r="F116" s="273" t="s">
        <v>396</v>
      </c>
      <c r="G116" s="273" t="s">
        <v>164</v>
      </c>
      <c r="H116" s="284">
        <v>3547574136</v>
      </c>
      <c r="I116" s="284">
        <v>3006000000.00001</v>
      </c>
      <c r="J116" s="284">
        <v>3103026844.6417599</v>
      </c>
      <c r="K116" s="284">
        <v>3547574136</v>
      </c>
      <c r="L116" s="276">
        <v>6</v>
      </c>
      <c r="M116" s="278">
        <v>0.1</v>
      </c>
      <c r="N116" s="280">
        <v>1.6357998153571009E-2</v>
      </c>
      <c r="O116" s="280">
        <v>0.43485558849374684</v>
      </c>
    </row>
    <row r="117" spans="1:15" ht="16.5" customHeight="1">
      <c r="A117" s="273" t="s">
        <v>137</v>
      </c>
      <c r="B117" s="273" t="s">
        <v>229</v>
      </c>
      <c r="C117" s="273" t="s">
        <v>166</v>
      </c>
      <c r="D117" s="273" t="s">
        <v>163</v>
      </c>
      <c r="E117" s="274" t="s">
        <v>397</v>
      </c>
      <c r="F117" s="273" t="s">
        <v>332</v>
      </c>
      <c r="G117" s="273" t="s">
        <v>164</v>
      </c>
      <c r="H117" s="284">
        <v>1212612164</v>
      </c>
      <c r="I117" s="284">
        <v>1054575772.54002</v>
      </c>
      <c r="J117" s="284">
        <v>1088442158.8390501</v>
      </c>
      <c r="K117" s="284">
        <v>1212612164</v>
      </c>
      <c r="L117" s="276">
        <v>7</v>
      </c>
      <c r="M117" s="278">
        <v>0.1</v>
      </c>
      <c r="N117" s="280">
        <v>5.7378603911541586E-3</v>
      </c>
      <c r="O117" s="280">
        <v>0.41849759034017581</v>
      </c>
    </row>
    <row r="118" spans="1:15" ht="16.5" customHeight="1">
      <c r="A118" s="273" t="s">
        <v>137</v>
      </c>
      <c r="B118" s="273" t="s">
        <v>229</v>
      </c>
      <c r="C118" s="273" t="s">
        <v>166</v>
      </c>
      <c r="D118" s="273" t="s">
        <v>163</v>
      </c>
      <c r="E118" s="274" t="s">
        <v>398</v>
      </c>
      <c r="F118" s="273" t="s">
        <v>399</v>
      </c>
      <c r="G118" s="273" t="s">
        <v>164</v>
      </c>
      <c r="H118" s="284">
        <v>617482500</v>
      </c>
      <c r="I118" s="284">
        <v>526112735.12000299</v>
      </c>
      <c r="J118" s="284">
        <v>542488321.05830801</v>
      </c>
      <c r="K118" s="284">
        <v>617482500</v>
      </c>
      <c r="L118" s="276">
        <v>7.75</v>
      </c>
      <c r="M118" s="278">
        <v>0.1</v>
      </c>
      <c r="N118" s="280">
        <v>2.8597957409002474E-3</v>
      </c>
      <c r="O118" s="280">
        <v>0.41275972994902166</v>
      </c>
    </row>
    <row r="119" spans="1:15" ht="16.5" customHeight="1">
      <c r="A119" s="273" t="s">
        <v>137</v>
      </c>
      <c r="B119" s="273" t="s">
        <v>229</v>
      </c>
      <c r="C119" s="273" t="s">
        <v>166</v>
      </c>
      <c r="D119" s="273" t="s">
        <v>163</v>
      </c>
      <c r="E119" s="274" t="s">
        <v>398</v>
      </c>
      <c r="F119" s="273" t="s">
        <v>393</v>
      </c>
      <c r="G119" s="273" t="s">
        <v>164</v>
      </c>
      <c r="H119" s="284">
        <v>677641438</v>
      </c>
      <c r="I119" s="284">
        <v>580211956.85001004</v>
      </c>
      <c r="J119" s="284">
        <v>598271414.69377995</v>
      </c>
      <c r="K119" s="284">
        <v>677641438</v>
      </c>
      <c r="L119" s="276">
        <v>7.75</v>
      </c>
      <c r="M119" s="278">
        <v>0.1</v>
      </c>
      <c r="N119" s="280">
        <v>3.153863368534605E-3</v>
      </c>
      <c r="O119" s="280">
        <v>0.40989993420812143</v>
      </c>
    </row>
    <row r="120" spans="1:15" ht="16.5" customHeight="1">
      <c r="A120" s="273" t="s">
        <v>137</v>
      </c>
      <c r="B120" s="273" t="s">
        <v>229</v>
      </c>
      <c r="C120" s="273" t="s">
        <v>166</v>
      </c>
      <c r="D120" s="273" t="s">
        <v>163</v>
      </c>
      <c r="E120" s="274" t="s">
        <v>398</v>
      </c>
      <c r="F120" s="273" t="s">
        <v>392</v>
      </c>
      <c r="G120" s="273" t="s">
        <v>164</v>
      </c>
      <c r="H120" s="284">
        <v>677875000</v>
      </c>
      <c r="I120" s="284">
        <v>577291733.620013</v>
      </c>
      <c r="J120" s="284">
        <v>595260297.70075905</v>
      </c>
      <c r="K120" s="284">
        <v>677875000</v>
      </c>
      <c r="L120" s="276">
        <v>7.75</v>
      </c>
      <c r="M120" s="278">
        <v>0.1</v>
      </c>
      <c r="N120" s="280">
        <v>3.1379898847788729E-3</v>
      </c>
      <c r="O120" s="280">
        <v>0.4067460708395868</v>
      </c>
    </row>
    <row r="121" spans="1:15" ht="16.5" customHeight="1">
      <c r="A121" s="273" t="s">
        <v>146</v>
      </c>
      <c r="B121" s="273" t="s">
        <v>195</v>
      </c>
      <c r="C121" s="273" t="s">
        <v>192</v>
      </c>
      <c r="D121" s="273" t="s">
        <v>163</v>
      </c>
      <c r="E121" s="274" t="s">
        <v>400</v>
      </c>
      <c r="F121" s="273" t="s">
        <v>387</v>
      </c>
      <c r="G121" s="273" t="s">
        <v>164</v>
      </c>
      <c r="H121" s="284">
        <v>16042191.780780001</v>
      </c>
      <c r="I121" s="284">
        <v>8634536.0217978805</v>
      </c>
      <c r="J121" s="284">
        <v>9078843.5624298509</v>
      </c>
      <c r="K121" s="284">
        <v>16042191.780780001</v>
      </c>
      <c r="L121" s="276">
        <v>10</v>
      </c>
      <c r="M121" s="278">
        <v>0.1</v>
      </c>
      <c r="N121" s="280">
        <v>4.7860271169498374E-5</v>
      </c>
      <c r="O121" s="280">
        <v>4.3992830631093938E-2</v>
      </c>
    </row>
    <row r="122" spans="1:15" ht="16.5" customHeight="1">
      <c r="A122" s="273" t="s">
        <v>137</v>
      </c>
      <c r="B122" s="273" t="s">
        <v>229</v>
      </c>
      <c r="C122" s="273" t="s">
        <v>166</v>
      </c>
      <c r="D122" s="273" t="s">
        <v>163</v>
      </c>
      <c r="E122" s="274" t="s">
        <v>194</v>
      </c>
      <c r="F122" s="273" t="s">
        <v>363</v>
      </c>
      <c r="G122" s="273" t="s">
        <v>164</v>
      </c>
      <c r="H122" s="284">
        <v>3428569482</v>
      </c>
      <c r="I122" s="284">
        <v>3044625622.2418399</v>
      </c>
      <c r="J122" s="284">
        <v>3125168610.3952498</v>
      </c>
      <c r="K122" s="284">
        <v>3428569482</v>
      </c>
      <c r="L122" s="276">
        <v>7</v>
      </c>
      <c r="M122" s="278">
        <v>0.1</v>
      </c>
      <c r="N122" s="280">
        <v>1.6474721269884945E-2</v>
      </c>
      <c r="O122" s="280">
        <v>0.40360808095480794</v>
      </c>
    </row>
    <row r="123" spans="1:15" ht="16.5" customHeight="1">
      <c r="A123" s="273" t="s">
        <v>137</v>
      </c>
      <c r="B123" s="273" t="s">
        <v>229</v>
      </c>
      <c r="C123" s="273" t="s">
        <v>166</v>
      </c>
      <c r="D123" s="273" t="s">
        <v>163</v>
      </c>
      <c r="E123" s="274" t="s">
        <v>194</v>
      </c>
      <c r="F123" s="273" t="s">
        <v>401</v>
      </c>
      <c r="G123" s="273" t="s">
        <v>164</v>
      </c>
      <c r="H123" s="284">
        <v>1819494741</v>
      </c>
      <c r="I123" s="284">
        <v>1586723243.3900199</v>
      </c>
      <c r="J123" s="284">
        <v>1632458411.9921501</v>
      </c>
      <c r="K123" s="284">
        <v>1819494741</v>
      </c>
      <c r="L123" s="276">
        <v>7</v>
      </c>
      <c r="M123" s="278">
        <v>0.1</v>
      </c>
      <c r="N123" s="280">
        <v>8.6057108191830555E-3</v>
      </c>
      <c r="O123" s="280">
        <v>0.38713335968492296</v>
      </c>
    </row>
    <row r="124" spans="1:15" ht="16.5" customHeight="1">
      <c r="A124" s="273" t="s">
        <v>137</v>
      </c>
      <c r="B124" s="273" t="s">
        <v>229</v>
      </c>
      <c r="C124" s="273" t="s">
        <v>166</v>
      </c>
      <c r="D124" s="273" t="s">
        <v>163</v>
      </c>
      <c r="E124" s="274" t="s">
        <v>194</v>
      </c>
      <c r="F124" s="273" t="s">
        <v>332</v>
      </c>
      <c r="G124" s="273" t="s">
        <v>164</v>
      </c>
      <c r="H124" s="284">
        <v>606306082</v>
      </c>
      <c r="I124" s="284">
        <v>528974110.40000999</v>
      </c>
      <c r="J124" s="284">
        <v>544221079.41488898</v>
      </c>
      <c r="K124" s="284">
        <v>606306082</v>
      </c>
      <c r="L124" s="276">
        <v>7</v>
      </c>
      <c r="M124" s="278">
        <v>0.1</v>
      </c>
      <c r="N124" s="280">
        <v>2.8689301955526396E-3</v>
      </c>
      <c r="O124" s="280">
        <v>0.37852764886573992</v>
      </c>
    </row>
    <row r="125" spans="1:15" ht="16.5" customHeight="1">
      <c r="A125" s="273" t="s">
        <v>137</v>
      </c>
      <c r="B125" s="273" t="s">
        <v>229</v>
      </c>
      <c r="C125" s="273" t="s">
        <v>166</v>
      </c>
      <c r="D125" s="273" t="s">
        <v>163</v>
      </c>
      <c r="E125" s="274" t="s">
        <v>402</v>
      </c>
      <c r="F125" s="273" t="s">
        <v>401</v>
      </c>
      <c r="G125" s="273" t="s">
        <v>164</v>
      </c>
      <c r="H125" s="284">
        <v>606498247</v>
      </c>
      <c r="I125" s="284">
        <v>532591269.25000399</v>
      </c>
      <c r="J125" s="284">
        <v>547019494.42108798</v>
      </c>
      <c r="K125" s="284">
        <v>606498247</v>
      </c>
      <c r="L125" s="276">
        <v>7</v>
      </c>
      <c r="M125" s="278">
        <v>0.1</v>
      </c>
      <c r="N125" s="280">
        <v>2.8836823939048309E-3</v>
      </c>
      <c r="O125" s="280">
        <v>0.3756587186701873</v>
      </c>
    </row>
    <row r="126" spans="1:15" ht="16.5" customHeight="1">
      <c r="A126" s="273" t="s">
        <v>137</v>
      </c>
      <c r="B126" s="273" t="s">
        <v>186</v>
      </c>
      <c r="C126" s="273" t="s">
        <v>162</v>
      </c>
      <c r="D126" s="273" t="s">
        <v>163</v>
      </c>
      <c r="E126" s="274" t="s">
        <v>403</v>
      </c>
      <c r="F126" s="273" t="s">
        <v>404</v>
      </c>
      <c r="G126" s="273" t="s">
        <v>164</v>
      </c>
      <c r="H126" s="284">
        <v>669734248</v>
      </c>
      <c r="I126" s="284">
        <v>552195043.89001095</v>
      </c>
      <c r="J126" s="284">
        <v>570978822.51021099</v>
      </c>
      <c r="K126" s="284">
        <v>669734248</v>
      </c>
      <c r="L126" s="276">
        <v>7.25</v>
      </c>
      <c r="M126" s="278">
        <v>0.1</v>
      </c>
      <c r="N126" s="280">
        <v>3.0099870197637553E-3</v>
      </c>
      <c r="O126" s="280">
        <v>3.8115083568316761E-3</v>
      </c>
    </row>
    <row r="127" spans="1:15" ht="16.5" customHeight="1">
      <c r="A127" s="273" t="s">
        <v>137</v>
      </c>
      <c r="B127" s="273" t="s">
        <v>229</v>
      </c>
      <c r="C127" s="273" t="s">
        <v>166</v>
      </c>
      <c r="D127" s="273" t="s">
        <v>163</v>
      </c>
      <c r="E127" s="274" t="s">
        <v>182</v>
      </c>
      <c r="F127" s="273" t="s">
        <v>401</v>
      </c>
      <c r="G127" s="273" t="s">
        <v>164</v>
      </c>
      <c r="H127" s="284">
        <v>606498247</v>
      </c>
      <c r="I127" s="284">
        <v>532753069.39000201</v>
      </c>
      <c r="J127" s="284">
        <v>547019494.42199898</v>
      </c>
      <c r="K127" s="284">
        <v>606498247</v>
      </c>
      <c r="L127" s="276">
        <v>7</v>
      </c>
      <c r="M127" s="278">
        <v>0.1</v>
      </c>
      <c r="N127" s="280">
        <v>2.8836823939096335E-3</v>
      </c>
      <c r="O127" s="280">
        <v>0.37277503627628245</v>
      </c>
    </row>
    <row r="128" spans="1:15" ht="16.5" customHeight="1">
      <c r="A128" s="273" t="s">
        <v>137</v>
      </c>
      <c r="B128" s="273" t="s">
        <v>196</v>
      </c>
      <c r="C128" s="273" t="s">
        <v>162</v>
      </c>
      <c r="D128" s="273" t="s">
        <v>163</v>
      </c>
      <c r="E128" s="274" t="s">
        <v>182</v>
      </c>
      <c r="F128" s="273" t="s">
        <v>405</v>
      </c>
      <c r="G128" s="273" t="s">
        <v>164</v>
      </c>
      <c r="H128" s="284">
        <v>5591438</v>
      </c>
      <c r="I128" s="284">
        <v>4896779.3496512799</v>
      </c>
      <c r="J128" s="284">
        <v>5081630.5836569797</v>
      </c>
      <c r="K128" s="284">
        <v>5591438</v>
      </c>
      <c r="L128" s="276">
        <v>7.85</v>
      </c>
      <c r="M128" s="278">
        <v>0.1</v>
      </c>
      <c r="N128" s="280">
        <v>2.6788457807939956E-5</v>
      </c>
      <c r="O128" s="280">
        <v>1.143973419839594E-4</v>
      </c>
    </row>
    <row r="129" spans="1:15" ht="16.5" customHeight="1">
      <c r="A129" s="273" t="s">
        <v>137</v>
      </c>
      <c r="B129" s="273" t="s">
        <v>196</v>
      </c>
      <c r="C129" s="273" t="s">
        <v>162</v>
      </c>
      <c r="D129" s="273" t="s">
        <v>163</v>
      </c>
      <c r="E129" s="274" t="s">
        <v>182</v>
      </c>
      <c r="F129" s="273" t="s">
        <v>406</v>
      </c>
      <c r="G129" s="273" t="s">
        <v>164</v>
      </c>
      <c r="H129" s="284">
        <v>4471429</v>
      </c>
      <c r="I129" s="284">
        <v>3909152.93100591</v>
      </c>
      <c r="J129" s="284">
        <v>4056707.40345805</v>
      </c>
      <c r="K129" s="284">
        <v>4471429</v>
      </c>
      <c r="L129" s="276">
        <v>7.85</v>
      </c>
      <c r="M129" s="278">
        <v>0.1</v>
      </c>
      <c r="N129" s="280">
        <v>2.1385445739837208E-5</v>
      </c>
      <c r="O129" s="280">
        <v>8.7608884176019447E-5</v>
      </c>
    </row>
    <row r="130" spans="1:15" ht="16.5" customHeight="1">
      <c r="A130" s="273" t="s">
        <v>137</v>
      </c>
      <c r="B130" s="273" t="s">
        <v>196</v>
      </c>
      <c r="C130" s="273" t="s">
        <v>162</v>
      </c>
      <c r="D130" s="273" t="s">
        <v>163</v>
      </c>
      <c r="E130" s="274" t="s">
        <v>182</v>
      </c>
      <c r="F130" s="273" t="s">
        <v>407</v>
      </c>
      <c r="G130" s="273" t="s">
        <v>164</v>
      </c>
      <c r="H130" s="284">
        <v>2197865</v>
      </c>
      <c r="I130" s="284">
        <v>1947951.4894993501</v>
      </c>
      <c r="J130" s="284">
        <v>2021465.8961740499</v>
      </c>
      <c r="K130" s="284">
        <v>2197865</v>
      </c>
      <c r="L130" s="276">
        <v>7.85</v>
      </c>
      <c r="M130" s="278">
        <v>0.1</v>
      </c>
      <c r="N130" s="280">
        <v>1.0656412932495732E-5</v>
      </c>
      <c r="O130" s="280">
        <v>6.622343843618225E-5</v>
      </c>
    </row>
    <row r="131" spans="1:15" ht="16.5" customHeight="1">
      <c r="A131" s="273" t="s">
        <v>137</v>
      </c>
      <c r="B131" s="273" t="s">
        <v>196</v>
      </c>
      <c r="C131" s="273" t="s">
        <v>162</v>
      </c>
      <c r="D131" s="273" t="s">
        <v>163</v>
      </c>
      <c r="E131" s="274" t="s">
        <v>182</v>
      </c>
      <c r="F131" s="273" t="s">
        <v>408</v>
      </c>
      <c r="G131" s="273" t="s">
        <v>164</v>
      </c>
      <c r="H131" s="284">
        <v>4354796</v>
      </c>
      <c r="I131" s="284">
        <v>3878775.9520968101</v>
      </c>
      <c r="J131" s="284">
        <v>4042076.9215123402</v>
      </c>
      <c r="K131" s="284">
        <v>4354796</v>
      </c>
      <c r="L131" s="276">
        <v>8.75</v>
      </c>
      <c r="M131" s="278">
        <v>0.1</v>
      </c>
      <c r="N131" s="280">
        <v>2.1308319305347272E-5</v>
      </c>
      <c r="O131" s="280">
        <v>5.5567025503686516E-5</v>
      </c>
    </row>
    <row r="132" spans="1:15" ht="16.5" customHeight="1">
      <c r="A132" s="273" t="s">
        <v>137</v>
      </c>
      <c r="B132" s="273" t="s">
        <v>196</v>
      </c>
      <c r="C132" s="273" t="s">
        <v>162</v>
      </c>
      <c r="D132" s="273" t="s">
        <v>163</v>
      </c>
      <c r="E132" s="274" t="s">
        <v>182</v>
      </c>
      <c r="F132" s="273" t="s">
        <v>409</v>
      </c>
      <c r="G132" s="273" t="s">
        <v>164</v>
      </c>
      <c r="H132" s="284">
        <v>3134589</v>
      </c>
      <c r="I132" s="284">
        <v>2862705.4800012801</v>
      </c>
      <c r="J132" s="284">
        <v>2961135.0946710999</v>
      </c>
      <c r="K132" s="284">
        <v>3134589</v>
      </c>
      <c r="L132" s="276">
        <v>8.5</v>
      </c>
      <c r="M132" s="278">
        <v>0.1</v>
      </c>
      <c r="N132" s="280">
        <v>1.5609997862166834E-5</v>
      </c>
      <c r="O132" s="280">
        <v>3.4258706198339237E-5</v>
      </c>
    </row>
    <row r="133" spans="1:15" ht="16.5" customHeight="1">
      <c r="A133" s="273" t="s">
        <v>137</v>
      </c>
      <c r="B133" s="273" t="s">
        <v>196</v>
      </c>
      <c r="C133" s="273" t="s">
        <v>162</v>
      </c>
      <c r="D133" s="273" t="s">
        <v>163</v>
      </c>
      <c r="E133" s="274" t="s">
        <v>182</v>
      </c>
      <c r="F133" s="273" t="s">
        <v>407</v>
      </c>
      <c r="G133" s="273" t="s">
        <v>164</v>
      </c>
      <c r="H133" s="284">
        <v>3846259</v>
      </c>
      <c r="I133" s="284">
        <v>3408913.1262222999</v>
      </c>
      <c r="J133" s="284">
        <v>3537562.60648586</v>
      </c>
      <c r="K133" s="284">
        <v>3846259</v>
      </c>
      <c r="L133" s="276">
        <v>7.85</v>
      </c>
      <c r="M133" s="278">
        <v>0.1</v>
      </c>
      <c r="N133" s="280">
        <v>1.8648708336172406E-5</v>
      </c>
      <c r="O133" s="280">
        <v>1.8648708336172406E-5</v>
      </c>
    </row>
    <row r="134" spans="1:15" ht="16.5" customHeight="1">
      <c r="A134" s="273" t="s">
        <v>137</v>
      </c>
      <c r="B134" s="273" t="s">
        <v>143</v>
      </c>
      <c r="C134" s="273" t="s">
        <v>162</v>
      </c>
      <c r="D134" s="273" t="s">
        <v>163</v>
      </c>
      <c r="E134" s="274" t="s">
        <v>182</v>
      </c>
      <c r="F134" s="273" t="s">
        <v>377</v>
      </c>
      <c r="G134" s="273" t="s">
        <v>164</v>
      </c>
      <c r="H134" s="284">
        <v>6622479</v>
      </c>
      <c r="I134" s="284">
        <v>5825702.2532392005</v>
      </c>
      <c r="J134" s="284">
        <v>6056854.1316022901</v>
      </c>
      <c r="K134" s="284">
        <v>6622479</v>
      </c>
      <c r="L134" s="276">
        <v>8.25</v>
      </c>
      <c r="M134" s="278">
        <v>0.1</v>
      </c>
      <c r="N134" s="280">
        <v>3.192947198387438E-5</v>
      </c>
      <c r="O134" s="280">
        <v>5.0577130311695795E-5</v>
      </c>
    </row>
    <row r="135" spans="1:15" ht="16.5" customHeight="1">
      <c r="A135" s="273" t="s">
        <v>137</v>
      </c>
      <c r="B135" s="273" t="s">
        <v>143</v>
      </c>
      <c r="C135" s="273" t="s">
        <v>162</v>
      </c>
      <c r="D135" s="273" t="s">
        <v>163</v>
      </c>
      <c r="E135" s="274" t="s">
        <v>182</v>
      </c>
      <c r="F135" s="273" t="s">
        <v>410</v>
      </c>
      <c r="G135" s="273" t="s">
        <v>164</v>
      </c>
      <c r="H135" s="284">
        <v>3868220</v>
      </c>
      <c r="I135" s="284">
        <v>3438364.2768907999</v>
      </c>
      <c r="J135" s="284">
        <v>3537363.4253837699</v>
      </c>
      <c r="K135" s="284">
        <v>3868220</v>
      </c>
      <c r="L135" s="276">
        <v>6</v>
      </c>
      <c r="M135" s="278">
        <v>0.1</v>
      </c>
      <c r="N135" s="280">
        <v>1.8647658327821415E-5</v>
      </c>
      <c r="O135" s="280">
        <v>1.8647658327821415E-5</v>
      </c>
    </row>
    <row r="136" spans="1:15" ht="16.5" customHeight="1">
      <c r="A136" s="273" t="s">
        <v>181</v>
      </c>
      <c r="B136" s="273" t="s">
        <v>141</v>
      </c>
      <c r="C136" s="273" t="s">
        <v>166</v>
      </c>
      <c r="D136" s="273" t="s">
        <v>163</v>
      </c>
      <c r="E136" s="274" t="s">
        <v>411</v>
      </c>
      <c r="F136" s="273" t="s">
        <v>412</v>
      </c>
      <c r="G136" s="273" t="s">
        <v>164</v>
      </c>
      <c r="H136" s="284">
        <v>1360669863.01805</v>
      </c>
      <c r="I136" s="284">
        <v>964426062.93354595</v>
      </c>
      <c r="J136" s="284">
        <v>989056190.57209098</v>
      </c>
      <c r="K136" s="284">
        <v>1360669863.01805</v>
      </c>
      <c r="L136" s="276">
        <v>6.25</v>
      </c>
      <c r="M136" s="278">
        <v>0.1</v>
      </c>
      <c r="N136" s="280">
        <v>5.2139346996284463E-3</v>
      </c>
      <c r="O136" s="280">
        <v>2.4149088480350311E-2</v>
      </c>
    </row>
    <row r="137" spans="1:15" ht="16.5" customHeight="1">
      <c r="A137" s="273" t="s">
        <v>137</v>
      </c>
      <c r="B137" s="273" t="s">
        <v>229</v>
      </c>
      <c r="C137" s="273" t="s">
        <v>166</v>
      </c>
      <c r="D137" s="273" t="s">
        <v>163</v>
      </c>
      <c r="E137" s="274" t="s">
        <v>413</v>
      </c>
      <c r="F137" s="273" t="s">
        <v>414</v>
      </c>
      <c r="G137" s="273" t="s">
        <v>164</v>
      </c>
      <c r="H137" s="284">
        <v>2284944328</v>
      </c>
      <c r="I137" s="284">
        <v>2016810024.8058901</v>
      </c>
      <c r="J137" s="284">
        <v>2069698753.4943299</v>
      </c>
      <c r="K137" s="284">
        <v>2284944328</v>
      </c>
      <c r="L137" s="276">
        <v>7</v>
      </c>
      <c r="M137" s="278">
        <v>0.1</v>
      </c>
      <c r="N137" s="280">
        <v>1.091067853524068E-2</v>
      </c>
      <c r="O137" s="280">
        <v>0.36989135388237282</v>
      </c>
    </row>
    <row r="138" spans="1:15" ht="16.5" customHeight="1">
      <c r="A138" s="273" t="s">
        <v>137</v>
      </c>
      <c r="B138" s="273" t="s">
        <v>144</v>
      </c>
      <c r="C138" s="273" t="s">
        <v>166</v>
      </c>
      <c r="D138" s="273" t="s">
        <v>163</v>
      </c>
      <c r="E138" s="274" t="s">
        <v>415</v>
      </c>
      <c r="F138" s="273" t="s">
        <v>416</v>
      </c>
      <c r="G138" s="273" t="s">
        <v>164</v>
      </c>
      <c r="H138" s="284">
        <v>5222835621</v>
      </c>
      <c r="I138" s="284">
        <v>4449296951.2154102</v>
      </c>
      <c r="J138" s="284">
        <v>4568282770.8194799</v>
      </c>
      <c r="K138" s="284">
        <v>5222835621</v>
      </c>
      <c r="L138" s="276">
        <v>6.5</v>
      </c>
      <c r="M138" s="278">
        <v>0.1</v>
      </c>
      <c r="N138" s="280">
        <v>2.4082279938729485E-2</v>
      </c>
      <c r="O138" s="280">
        <v>2.5146900806645566E-2</v>
      </c>
    </row>
    <row r="139" spans="1:15" ht="16.5" customHeight="1">
      <c r="A139" s="273" t="s">
        <v>137</v>
      </c>
      <c r="B139" s="273" t="s">
        <v>229</v>
      </c>
      <c r="C139" s="273" t="s">
        <v>166</v>
      </c>
      <c r="D139" s="273" t="s">
        <v>163</v>
      </c>
      <c r="E139" s="274" t="s">
        <v>417</v>
      </c>
      <c r="F139" s="273" t="s">
        <v>414</v>
      </c>
      <c r="G139" s="273" t="s">
        <v>164</v>
      </c>
      <c r="H139" s="284">
        <v>2856180410</v>
      </c>
      <c r="I139" s="284">
        <v>2521079747.9287901</v>
      </c>
      <c r="J139" s="284">
        <v>2584962190.1047001</v>
      </c>
      <c r="K139" s="284">
        <v>2856180410</v>
      </c>
      <c r="L139" s="276">
        <v>7</v>
      </c>
      <c r="M139" s="278">
        <v>0.1</v>
      </c>
      <c r="N139" s="280">
        <v>1.3626954857254958E-2</v>
      </c>
      <c r="O139" s="280">
        <v>0.35898067534713213</v>
      </c>
    </row>
    <row r="140" spans="1:15" ht="16.5" customHeight="1">
      <c r="A140" s="273" t="s">
        <v>137</v>
      </c>
      <c r="B140" s="273" t="s">
        <v>229</v>
      </c>
      <c r="C140" s="273" t="s">
        <v>166</v>
      </c>
      <c r="D140" s="273" t="s">
        <v>163</v>
      </c>
      <c r="E140" s="274" t="s">
        <v>418</v>
      </c>
      <c r="F140" s="273" t="s">
        <v>419</v>
      </c>
      <c r="G140" s="273" t="s">
        <v>164</v>
      </c>
      <c r="H140" s="284">
        <v>1142472164</v>
      </c>
      <c r="I140" s="284">
        <v>1010706803.37827</v>
      </c>
      <c r="J140" s="284">
        <v>1035096241.32952</v>
      </c>
      <c r="K140" s="284">
        <v>1142472164</v>
      </c>
      <c r="L140" s="276">
        <v>7</v>
      </c>
      <c r="M140" s="278">
        <v>0.1</v>
      </c>
      <c r="N140" s="280">
        <v>5.4566406454634999E-3</v>
      </c>
      <c r="O140" s="280">
        <v>0.34535372048987717</v>
      </c>
    </row>
    <row r="141" spans="1:15" ht="16.5" customHeight="1">
      <c r="A141" s="273" t="s">
        <v>137</v>
      </c>
      <c r="B141" s="273" t="s">
        <v>142</v>
      </c>
      <c r="C141" s="273" t="s">
        <v>162</v>
      </c>
      <c r="D141" s="273" t="s">
        <v>163</v>
      </c>
      <c r="E141" s="274" t="s">
        <v>418</v>
      </c>
      <c r="F141" s="273" t="s">
        <v>420</v>
      </c>
      <c r="G141" s="273" t="s">
        <v>164</v>
      </c>
      <c r="H141" s="284">
        <v>60010959</v>
      </c>
      <c r="I141" s="284">
        <v>49112282.107615903</v>
      </c>
      <c r="J141" s="284">
        <v>50654187.1843751</v>
      </c>
      <c r="K141" s="284">
        <v>60010959</v>
      </c>
      <c r="L141" s="276">
        <v>7.25</v>
      </c>
      <c r="M141" s="278">
        <v>0.1</v>
      </c>
      <c r="N141" s="280">
        <v>2.6702994911676598E-4</v>
      </c>
      <c r="O141" s="280">
        <v>1.3391238592080816E-3</v>
      </c>
    </row>
    <row r="142" spans="1:15" ht="16.5" customHeight="1">
      <c r="A142" s="273" t="s">
        <v>137</v>
      </c>
      <c r="B142" s="273" t="s">
        <v>229</v>
      </c>
      <c r="C142" s="273" t="s">
        <v>166</v>
      </c>
      <c r="D142" s="273" t="s">
        <v>163</v>
      </c>
      <c r="E142" s="274" t="s">
        <v>421</v>
      </c>
      <c r="F142" s="273" t="s">
        <v>422</v>
      </c>
      <c r="G142" s="273" t="s">
        <v>164</v>
      </c>
      <c r="H142" s="284">
        <v>571428247</v>
      </c>
      <c r="I142" s="284">
        <v>507773651.66787499</v>
      </c>
      <c r="J142" s="284">
        <v>519710951.65369803</v>
      </c>
      <c r="K142" s="284">
        <v>571428247</v>
      </c>
      <c r="L142" s="276">
        <v>7</v>
      </c>
      <c r="M142" s="278">
        <v>0.1</v>
      </c>
      <c r="N142" s="280">
        <v>2.7397219596156288E-3</v>
      </c>
      <c r="O142" s="280">
        <v>0.3398970798444137</v>
      </c>
    </row>
    <row r="143" spans="1:15" ht="16.5" customHeight="1">
      <c r="A143" s="273" t="s">
        <v>137</v>
      </c>
      <c r="B143" s="273" t="s">
        <v>229</v>
      </c>
      <c r="C143" s="273" t="s">
        <v>166</v>
      </c>
      <c r="D143" s="273" t="s">
        <v>163</v>
      </c>
      <c r="E143" s="274" t="s">
        <v>423</v>
      </c>
      <c r="F143" s="273" t="s">
        <v>414</v>
      </c>
      <c r="G143" s="273" t="s">
        <v>164</v>
      </c>
      <c r="H143" s="284">
        <v>4569888656</v>
      </c>
      <c r="I143" s="284">
        <v>4041274227.7049599</v>
      </c>
      <c r="J143" s="284">
        <v>4135991637.2553201</v>
      </c>
      <c r="K143" s="284">
        <v>4569888656</v>
      </c>
      <c r="L143" s="276">
        <v>7</v>
      </c>
      <c r="M143" s="278">
        <v>0.1</v>
      </c>
      <c r="N143" s="280">
        <v>2.1803402597768539E-2</v>
      </c>
      <c r="O143" s="280">
        <v>0.33715735788479806</v>
      </c>
    </row>
    <row r="144" spans="1:15" ht="16.5" customHeight="1">
      <c r="A144" s="273" t="s">
        <v>137</v>
      </c>
      <c r="B144" s="273" t="s">
        <v>229</v>
      </c>
      <c r="C144" s="273" t="s">
        <v>166</v>
      </c>
      <c r="D144" s="273" t="s">
        <v>163</v>
      </c>
      <c r="E144" s="274" t="s">
        <v>424</v>
      </c>
      <c r="F144" s="273" t="s">
        <v>425</v>
      </c>
      <c r="G144" s="273" t="s">
        <v>164</v>
      </c>
      <c r="H144" s="284">
        <v>1142472164</v>
      </c>
      <c r="I144" s="284">
        <v>1016936142.1271</v>
      </c>
      <c r="J144" s="284">
        <v>1040412107.85558</v>
      </c>
      <c r="K144" s="284">
        <v>1142472164</v>
      </c>
      <c r="L144" s="276">
        <v>7</v>
      </c>
      <c r="M144" s="278">
        <v>0.1</v>
      </c>
      <c r="N144" s="280">
        <v>5.4846639076431593E-3</v>
      </c>
      <c r="O144" s="280">
        <v>0.31535395528702947</v>
      </c>
    </row>
    <row r="145" spans="1:15" ht="16.5" customHeight="1">
      <c r="A145" s="273" t="s">
        <v>137</v>
      </c>
      <c r="B145" s="273" t="s">
        <v>165</v>
      </c>
      <c r="C145" s="273" t="s">
        <v>166</v>
      </c>
      <c r="D145" s="273" t="s">
        <v>163</v>
      </c>
      <c r="E145" s="274" t="s">
        <v>424</v>
      </c>
      <c r="F145" s="273" t="s">
        <v>426</v>
      </c>
      <c r="G145" s="273" t="s">
        <v>164</v>
      </c>
      <c r="H145" s="284">
        <v>106041104</v>
      </c>
      <c r="I145" s="284">
        <v>99277401.225180402</v>
      </c>
      <c r="J145" s="284">
        <v>101629567.31027</v>
      </c>
      <c r="K145" s="284">
        <v>106041104</v>
      </c>
      <c r="L145" s="276">
        <v>7.5</v>
      </c>
      <c r="M145" s="278">
        <v>0.1</v>
      </c>
      <c r="N145" s="280">
        <v>5.3575310741520361E-4</v>
      </c>
      <c r="O145" s="280">
        <v>1.0826038648977239E-3</v>
      </c>
    </row>
    <row r="146" spans="1:15" ht="16.5" customHeight="1">
      <c r="A146" s="273" t="s">
        <v>137</v>
      </c>
      <c r="B146" s="273" t="s">
        <v>165</v>
      </c>
      <c r="C146" s="273" t="s">
        <v>166</v>
      </c>
      <c r="D146" s="273" t="s">
        <v>163</v>
      </c>
      <c r="E146" s="274" t="s">
        <v>424</v>
      </c>
      <c r="F146" s="273" t="s">
        <v>176</v>
      </c>
      <c r="G146" s="273" t="s">
        <v>164</v>
      </c>
      <c r="H146" s="284">
        <v>109434177</v>
      </c>
      <c r="I146" s="284">
        <v>101333844.47140899</v>
      </c>
      <c r="J146" s="284">
        <v>103734733.587221</v>
      </c>
      <c r="K146" s="284">
        <v>109434177</v>
      </c>
      <c r="L146" s="276">
        <v>8</v>
      </c>
      <c r="M146" s="278">
        <v>0.1</v>
      </c>
      <c r="N146" s="280">
        <v>5.4685075748252038E-4</v>
      </c>
      <c r="O146" s="280">
        <v>5.4685075748252038E-4</v>
      </c>
    </row>
    <row r="147" spans="1:15" ht="16.5" customHeight="1">
      <c r="A147" s="273" t="s">
        <v>137</v>
      </c>
      <c r="B147" s="273" t="s">
        <v>229</v>
      </c>
      <c r="C147" s="273" t="s">
        <v>166</v>
      </c>
      <c r="D147" s="273" t="s">
        <v>163</v>
      </c>
      <c r="E147" s="274" t="s">
        <v>427</v>
      </c>
      <c r="F147" s="273" t="s">
        <v>414</v>
      </c>
      <c r="G147" s="273" t="s">
        <v>164</v>
      </c>
      <c r="H147" s="284">
        <v>3427416492</v>
      </c>
      <c r="I147" s="284">
        <v>3031845079.3916402</v>
      </c>
      <c r="J147" s="284">
        <v>3101954628.1258001</v>
      </c>
      <c r="K147" s="284">
        <v>3427416492</v>
      </c>
      <c r="L147" s="276">
        <v>7</v>
      </c>
      <c r="M147" s="278">
        <v>0.1</v>
      </c>
      <c r="N147" s="280">
        <v>1.6352345828706791E-2</v>
      </c>
      <c r="O147" s="280">
        <v>0.30986929137938629</v>
      </c>
    </row>
    <row r="148" spans="1:15" ht="16.5" customHeight="1">
      <c r="A148" s="273" t="s">
        <v>137</v>
      </c>
      <c r="B148" s="273" t="s">
        <v>229</v>
      </c>
      <c r="C148" s="273" t="s">
        <v>166</v>
      </c>
      <c r="D148" s="273" t="s">
        <v>163</v>
      </c>
      <c r="E148" s="274" t="s">
        <v>428</v>
      </c>
      <c r="F148" s="273" t="s">
        <v>422</v>
      </c>
      <c r="G148" s="273" t="s">
        <v>164</v>
      </c>
      <c r="H148" s="284">
        <v>571428247</v>
      </c>
      <c r="I148" s="284">
        <v>507806880.31108499</v>
      </c>
      <c r="J148" s="284">
        <v>519290922.90172899</v>
      </c>
      <c r="K148" s="284">
        <v>571428247</v>
      </c>
      <c r="L148" s="276">
        <v>7</v>
      </c>
      <c r="M148" s="278">
        <v>0.1</v>
      </c>
      <c r="N148" s="280">
        <v>2.7375077249688932E-3</v>
      </c>
      <c r="O148" s="280">
        <v>0.29351694555067953</v>
      </c>
    </row>
    <row r="149" spans="1:15" ht="16.5" customHeight="1">
      <c r="A149" s="273" t="s">
        <v>146</v>
      </c>
      <c r="B149" s="273" t="s">
        <v>338</v>
      </c>
      <c r="C149" s="273" t="s">
        <v>339</v>
      </c>
      <c r="D149" s="273" t="s">
        <v>163</v>
      </c>
      <c r="E149" s="274" t="s">
        <v>429</v>
      </c>
      <c r="F149" s="273" t="s">
        <v>341</v>
      </c>
      <c r="G149" s="273" t="s">
        <v>164</v>
      </c>
      <c r="H149" s="284">
        <v>28565178.082077</v>
      </c>
      <c r="I149" s="284">
        <v>21634045.115412399</v>
      </c>
      <c r="J149" s="284">
        <v>22240102.921287902</v>
      </c>
      <c r="K149" s="284">
        <v>28565178.082077</v>
      </c>
      <c r="L149" s="276">
        <v>9</v>
      </c>
      <c r="M149" s="278">
        <v>0.1</v>
      </c>
      <c r="N149" s="280">
        <v>1.1724151312124962E-4</v>
      </c>
      <c r="O149" s="280">
        <v>1.1724151312124962E-4</v>
      </c>
    </row>
    <row r="150" spans="1:15" ht="16.5" customHeight="1">
      <c r="A150" s="273" t="s">
        <v>137</v>
      </c>
      <c r="B150" s="273" t="s">
        <v>229</v>
      </c>
      <c r="C150" s="273" t="s">
        <v>166</v>
      </c>
      <c r="D150" s="273" t="s">
        <v>163</v>
      </c>
      <c r="E150" s="274" t="s">
        <v>430</v>
      </c>
      <c r="F150" s="273" t="s">
        <v>419</v>
      </c>
      <c r="G150" s="273" t="s">
        <v>164</v>
      </c>
      <c r="H150" s="284">
        <v>571236082</v>
      </c>
      <c r="I150" s="284">
        <v>507044747.90013599</v>
      </c>
      <c r="J150" s="284">
        <v>517548120.66454297</v>
      </c>
      <c r="K150" s="284">
        <v>571236082</v>
      </c>
      <c r="L150" s="276">
        <v>7</v>
      </c>
      <c r="M150" s="278">
        <v>0.1</v>
      </c>
      <c r="N150" s="280">
        <v>2.7283203227306059E-3</v>
      </c>
      <c r="O150" s="280">
        <v>0.29077943782571064</v>
      </c>
    </row>
    <row r="151" spans="1:15" ht="16.5" customHeight="1">
      <c r="A151" s="273" t="s">
        <v>146</v>
      </c>
      <c r="B151" s="273" t="s">
        <v>344</v>
      </c>
      <c r="C151" s="273" t="s">
        <v>192</v>
      </c>
      <c r="D151" s="273" t="s">
        <v>163</v>
      </c>
      <c r="E151" s="274" t="s">
        <v>431</v>
      </c>
      <c r="F151" s="273" t="s">
        <v>193</v>
      </c>
      <c r="G151" s="273" t="s">
        <v>164</v>
      </c>
      <c r="H151" s="284">
        <v>118049315.06829999</v>
      </c>
      <c r="I151" s="284">
        <v>101553730.303159</v>
      </c>
      <c r="J151" s="284">
        <v>104149693.346892</v>
      </c>
      <c r="K151" s="284">
        <v>118049315.06829999</v>
      </c>
      <c r="L151" s="276">
        <v>9</v>
      </c>
      <c r="M151" s="278">
        <v>0.1</v>
      </c>
      <c r="N151" s="280">
        <v>5.4903827029576782E-4</v>
      </c>
      <c r="O151" s="280">
        <v>1.0030389621985428E-3</v>
      </c>
    </row>
    <row r="152" spans="1:15" ht="16.5" customHeight="1">
      <c r="A152" s="273" t="s">
        <v>137</v>
      </c>
      <c r="B152" s="273" t="s">
        <v>229</v>
      </c>
      <c r="C152" s="273" t="s">
        <v>166</v>
      </c>
      <c r="D152" s="273" t="s">
        <v>163</v>
      </c>
      <c r="E152" s="274" t="s">
        <v>432</v>
      </c>
      <c r="F152" s="273" t="s">
        <v>401</v>
      </c>
      <c r="G152" s="273" t="s">
        <v>164</v>
      </c>
      <c r="H152" s="284">
        <v>606498247</v>
      </c>
      <c r="I152" s="284">
        <v>536651053.49000299</v>
      </c>
      <c r="J152" s="284">
        <v>547019494.42026198</v>
      </c>
      <c r="K152" s="284">
        <v>606498247</v>
      </c>
      <c r="L152" s="276">
        <v>7</v>
      </c>
      <c r="M152" s="278">
        <v>0.1</v>
      </c>
      <c r="N152" s="280">
        <v>2.8836823939004763E-3</v>
      </c>
      <c r="O152" s="280">
        <v>0.28805111750298007</v>
      </c>
    </row>
    <row r="153" spans="1:15" ht="16.5" customHeight="1">
      <c r="A153" s="273" t="s">
        <v>137</v>
      </c>
      <c r="B153" s="273" t="s">
        <v>141</v>
      </c>
      <c r="C153" s="273" t="s">
        <v>166</v>
      </c>
      <c r="D153" s="273" t="s">
        <v>163</v>
      </c>
      <c r="E153" s="274" t="s">
        <v>432</v>
      </c>
      <c r="F153" s="273" t="s">
        <v>433</v>
      </c>
      <c r="G153" s="273" t="s">
        <v>164</v>
      </c>
      <c r="H153" s="284">
        <v>114403485</v>
      </c>
      <c r="I153" s="284">
        <v>110523151.800046</v>
      </c>
      <c r="J153" s="284">
        <v>112791608.43955401</v>
      </c>
      <c r="K153" s="284">
        <v>114403485</v>
      </c>
      <c r="L153" s="276">
        <v>10.7</v>
      </c>
      <c r="M153" s="278">
        <v>0.1</v>
      </c>
      <c r="N153" s="280">
        <v>5.9459521782046865E-4</v>
      </c>
      <c r="O153" s="280">
        <v>1.8935153780721862E-2</v>
      </c>
    </row>
    <row r="154" spans="1:15" ht="16.5" customHeight="1">
      <c r="A154" s="273" t="s">
        <v>137</v>
      </c>
      <c r="B154" s="273" t="s">
        <v>141</v>
      </c>
      <c r="C154" s="273" t="s">
        <v>166</v>
      </c>
      <c r="D154" s="273" t="s">
        <v>163</v>
      </c>
      <c r="E154" s="274" t="s">
        <v>432</v>
      </c>
      <c r="F154" s="273" t="s">
        <v>233</v>
      </c>
      <c r="G154" s="273" t="s">
        <v>164</v>
      </c>
      <c r="H154" s="284">
        <v>110713050</v>
      </c>
      <c r="I154" s="284">
        <v>107493867.93002599</v>
      </c>
      <c r="J154" s="284">
        <v>109700149.366027</v>
      </c>
      <c r="K154" s="284">
        <v>110713050</v>
      </c>
      <c r="L154" s="276">
        <v>10.7</v>
      </c>
      <c r="M154" s="278">
        <v>0.1</v>
      </c>
      <c r="N154" s="280">
        <v>5.7829820063419501E-4</v>
      </c>
      <c r="O154" s="280">
        <v>1.8340558562901392E-2</v>
      </c>
    </row>
    <row r="155" spans="1:15" ht="16.5" customHeight="1">
      <c r="A155" s="273" t="s">
        <v>137</v>
      </c>
      <c r="B155" s="273" t="s">
        <v>141</v>
      </c>
      <c r="C155" s="273" t="s">
        <v>166</v>
      </c>
      <c r="D155" s="273" t="s">
        <v>163</v>
      </c>
      <c r="E155" s="274" t="s">
        <v>432</v>
      </c>
      <c r="F155" s="273" t="s">
        <v>434</v>
      </c>
      <c r="G155" s="273" t="s">
        <v>164</v>
      </c>
      <c r="H155" s="284">
        <v>110713050</v>
      </c>
      <c r="I155" s="284">
        <v>108015114.520015</v>
      </c>
      <c r="J155" s="284">
        <v>110232094.39918201</v>
      </c>
      <c r="K155" s="284">
        <v>110713050</v>
      </c>
      <c r="L155" s="276">
        <v>10.7</v>
      </c>
      <c r="M155" s="278">
        <v>0.1</v>
      </c>
      <c r="N155" s="280">
        <v>5.8110241610051505E-4</v>
      </c>
      <c r="O155" s="280">
        <v>1.7762260362267197E-2</v>
      </c>
    </row>
    <row r="156" spans="1:15" ht="16.5" customHeight="1">
      <c r="A156" s="273" t="s">
        <v>137</v>
      </c>
      <c r="B156" s="273" t="s">
        <v>141</v>
      </c>
      <c r="C156" s="273" t="s">
        <v>166</v>
      </c>
      <c r="D156" s="273" t="s">
        <v>163</v>
      </c>
      <c r="E156" s="274" t="s">
        <v>432</v>
      </c>
      <c r="F156" s="273" t="s">
        <v>435</v>
      </c>
      <c r="G156" s="273" t="s">
        <v>164</v>
      </c>
      <c r="H156" s="284">
        <v>110713050</v>
      </c>
      <c r="I156" s="284">
        <v>106441744.080001</v>
      </c>
      <c r="J156" s="284">
        <v>108626430.972186</v>
      </c>
      <c r="K156" s="284">
        <v>110713050</v>
      </c>
      <c r="L156" s="276">
        <v>10.7</v>
      </c>
      <c r="M156" s="278">
        <v>0.1</v>
      </c>
      <c r="N156" s="280">
        <v>5.7263795843092975E-4</v>
      </c>
      <c r="O156" s="280">
        <v>1.7181157946166682E-2</v>
      </c>
    </row>
    <row r="157" spans="1:15" ht="16.5" customHeight="1">
      <c r="A157" s="273" t="s">
        <v>137</v>
      </c>
      <c r="B157" s="273" t="s">
        <v>141</v>
      </c>
      <c r="C157" s="273" t="s">
        <v>166</v>
      </c>
      <c r="D157" s="273" t="s">
        <v>163</v>
      </c>
      <c r="E157" s="274" t="s">
        <v>432</v>
      </c>
      <c r="F157" s="273" t="s">
        <v>436</v>
      </c>
      <c r="G157" s="273" t="s">
        <v>164</v>
      </c>
      <c r="H157" s="284">
        <v>121784355</v>
      </c>
      <c r="I157" s="284">
        <v>116483328.20999999</v>
      </c>
      <c r="J157" s="284">
        <v>118874115.794809</v>
      </c>
      <c r="K157" s="284">
        <v>121784355</v>
      </c>
      <c r="L157" s="276">
        <v>10.7</v>
      </c>
      <c r="M157" s="278">
        <v>0.1</v>
      </c>
      <c r="N157" s="280">
        <v>6.2665992401472975E-4</v>
      </c>
      <c r="O157" s="280">
        <v>1.660851998773575E-2</v>
      </c>
    </row>
    <row r="158" spans="1:15" ht="16.5" customHeight="1">
      <c r="A158" s="273" t="s">
        <v>137</v>
      </c>
      <c r="B158" s="273" t="s">
        <v>141</v>
      </c>
      <c r="C158" s="273" t="s">
        <v>166</v>
      </c>
      <c r="D158" s="273" t="s">
        <v>163</v>
      </c>
      <c r="E158" s="274" t="s">
        <v>432</v>
      </c>
      <c r="F158" s="273" t="s">
        <v>437</v>
      </c>
      <c r="G158" s="273" t="s">
        <v>164</v>
      </c>
      <c r="H158" s="284">
        <v>107022615</v>
      </c>
      <c r="I158" s="284">
        <v>101870160.14</v>
      </c>
      <c r="J158" s="284">
        <v>103961016.555112</v>
      </c>
      <c r="K158" s="284">
        <v>107022615</v>
      </c>
      <c r="L158" s="276">
        <v>10.7</v>
      </c>
      <c r="M158" s="278">
        <v>0.1</v>
      </c>
      <c r="N158" s="280">
        <v>5.4804363674405094E-4</v>
      </c>
      <c r="O158" s="280">
        <v>1.5981860063721022E-2</v>
      </c>
    </row>
    <row r="159" spans="1:15" ht="16.5" customHeight="1">
      <c r="A159" s="273" t="s">
        <v>137</v>
      </c>
      <c r="B159" s="273" t="s">
        <v>141</v>
      </c>
      <c r="C159" s="273" t="s">
        <v>166</v>
      </c>
      <c r="D159" s="273" t="s">
        <v>163</v>
      </c>
      <c r="E159" s="274" t="s">
        <v>432</v>
      </c>
      <c r="F159" s="273" t="s">
        <v>438</v>
      </c>
      <c r="G159" s="273" t="s">
        <v>164</v>
      </c>
      <c r="H159" s="284">
        <v>118093920</v>
      </c>
      <c r="I159" s="284">
        <v>111290279.47</v>
      </c>
      <c r="J159" s="284">
        <v>113574481.186223</v>
      </c>
      <c r="K159" s="284">
        <v>118093920</v>
      </c>
      <c r="L159" s="276">
        <v>10.7</v>
      </c>
      <c r="M159" s="278">
        <v>0.1</v>
      </c>
      <c r="N159" s="280">
        <v>5.987222304393269E-4</v>
      </c>
      <c r="O159" s="280">
        <v>1.5433816426976971E-2</v>
      </c>
    </row>
    <row r="160" spans="1:15" ht="16.5" customHeight="1">
      <c r="A160" s="273" t="s">
        <v>137</v>
      </c>
      <c r="B160" s="273" t="s">
        <v>141</v>
      </c>
      <c r="C160" s="273" t="s">
        <v>166</v>
      </c>
      <c r="D160" s="273" t="s">
        <v>163</v>
      </c>
      <c r="E160" s="274" t="s">
        <v>432</v>
      </c>
      <c r="F160" s="273" t="s">
        <v>439</v>
      </c>
      <c r="G160" s="273" t="s">
        <v>164</v>
      </c>
      <c r="H160" s="284">
        <v>110713050</v>
      </c>
      <c r="I160" s="284">
        <v>104874379.8</v>
      </c>
      <c r="J160" s="284">
        <v>107026896.98013499</v>
      </c>
      <c r="K160" s="284">
        <v>110713050</v>
      </c>
      <c r="L160" s="276">
        <v>10.7</v>
      </c>
      <c r="M160" s="278">
        <v>0.1</v>
      </c>
      <c r="N160" s="280">
        <v>5.642058128522584E-4</v>
      </c>
      <c r="O160" s="280">
        <v>1.4835094196537644E-2</v>
      </c>
    </row>
    <row r="161" spans="1:15" ht="16.5" customHeight="1">
      <c r="A161" s="273" t="s">
        <v>137</v>
      </c>
      <c r="B161" s="273" t="s">
        <v>141</v>
      </c>
      <c r="C161" s="273" t="s">
        <v>166</v>
      </c>
      <c r="D161" s="273" t="s">
        <v>163</v>
      </c>
      <c r="E161" s="274" t="s">
        <v>432</v>
      </c>
      <c r="F161" s="273" t="s">
        <v>440</v>
      </c>
      <c r="G161" s="273" t="s">
        <v>164</v>
      </c>
      <c r="H161" s="284">
        <v>107022615</v>
      </c>
      <c r="I161" s="284">
        <v>100386298.370001</v>
      </c>
      <c r="J161" s="284">
        <v>102446698.94018</v>
      </c>
      <c r="K161" s="284">
        <v>107022615</v>
      </c>
      <c r="L161" s="276">
        <v>10.7</v>
      </c>
      <c r="M161" s="278">
        <v>0.1</v>
      </c>
      <c r="N161" s="280">
        <v>5.4006072006650043E-4</v>
      </c>
      <c r="O161" s="280">
        <v>1.4270888383685386E-2</v>
      </c>
    </row>
    <row r="162" spans="1:15" ht="16.5" customHeight="1">
      <c r="A162" s="273" t="s">
        <v>137</v>
      </c>
      <c r="B162" s="273" t="s">
        <v>141</v>
      </c>
      <c r="C162" s="273" t="s">
        <v>166</v>
      </c>
      <c r="D162" s="273" t="s">
        <v>163</v>
      </c>
      <c r="E162" s="274" t="s">
        <v>432</v>
      </c>
      <c r="F162" s="273" t="s">
        <v>441</v>
      </c>
      <c r="G162" s="273" t="s">
        <v>164</v>
      </c>
      <c r="H162" s="284">
        <v>114403485</v>
      </c>
      <c r="I162" s="284">
        <v>106774431.59999999</v>
      </c>
      <c r="J162" s="284">
        <v>108965946.810285</v>
      </c>
      <c r="K162" s="284">
        <v>114403485</v>
      </c>
      <c r="L162" s="276">
        <v>10.7</v>
      </c>
      <c r="M162" s="278">
        <v>0.1</v>
      </c>
      <c r="N162" s="280">
        <v>5.7442775907745711E-4</v>
      </c>
      <c r="O162" s="280">
        <v>1.3730827663618887E-2</v>
      </c>
    </row>
    <row r="163" spans="1:15" ht="16.5" customHeight="1">
      <c r="A163" s="273" t="s">
        <v>137</v>
      </c>
      <c r="B163" s="273" t="s">
        <v>141</v>
      </c>
      <c r="C163" s="273" t="s">
        <v>166</v>
      </c>
      <c r="D163" s="273" t="s">
        <v>163</v>
      </c>
      <c r="E163" s="274" t="s">
        <v>432</v>
      </c>
      <c r="F163" s="273" t="s">
        <v>442</v>
      </c>
      <c r="G163" s="273" t="s">
        <v>164</v>
      </c>
      <c r="H163" s="284">
        <v>103332180</v>
      </c>
      <c r="I163" s="284">
        <v>95528278.930000603</v>
      </c>
      <c r="J163" s="284">
        <v>97488970.015975103</v>
      </c>
      <c r="K163" s="284">
        <v>103332180</v>
      </c>
      <c r="L163" s="276">
        <v>10.7</v>
      </c>
      <c r="M163" s="278">
        <v>0.1</v>
      </c>
      <c r="N163" s="280">
        <v>5.1392542551431544E-4</v>
      </c>
      <c r="O163" s="280">
        <v>1.3156399904541429E-2</v>
      </c>
    </row>
    <row r="164" spans="1:15" ht="16.5" customHeight="1">
      <c r="A164" s="273" t="s">
        <v>137</v>
      </c>
      <c r="B164" s="273" t="s">
        <v>141</v>
      </c>
      <c r="C164" s="273" t="s">
        <v>166</v>
      </c>
      <c r="D164" s="273" t="s">
        <v>163</v>
      </c>
      <c r="E164" s="274" t="s">
        <v>432</v>
      </c>
      <c r="F164" s="273" t="s">
        <v>443</v>
      </c>
      <c r="G164" s="273" t="s">
        <v>164</v>
      </c>
      <c r="H164" s="284">
        <v>114403485</v>
      </c>
      <c r="I164" s="284">
        <v>106242039.720001</v>
      </c>
      <c r="J164" s="284">
        <v>108422627.736783</v>
      </c>
      <c r="K164" s="284">
        <v>114403485</v>
      </c>
      <c r="L164" s="276">
        <v>10.7</v>
      </c>
      <c r="M164" s="278">
        <v>0.1</v>
      </c>
      <c r="N164" s="280">
        <v>5.715635839200644E-4</v>
      </c>
      <c r="O164" s="280">
        <v>1.2642474479027112E-2</v>
      </c>
    </row>
    <row r="165" spans="1:15" ht="16.5" customHeight="1">
      <c r="A165" s="273" t="s">
        <v>137</v>
      </c>
      <c r="B165" s="273" t="s">
        <v>141</v>
      </c>
      <c r="C165" s="273" t="s">
        <v>166</v>
      </c>
      <c r="D165" s="273" t="s">
        <v>163</v>
      </c>
      <c r="E165" s="274" t="s">
        <v>432</v>
      </c>
      <c r="F165" s="273" t="s">
        <v>444</v>
      </c>
      <c r="G165" s="273" t="s">
        <v>164</v>
      </c>
      <c r="H165" s="284">
        <v>114403485</v>
      </c>
      <c r="I165" s="284">
        <v>105236100.68000101</v>
      </c>
      <c r="J165" s="284">
        <v>107396042.07927901</v>
      </c>
      <c r="K165" s="284">
        <v>114403485</v>
      </c>
      <c r="L165" s="276">
        <v>10.7</v>
      </c>
      <c r="M165" s="278">
        <v>0.1</v>
      </c>
      <c r="N165" s="280">
        <v>5.6615180789275398E-4</v>
      </c>
      <c r="O165" s="280">
        <v>1.207091089510705E-2</v>
      </c>
    </row>
    <row r="166" spans="1:15" ht="16.5" customHeight="1">
      <c r="A166" s="273" t="s">
        <v>137</v>
      </c>
      <c r="B166" s="273" t="s">
        <v>141</v>
      </c>
      <c r="C166" s="273" t="s">
        <v>166</v>
      </c>
      <c r="D166" s="273" t="s">
        <v>163</v>
      </c>
      <c r="E166" s="274" t="s">
        <v>432</v>
      </c>
      <c r="F166" s="273" t="s">
        <v>445</v>
      </c>
      <c r="G166" s="273" t="s">
        <v>164</v>
      </c>
      <c r="H166" s="284">
        <v>118093920</v>
      </c>
      <c r="I166" s="284">
        <v>108071738.07000101</v>
      </c>
      <c r="J166" s="284">
        <v>110289880.13059001</v>
      </c>
      <c r="K166" s="284">
        <v>118093920</v>
      </c>
      <c r="L166" s="276">
        <v>10.7</v>
      </c>
      <c r="M166" s="278">
        <v>0.1</v>
      </c>
      <c r="N166" s="280">
        <v>5.8140704088624874E-4</v>
      </c>
      <c r="O166" s="280">
        <v>1.1504759087214295E-2</v>
      </c>
    </row>
    <row r="167" spans="1:15" ht="16.5" customHeight="1">
      <c r="A167" s="273" t="s">
        <v>137</v>
      </c>
      <c r="B167" s="273" t="s">
        <v>141</v>
      </c>
      <c r="C167" s="273" t="s">
        <v>166</v>
      </c>
      <c r="D167" s="273" t="s">
        <v>163</v>
      </c>
      <c r="E167" s="274" t="s">
        <v>432</v>
      </c>
      <c r="F167" s="273" t="s">
        <v>446</v>
      </c>
      <c r="G167" s="273" t="s">
        <v>164</v>
      </c>
      <c r="H167" s="284">
        <v>107032615</v>
      </c>
      <c r="I167" s="284">
        <v>97492211.360000193</v>
      </c>
      <c r="J167" s="284">
        <v>99493211.605708405</v>
      </c>
      <c r="K167" s="284">
        <v>107032615</v>
      </c>
      <c r="L167" s="276">
        <v>10.7</v>
      </c>
      <c r="M167" s="278">
        <v>0.1</v>
      </c>
      <c r="N167" s="280">
        <v>5.2449103833870361E-4</v>
      </c>
      <c r="O167" s="280">
        <v>1.0923352046328046E-2</v>
      </c>
    </row>
    <row r="168" spans="1:15" ht="16.5" customHeight="1">
      <c r="A168" s="273" t="s">
        <v>137</v>
      </c>
      <c r="B168" s="273" t="s">
        <v>141</v>
      </c>
      <c r="C168" s="273" t="s">
        <v>166</v>
      </c>
      <c r="D168" s="273" t="s">
        <v>163</v>
      </c>
      <c r="E168" s="274" t="s">
        <v>432</v>
      </c>
      <c r="F168" s="273" t="s">
        <v>447</v>
      </c>
      <c r="G168" s="273" t="s">
        <v>164</v>
      </c>
      <c r="H168" s="284">
        <v>110713050</v>
      </c>
      <c r="I168" s="284">
        <v>100357945.09</v>
      </c>
      <c r="J168" s="284">
        <v>102417763.716824</v>
      </c>
      <c r="K168" s="284">
        <v>110713050</v>
      </c>
      <c r="L168" s="276">
        <v>10.7</v>
      </c>
      <c r="M168" s="278">
        <v>0.1</v>
      </c>
      <c r="N168" s="280">
        <v>5.3990818437991809E-4</v>
      </c>
      <c r="O168" s="280">
        <v>1.0398861007989342E-2</v>
      </c>
    </row>
    <row r="169" spans="1:15" ht="16.5" customHeight="1">
      <c r="A169" s="273" t="s">
        <v>137</v>
      </c>
      <c r="B169" s="273" t="s">
        <v>141</v>
      </c>
      <c r="C169" s="273" t="s">
        <v>166</v>
      </c>
      <c r="D169" s="273" t="s">
        <v>163</v>
      </c>
      <c r="E169" s="274" t="s">
        <v>432</v>
      </c>
      <c r="F169" s="273" t="s">
        <v>448</v>
      </c>
      <c r="G169" s="273" t="s">
        <v>164</v>
      </c>
      <c r="H169" s="284">
        <v>110713050</v>
      </c>
      <c r="I169" s="284">
        <v>99359643.3400006</v>
      </c>
      <c r="J169" s="284">
        <v>101398972.103995</v>
      </c>
      <c r="K169" s="284">
        <v>110713050</v>
      </c>
      <c r="L169" s="276">
        <v>10.7</v>
      </c>
      <c r="M169" s="278">
        <v>0.1</v>
      </c>
      <c r="N169" s="280">
        <v>5.3453749564407686E-4</v>
      </c>
      <c r="O169" s="280">
        <v>9.8589528236094244E-3</v>
      </c>
    </row>
    <row r="170" spans="1:15" ht="16.5" customHeight="1">
      <c r="A170" s="273" t="s">
        <v>137</v>
      </c>
      <c r="B170" s="273" t="s">
        <v>141</v>
      </c>
      <c r="C170" s="273" t="s">
        <v>166</v>
      </c>
      <c r="D170" s="273" t="s">
        <v>163</v>
      </c>
      <c r="E170" s="274" t="s">
        <v>432</v>
      </c>
      <c r="F170" s="273" t="s">
        <v>449</v>
      </c>
      <c r="G170" s="273" t="s">
        <v>164</v>
      </c>
      <c r="H170" s="284">
        <v>118093920</v>
      </c>
      <c r="I170" s="284">
        <v>106497542.840001</v>
      </c>
      <c r="J170" s="284">
        <v>108683374.98557299</v>
      </c>
      <c r="K170" s="284">
        <v>118093920</v>
      </c>
      <c r="L170" s="276">
        <v>10.7</v>
      </c>
      <c r="M170" s="278">
        <v>0.1</v>
      </c>
      <c r="N170" s="280">
        <v>5.7293814599374438E-4</v>
      </c>
      <c r="O170" s="280">
        <v>9.3244153279653467E-3</v>
      </c>
    </row>
    <row r="171" spans="1:15" ht="16.5" customHeight="1">
      <c r="A171" s="273" t="s">
        <v>137</v>
      </c>
      <c r="B171" s="273" t="s">
        <v>141</v>
      </c>
      <c r="C171" s="273" t="s">
        <v>166</v>
      </c>
      <c r="D171" s="273" t="s">
        <v>163</v>
      </c>
      <c r="E171" s="274" t="s">
        <v>432</v>
      </c>
      <c r="F171" s="273" t="s">
        <v>414</v>
      </c>
      <c r="G171" s="273" t="s">
        <v>164</v>
      </c>
      <c r="H171" s="284">
        <v>121784355</v>
      </c>
      <c r="I171" s="284">
        <v>107132005.88000201</v>
      </c>
      <c r="J171" s="284">
        <v>109330860.20038401</v>
      </c>
      <c r="K171" s="284">
        <v>121784355</v>
      </c>
      <c r="L171" s="276">
        <v>10.7</v>
      </c>
      <c r="M171" s="278">
        <v>0.1</v>
      </c>
      <c r="N171" s="280">
        <v>5.763514461289438E-4</v>
      </c>
      <c r="O171" s="280">
        <v>8.7514771819716033E-3</v>
      </c>
    </row>
    <row r="172" spans="1:15" ht="16.5" customHeight="1">
      <c r="A172" s="273" t="s">
        <v>137</v>
      </c>
      <c r="B172" s="273" t="s">
        <v>141</v>
      </c>
      <c r="C172" s="273" t="s">
        <v>166</v>
      </c>
      <c r="D172" s="273" t="s">
        <v>163</v>
      </c>
      <c r="E172" s="274" t="s">
        <v>432</v>
      </c>
      <c r="F172" s="273" t="s">
        <v>450</v>
      </c>
      <c r="G172" s="273" t="s">
        <v>164</v>
      </c>
      <c r="H172" s="284">
        <v>114403485</v>
      </c>
      <c r="I172" s="284">
        <v>101666706.48999999</v>
      </c>
      <c r="J172" s="284">
        <v>103753387.075811</v>
      </c>
      <c r="K172" s="284">
        <v>114403485</v>
      </c>
      <c r="L172" s="276">
        <v>10.7</v>
      </c>
      <c r="M172" s="278">
        <v>0.1</v>
      </c>
      <c r="N172" s="280">
        <v>5.4694909170493935E-4</v>
      </c>
      <c r="O172" s="280">
        <v>8.1751257358426595E-3</v>
      </c>
    </row>
    <row r="173" spans="1:15" ht="16.5" customHeight="1">
      <c r="A173" s="273" t="s">
        <v>137</v>
      </c>
      <c r="B173" s="273" t="s">
        <v>141</v>
      </c>
      <c r="C173" s="273" t="s">
        <v>166</v>
      </c>
      <c r="D173" s="273" t="s">
        <v>163</v>
      </c>
      <c r="E173" s="274" t="s">
        <v>432</v>
      </c>
      <c r="F173" s="273" t="s">
        <v>451</v>
      </c>
      <c r="G173" s="273" t="s">
        <v>164</v>
      </c>
      <c r="H173" s="284">
        <v>110713050</v>
      </c>
      <c r="I173" s="284">
        <v>97912350.280000702</v>
      </c>
      <c r="J173" s="284">
        <v>99921973.760233596</v>
      </c>
      <c r="K173" s="284">
        <v>110713050</v>
      </c>
      <c r="L173" s="276">
        <v>10.7</v>
      </c>
      <c r="M173" s="278">
        <v>0.1</v>
      </c>
      <c r="N173" s="280">
        <v>5.267513122206893E-4</v>
      </c>
      <c r="O173" s="280">
        <v>7.628176644137721E-3</v>
      </c>
    </row>
    <row r="174" spans="1:15" ht="16.5" customHeight="1">
      <c r="A174" s="273" t="s">
        <v>137</v>
      </c>
      <c r="B174" s="273" t="s">
        <v>141</v>
      </c>
      <c r="C174" s="273" t="s">
        <v>166</v>
      </c>
      <c r="D174" s="273" t="s">
        <v>163</v>
      </c>
      <c r="E174" s="274" t="s">
        <v>432</v>
      </c>
      <c r="F174" s="273" t="s">
        <v>410</v>
      </c>
      <c r="G174" s="273" t="s">
        <v>164</v>
      </c>
      <c r="H174" s="284">
        <v>110713050</v>
      </c>
      <c r="I174" s="284">
        <v>98880165.300000399</v>
      </c>
      <c r="J174" s="284">
        <v>100909652.911386</v>
      </c>
      <c r="K174" s="284">
        <v>110713050</v>
      </c>
      <c r="L174" s="276">
        <v>10.7</v>
      </c>
      <c r="M174" s="278">
        <v>0.1</v>
      </c>
      <c r="N174" s="280">
        <v>5.3195798768299475E-4</v>
      </c>
      <c r="O174" s="280">
        <v>7.1014253319170309E-3</v>
      </c>
    </row>
    <row r="175" spans="1:15" ht="16.5" customHeight="1">
      <c r="A175" s="273" t="s">
        <v>137</v>
      </c>
      <c r="B175" s="273" t="s">
        <v>141</v>
      </c>
      <c r="C175" s="273" t="s">
        <v>166</v>
      </c>
      <c r="D175" s="273" t="s">
        <v>163</v>
      </c>
      <c r="E175" s="274" t="s">
        <v>432</v>
      </c>
      <c r="F175" s="273" t="s">
        <v>452</v>
      </c>
      <c r="G175" s="273" t="s">
        <v>164</v>
      </c>
      <c r="H175" s="284">
        <v>114403485</v>
      </c>
      <c r="I175" s="284">
        <v>98234217.420001999</v>
      </c>
      <c r="J175" s="284">
        <v>100250447.13222399</v>
      </c>
      <c r="K175" s="284">
        <v>114403485</v>
      </c>
      <c r="L175" s="276">
        <v>10.7</v>
      </c>
      <c r="M175" s="278">
        <v>0.1</v>
      </c>
      <c r="N175" s="280">
        <v>5.2848290111164411E-4</v>
      </c>
      <c r="O175" s="280">
        <v>6.5694673442340361E-3</v>
      </c>
    </row>
    <row r="176" spans="1:15" ht="16.5" customHeight="1">
      <c r="A176" s="273" t="s">
        <v>137</v>
      </c>
      <c r="B176" s="273" t="s">
        <v>141</v>
      </c>
      <c r="C176" s="273" t="s">
        <v>166</v>
      </c>
      <c r="D176" s="273" t="s">
        <v>163</v>
      </c>
      <c r="E176" s="274" t="s">
        <v>432</v>
      </c>
      <c r="F176" s="273" t="s">
        <v>453</v>
      </c>
      <c r="G176" s="273" t="s">
        <v>164</v>
      </c>
      <c r="H176" s="284">
        <v>121784355</v>
      </c>
      <c r="I176" s="284">
        <v>105571498.980002</v>
      </c>
      <c r="J176" s="284">
        <v>107738324.335096</v>
      </c>
      <c r="K176" s="284">
        <v>121784355</v>
      </c>
      <c r="L176" s="276">
        <v>10.7</v>
      </c>
      <c r="M176" s="278">
        <v>0.1</v>
      </c>
      <c r="N176" s="280">
        <v>5.6795619205988513E-4</v>
      </c>
      <c r="O176" s="280">
        <v>6.0409844431223922E-3</v>
      </c>
    </row>
    <row r="177" spans="1:15" ht="16.5" customHeight="1">
      <c r="A177" s="273" t="s">
        <v>137</v>
      </c>
      <c r="B177" s="273" t="s">
        <v>141</v>
      </c>
      <c r="C177" s="273" t="s">
        <v>166</v>
      </c>
      <c r="D177" s="273" t="s">
        <v>163</v>
      </c>
      <c r="E177" s="274" t="s">
        <v>432</v>
      </c>
      <c r="F177" s="273" t="s">
        <v>454</v>
      </c>
      <c r="G177" s="273" t="s">
        <v>164</v>
      </c>
      <c r="H177" s="284">
        <v>103332180</v>
      </c>
      <c r="I177" s="284">
        <v>89172305.530000106</v>
      </c>
      <c r="J177" s="284">
        <v>91002542.046434402</v>
      </c>
      <c r="K177" s="284">
        <v>103332180</v>
      </c>
      <c r="L177" s="276">
        <v>10.7</v>
      </c>
      <c r="M177" s="278">
        <v>0.1</v>
      </c>
      <c r="N177" s="280">
        <v>4.7973140075676692E-4</v>
      </c>
      <c r="O177" s="280">
        <v>5.4730282510625072E-3</v>
      </c>
    </row>
    <row r="178" spans="1:15" ht="16.5" customHeight="1">
      <c r="A178" s="273" t="s">
        <v>137</v>
      </c>
      <c r="B178" s="273" t="s">
        <v>141</v>
      </c>
      <c r="C178" s="273" t="s">
        <v>166</v>
      </c>
      <c r="D178" s="273" t="s">
        <v>163</v>
      </c>
      <c r="E178" s="274" t="s">
        <v>432</v>
      </c>
      <c r="F178" s="273" t="s">
        <v>278</v>
      </c>
      <c r="G178" s="273" t="s">
        <v>164</v>
      </c>
      <c r="H178" s="284">
        <v>107032615</v>
      </c>
      <c r="I178" s="284">
        <v>93715852.500001594</v>
      </c>
      <c r="J178" s="284">
        <v>95639344.041457802</v>
      </c>
      <c r="K178" s="284">
        <v>107032615</v>
      </c>
      <c r="L178" s="276">
        <v>10.7</v>
      </c>
      <c r="M178" s="278">
        <v>0.1</v>
      </c>
      <c r="N178" s="280">
        <v>5.0417488844493863E-4</v>
      </c>
      <c r="O178" s="280">
        <v>4.9932968503057402E-3</v>
      </c>
    </row>
    <row r="179" spans="1:15" ht="16.5" customHeight="1">
      <c r="A179" s="273" t="s">
        <v>137</v>
      </c>
      <c r="B179" s="273" t="s">
        <v>141</v>
      </c>
      <c r="C179" s="273" t="s">
        <v>166</v>
      </c>
      <c r="D179" s="273" t="s">
        <v>163</v>
      </c>
      <c r="E179" s="274" t="s">
        <v>432</v>
      </c>
      <c r="F179" s="273" t="s">
        <v>379</v>
      </c>
      <c r="G179" s="273" t="s">
        <v>164</v>
      </c>
      <c r="H179" s="284">
        <v>107032615</v>
      </c>
      <c r="I179" s="284">
        <v>93278649.140001893</v>
      </c>
      <c r="J179" s="284">
        <v>95193167.205552697</v>
      </c>
      <c r="K179" s="284">
        <v>107032615</v>
      </c>
      <c r="L179" s="276">
        <v>10.7</v>
      </c>
      <c r="M179" s="278">
        <v>0.1</v>
      </c>
      <c r="N179" s="280">
        <v>5.0182281086929507E-4</v>
      </c>
      <c r="O179" s="280">
        <v>4.4891219618608015E-3</v>
      </c>
    </row>
    <row r="180" spans="1:15" ht="16.5" customHeight="1">
      <c r="A180" s="273" t="s">
        <v>137</v>
      </c>
      <c r="B180" s="273" t="s">
        <v>141</v>
      </c>
      <c r="C180" s="273" t="s">
        <v>166</v>
      </c>
      <c r="D180" s="273" t="s">
        <v>163</v>
      </c>
      <c r="E180" s="274" t="s">
        <v>432</v>
      </c>
      <c r="F180" s="273" t="s">
        <v>455</v>
      </c>
      <c r="G180" s="273" t="s">
        <v>164</v>
      </c>
      <c r="H180" s="284">
        <v>118093920</v>
      </c>
      <c r="I180" s="284">
        <v>100881185.690001</v>
      </c>
      <c r="J180" s="284">
        <v>102951743.68325</v>
      </c>
      <c r="K180" s="284">
        <v>118093920</v>
      </c>
      <c r="L180" s="276">
        <v>10.7</v>
      </c>
      <c r="M180" s="278">
        <v>0.1</v>
      </c>
      <c r="N180" s="280">
        <v>5.4272312725413892E-4</v>
      </c>
      <c r="O180" s="280">
        <v>3.9872991509915063E-3</v>
      </c>
    </row>
    <row r="181" spans="1:15" ht="16.5" customHeight="1">
      <c r="A181" s="273" t="s">
        <v>137</v>
      </c>
      <c r="B181" s="273" t="s">
        <v>141</v>
      </c>
      <c r="C181" s="273" t="s">
        <v>166</v>
      </c>
      <c r="D181" s="273" t="s">
        <v>163</v>
      </c>
      <c r="E181" s="274" t="s">
        <v>432</v>
      </c>
      <c r="F181" s="273" t="s">
        <v>456</v>
      </c>
      <c r="G181" s="273" t="s">
        <v>164</v>
      </c>
      <c r="H181" s="284">
        <v>107032615</v>
      </c>
      <c r="I181" s="284">
        <v>91005567.720000207</v>
      </c>
      <c r="J181" s="284">
        <v>92873431.428180605</v>
      </c>
      <c r="K181" s="284">
        <v>107032615</v>
      </c>
      <c r="L181" s="276">
        <v>10.7</v>
      </c>
      <c r="M181" s="278">
        <v>0.1</v>
      </c>
      <c r="N181" s="280">
        <v>4.8959403056449363E-4</v>
      </c>
      <c r="O181" s="280">
        <v>3.4445760237373675E-3</v>
      </c>
    </row>
    <row r="182" spans="1:15" ht="16.5" customHeight="1">
      <c r="A182" s="273" t="s">
        <v>137</v>
      </c>
      <c r="B182" s="273" t="s">
        <v>141</v>
      </c>
      <c r="C182" s="273" t="s">
        <v>166</v>
      </c>
      <c r="D182" s="273" t="s">
        <v>163</v>
      </c>
      <c r="E182" s="274" t="s">
        <v>432</v>
      </c>
      <c r="F182" s="273" t="s">
        <v>457</v>
      </c>
      <c r="G182" s="273" t="s">
        <v>164</v>
      </c>
      <c r="H182" s="284">
        <v>114403485</v>
      </c>
      <c r="I182" s="284">
        <v>96787709.710001901</v>
      </c>
      <c r="J182" s="284">
        <v>98774250.257853404</v>
      </c>
      <c r="K182" s="284">
        <v>114403485</v>
      </c>
      <c r="L182" s="276">
        <v>10.7</v>
      </c>
      <c r="M182" s="278">
        <v>0.1</v>
      </c>
      <c r="N182" s="280">
        <v>5.2070094273543499E-4</v>
      </c>
      <c r="O182" s="280">
        <v>2.9549819931728744E-3</v>
      </c>
    </row>
    <row r="183" spans="1:15" ht="16.5" customHeight="1">
      <c r="A183" s="273" t="s">
        <v>137</v>
      </c>
      <c r="B183" s="273" t="s">
        <v>141</v>
      </c>
      <c r="C183" s="273" t="s">
        <v>166</v>
      </c>
      <c r="D183" s="273" t="s">
        <v>163</v>
      </c>
      <c r="E183" s="274" t="s">
        <v>432</v>
      </c>
      <c r="F183" s="273" t="s">
        <v>420</v>
      </c>
      <c r="G183" s="273" t="s">
        <v>164</v>
      </c>
      <c r="H183" s="284">
        <v>114403485</v>
      </c>
      <c r="I183" s="284">
        <v>96305112.990002006</v>
      </c>
      <c r="J183" s="284">
        <v>98281748.375612706</v>
      </c>
      <c r="K183" s="284">
        <v>114403485</v>
      </c>
      <c r="L183" s="276">
        <v>10.7</v>
      </c>
      <c r="M183" s="278">
        <v>0.1</v>
      </c>
      <c r="N183" s="280">
        <v>5.1810465682375015E-4</v>
      </c>
      <c r="O183" s="280">
        <v>2.4342810504374389E-3</v>
      </c>
    </row>
    <row r="184" spans="1:15" ht="16.5" customHeight="1">
      <c r="A184" s="273" t="s">
        <v>137</v>
      </c>
      <c r="B184" s="273" t="s">
        <v>141</v>
      </c>
      <c r="C184" s="273" t="s">
        <v>166</v>
      </c>
      <c r="D184" s="273" t="s">
        <v>163</v>
      </c>
      <c r="E184" s="274" t="s">
        <v>432</v>
      </c>
      <c r="F184" s="273" t="s">
        <v>458</v>
      </c>
      <c r="G184" s="273" t="s">
        <v>164</v>
      </c>
      <c r="H184" s="284">
        <v>110713050</v>
      </c>
      <c r="I184" s="284">
        <v>92748750.1300001</v>
      </c>
      <c r="J184" s="284">
        <v>94652392.167704195</v>
      </c>
      <c r="K184" s="284">
        <v>110713050</v>
      </c>
      <c r="L184" s="276">
        <v>10.7</v>
      </c>
      <c r="M184" s="278">
        <v>0.1</v>
      </c>
      <c r="N184" s="280">
        <v>4.9897204691734987E-4</v>
      </c>
      <c r="O184" s="280">
        <v>1.9161763936136889E-3</v>
      </c>
    </row>
    <row r="185" spans="1:15" ht="16.5" customHeight="1">
      <c r="A185" s="273" t="s">
        <v>137</v>
      </c>
      <c r="B185" s="273" t="s">
        <v>141</v>
      </c>
      <c r="C185" s="273" t="s">
        <v>166</v>
      </c>
      <c r="D185" s="273" t="s">
        <v>163</v>
      </c>
      <c r="E185" s="274" t="s">
        <v>432</v>
      </c>
      <c r="F185" s="273" t="s">
        <v>459</v>
      </c>
      <c r="G185" s="273" t="s">
        <v>164</v>
      </c>
      <c r="H185" s="284">
        <v>110713050</v>
      </c>
      <c r="I185" s="284">
        <v>92301174.160001799</v>
      </c>
      <c r="J185" s="284">
        <v>94195629.826163203</v>
      </c>
      <c r="K185" s="284">
        <v>110713050</v>
      </c>
      <c r="L185" s="276">
        <v>10.7</v>
      </c>
      <c r="M185" s="278">
        <v>0.1</v>
      </c>
      <c r="N185" s="280">
        <v>4.9656416651101354E-4</v>
      </c>
      <c r="O185" s="280">
        <v>1.417204346696339E-3</v>
      </c>
    </row>
    <row r="186" spans="1:15" ht="16.5" customHeight="1">
      <c r="A186" s="273" t="s">
        <v>137</v>
      </c>
      <c r="B186" s="273" t="s">
        <v>141</v>
      </c>
      <c r="C186" s="273" t="s">
        <v>166</v>
      </c>
      <c r="D186" s="273" t="s">
        <v>163</v>
      </c>
      <c r="E186" s="274" t="s">
        <v>432</v>
      </c>
      <c r="F186" s="273" t="s">
        <v>460</v>
      </c>
      <c r="G186" s="273" t="s">
        <v>164</v>
      </c>
      <c r="H186" s="284">
        <v>114403485</v>
      </c>
      <c r="I186" s="284">
        <v>94902312.840000495</v>
      </c>
      <c r="J186" s="284">
        <v>96850156.147565007</v>
      </c>
      <c r="K186" s="284">
        <v>114403485</v>
      </c>
      <c r="L186" s="276">
        <v>10.7</v>
      </c>
      <c r="M186" s="278">
        <v>0.1</v>
      </c>
      <c r="N186" s="280">
        <v>5.1055783747750165E-4</v>
      </c>
      <c r="O186" s="280">
        <v>9.2064018018532534E-4</v>
      </c>
    </row>
    <row r="187" spans="1:15" ht="16.5" customHeight="1">
      <c r="A187" s="273" t="s">
        <v>137</v>
      </c>
      <c r="B187" s="273" t="s">
        <v>141</v>
      </c>
      <c r="C187" s="273" t="s">
        <v>166</v>
      </c>
      <c r="D187" s="273" t="s">
        <v>163</v>
      </c>
      <c r="E187" s="274" t="s">
        <v>432</v>
      </c>
      <c r="F187" s="273" t="s">
        <v>461</v>
      </c>
      <c r="G187" s="273" t="s">
        <v>164</v>
      </c>
      <c r="H187" s="284">
        <v>92260558</v>
      </c>
      <c r="I187" s="284">
        <v>76225962.900001302</v>
      </c>
      <c r="J187" s="284">
        <v>77790479.372206599</v>
      </c>
      <c r="K187" s="284">
        <v>92260558</v>
      </c>
      <c r="L187" s="276">
        <v>10.7</v>
      </c>
      <c r="M187" s="278">
        <v>0.1</v>
      </c>
      <c r="N187" s="280">
        <v>4.1008234270782374E-4</v>
      </c>
      <c r="O187" s="280">
        <v>4.1008234270782374E-4</v>
      </c>
    </row>
    <row r="188" spans="1:15" ht="16.5" customHeight="1">
      <c r="A188" s="273" t="s">
        <v>137</v>
      </c>
      <c r="B188" s="273" t="s">
        <v>229</v>
      </c>
      <c r="C188" s="273" t="s">
        <v>166</v>
      </c>
      <c r="D188" s="273" t="s">
        <v>163</v>
      </c>
      <c r="E188" s="274" t="s">
        <v>462</v>
      </c>
      <c r="F188" s="273" t="s">
        <v>463</v>
      </c>
      <c r="G188" s="273" t="s">
        <v>164</v>
      </c>
      <c r="H188" s="284">
        <v>693127397</v>
      </c>
      <c r="I188" s="284">
        <v>634165207.30600095</v>
      </c>
      <c r="J188" s="284">
        <v>646354080.18929601</v>
      </c>
      <c r="K188" s="284">
        <v>693127397</v>
      </c>
      <c r="L188" s="276">
        <v>7.75</v>
      </c>
      <c r="M188" s="278">
        <v>0.1</v>
      </c>
      <c r="N188" s="280">
        <v>3.407337216094963E-3</v>
      </c>
      <c r="O188" s="280">
        <v>0.2851674351090796</v>
      </c>
    </row>
    <row r="189" spans="1:15" ht="16.5" customHeight="1">
      <c r="A189" s="273" t="s">
        <v>137</v>
      </c>
      <c r="B189" s="273" t="s">
        <v>229</v>
      </c>
      <c r="C189" s="273" t="s">
        <v>166</v>
      </c>
      <c r="D189" s="273" t="s">
        <v>163</v>
      </c>
      <c r="E189" s="274" t="s">
        <v>462</v>
      </c>
      <c r="F189" s="273" t="s">
        <v>464</v>
      </c>
      <c r="G189" s="273" t="s">
        <v>164</v>
      </c>
      <c r="H189" s="284">
        <v>577256318</v>
      </c>
      <c r="I189" s="284">
        <v>522762885.18750399</v>
      </c>
      <c r="J189" s="284">
        <v>532959474.22141701</v>
      </c>
      <c r="K189" s="284">
        <v>577256318</v>
      </c>
      <c r="L189" s="276">
        <v>7.6</v>
      </c>
      <c r="M189" s="278">
        <v>0.1</v>
      </c>
      <c r="N189" s="280">
        <v>2.809563220600695E-3</v>
      </c>
      <c r="O189" s="280">
        <v>0.28176009789298462</v>
      </c>
    </row>
    <row r="190" spans="1:15" ht="16.5" customHeight="1">
      <c r="A190" s="273" t="s">
        <v>137</v>
      </c>
      <c r="B190" s="273" t="s">
        <v>229</v>
      </c>
      <c r="C190" s="273" t="s">
        <v>166</v>
      </c>
      <c r="D190" s="273" t="s">
        <v>163</v>
      </c>
      <c r="E190" s="274" t="s">
        <v>465</v>
      </c>
      <c r="F190" s="273" t="s">
        <v>419</v>
      </c>
      <c r="G190" s="273" t="s">
        <v>164</v>
      </c>
      <c r="H190" s="284">
        <v>1142472164</v>
      </c>
      <c r="I190" s="284">
        <v>1016248010.46866</v>
      </c>
      <c r="J190" s="284">
        <v>1035096241.32666</v>
      </c>
      <c r="K190" s="284">
        <v>1142472164</v>
      </c>
      <c r="L190" s="276">
        <v>7</v>
      </c>
      <c r="M190" s="278">
        <v>0.1</v>
      </c>
      <c r="N190" s="280">
        <v>5.4566406454484226E-3</v>
      </c>
      <c r="O190" s="280">
        <v>0.27895053467238395</v>
      </c>
    </row>
    <row r="191" spans="1:15" ht="16.5" customHeight="1">
      <c r="A191" s="273" t="s">
        <v>137</v>
      </c>
      <c r="B191" s="273" t="s">
        <v>229</v>
      </c>
      <c r="C191" s="273" t="s">
        <v>166</v>
      </c>
      <c r="D191" s="273" t="s">
        <v>163</v>
      </c>
      <c r="E191" s="274" t="s">
        <v>466</v>
      </c>
      <c r="F191" s="273" t="s">
        <v>467</v>
      </c>
      <c r="G191" s="273" t="s">
        <v>164</v>
      </c>
      <c r="H191" s="284">
        <v>692872603</v>
      </c>
      <c r="I191" s="284">
        <v>633565281.20801497</v>
      </c>
      <c r="J191" s="284">
        <v>645490371.64895797</v>
      </c>
      <c r="K191" s="284">
        <v>692872603</v>
      </c>
      <c r="L191" s="276">
        <v>7.75</v>
      </c>
      <c r="M191" s="278">
        <v>0.1</v>
      </c>
      <c r="N191" s="280">
        <v>3.4027840673742323E-3</v>
      </c>
      <c r="O191" s="280">
        <v>0.27349389402693552</v>
      </c>
    </row>
    <row r="192" spans="1:15" ht="16.5" customHeight="1">
      <c r="A192" s="273" t="s">
        <v>137</v>
      </c>
      <c r="B192" s="273" t="s">
        <v>229</v>
      </c>
      <c r="C192" s="273" t="s">
        <v>166</v>
      </c>
      <c r="D192" s="273" t="s">
        <v>163</v>
      </c>
      <c r="E192" s="274" t="s">
        <v>466</v>
      </c>
      <c r="F192" s="273" t="s">
        <v>414</v>
      </c>
      <c r="G192" s="273" t="s">
        <v>164</v>
      </c>
      <c r="H192" s="284">
        <v>4569888656</v>
      </c>
      <c r="I192" s="284">
        <v>4014970276.9679799</v>
      </c>
      <c r="J192" s="284">
        <v>4097242361.36938</v>
      </c>
      <c r="K192" s="284">
        <v>4569888656</v>
      </c>
      <c r="L192" s="276">
        <v>7</v>
      </c>
      <c r="M192" s="278">
        <v>0.1</v>
      </c>
      <c r="N192" s="280">
        <v>2.1599130893033221E-2</v>
      </c>
      <c r="O192" s="280">
        <v>0.27009110995956126</v>
      </c>
    </row>
    <row r="193" spans="1:15" ht="16.5" customHeight="1">
      <c r="A193" s="273" t="s">
        <v>137</v>
      </c>
      <c r="B193" s="273" t="s">
        <v>229</v>
      </c>
      <c r="C193" s="273" t="s">
        <v>166</v>
      </c>
      <c r="D193" s="273" t="s">
        <v>163</v>
      </c>
      <c r="E193" s="274" t="s">
        <v>468</v>
      </c>
      <c r="F193" s="273" t="s">
        <v>469</v>
      </c>
      <c r="G193" s="273" t="s">
        <v>164</v>
      </c>
      <c r="H193" s="284">
        <v>5787613770</v>
      </c>
      <c r="I193" s="284">
        <v>5194275062.5833597</v>
      </c>
      <c r="J193" s="284">
        <v>5290154578.16012</v>
      </c>
      <c r="K193" s="284">
        <v>5787613770</v>
      </c>
      <c r="L193" s="276">
        <v>7.75</v>
      </c>
      <c r="M193" s="278">
        <v>0.1</v>
      </c>
      <c r="N193" s="280">
        <v>2.7887718396983112E-2</v>
      </c>
      <c r="O193" s="280">
        <v>0.24849197906652803</v>
      </c>
    </row>
    <row r="194" spans="1:15" ht="16.5" customHeight="1">
      <c r="A194" s="273" t="s">
        <v>137</v>
      </c>
      <c r="B194" s="273" t="s">
        <v>142</v>
      </c>
      <c r="C194" s="273" t="s">
        <v>162</v>
      </c>
      <c r="D194" s="273" t="s">
        <v>163</v>
      </c>
      <c r="E194" s="274" t="s">
        <v>470</v>
      </c>
      <c r="F194" s="273" t="s">
        <v>471</v>
      </c>
      <c r="G194" s="273" t="s">
        <v>164</v>
      </c>
      <c r="H194" s="284">
        <v>250301372</v>
      </c>
      <c r="I194" s="284">
        <v>198193805.983183</v>
      </c>
      <c r="J194" s="284">
        <v>203370617.343178</v>
      </c>
      <c r="K194" s="284">
        <v>250301372</v>
      </c>
      <c r="L194" s="276">
        <v>8.5</v>
      </c>
      <c r="M194" s="278">
        <v>0.1</v>
      </c>
      <c r="N194" s="280">
        <v>1.0720939100913158E-3</v>
      </c>
      <c r="O194" s="280">
        <v>1.0720939100913158E-3</v>
      </c>
    </row>
    <row r="195" spans="1:15" ht="16.5" customHeight="1">
      <c r="A195" s="273" t="s">
        <v>137</v>
      </c>
      <c r="B195" s="273" t="s">
        <v>229</v>
      </c>
      <c r="C195" s="273" t="s">
        <v>166</v>
      </c>
      <c r="D195" s="273" t="s">
        <v>163</v>
      </c>
      <c r="E195" s="274" t="s">
        <v>472</v>
      </c>
      <c r="F195" s="273" t="s">
        <v>396</v>
      </c>
      <c r="G195" s="273" t="s">
        <v>164</v>
      </c>
      <c r="H195" s="284">
        <v>1773787068</v>
      </c>
      <c r="I195" s="284">
        <v>1536544380.4600401</v>
      </c>
      <c r="J195" s="284">
        <v>1558289402.2425499</v>
      </c>
      <c r="K195" s="284">
        <v>1773787068</v>
      </c>
      <c r="L195" s="276">
        <v>6</v>
      </c>
      <c r="M195" s="278">
        <v>0.1</v>
      </c>
      <c r="N195" s="280">
        <v>8.2147195112505528E-3</v>
      </c>
      <c r="O195" s="280">
        <v>0.22060426066954492</v>
      </c>
    </row>
    <row r="196" spans="1:15" ht="16.5" customHeight="1">
      <c r="A196" s="273" t="s">
        <v>137</v>
      </c>
      <c r="B196" s="273" t="s">
        <v>229</v>
      </c>
      <c r="C196" s="273" t="s">
        <v>166</v>
      </c>
      <c r="D196" s="273" t="s">
        <v>163</v>
      </c>
      <c r="E196" s="274" t="s">
        <v>472</v>
      </c>
      <c r="F196" s="273" t="s">
        <v>467</v>
      </c>
      <c r="G196" s="273" t="s">
        <v>164</v>
      </c>
      <c r="H196" s="284">
        <v>808351370</v>
      </c>
      <c r="I196" s="284">
        <v>742874042.33000696</v>
      </c>
      <c r="J196" s="284">
        <v>753389961.75100994</v>
      </c>
      <c r="K196" s="284">
        <v>808351370</v>
      </c>
      <c r="L196" s="276">
        <v>7.75</v>
      </c>
      <c r="M196" s="278">
        <v>0.1</v>
      </c>
      <c r="N196" s="280">
        <v>3.9715903923044325E-3</v>
      </c>
      <c r="O196" s="280">
        <v>0.21238954115829434</v>
      </c>
    </row>
    <row r="197" spans="1:15" ht="16.5" customHeight="1">
      <c r="A197" s="273" t="s">
        <v>137</v>
      </c>
      <c r="B197" s="273" t="s">
        <v>229</v>
      </c>
      <c r="C197" s="273" t="s">
        <v>166</v>
      </c>
      <c r="D197" s="273" t="s">
        <v>163</v>
      </c>
      <c r="E197" s="274" t="s">
        <v>472</v>
      </c>
      <c r="F197" s="273" t="s">
        <v>464</v>
      </c>
      <c r="G197" s="273" t="s">
        <v>164</v>
      </c>
      <c r="H197" s="284">
        <v>577256318</v>
      </c>
      <c r="I197" s="284">
        <v>525540005.80000597</v>
      </c>
      <c r="J197" s="284">
        <v>532979404.727117</v>
      </c>
      <c r="K197" s="284">
        <v>577256318</v>
      </c>
      <c r="L197" s="276">
        <v>7.6</v>
      </c>
      <c r="M197" s="278">
        <v>0.1</v>
      </c>
      <c r="N197" s="280">
        <v>2.8096682867801907E-3</v>
      </c>
      <c r="O197" s="280">
        <v>0.2084179507659899</v>
      </c>
    </row>
    <row r="198" spans="1:15" ht="16.5" customHeight="1">
      <c r="A198" s="273" t="s">
        <v>146</v>
      </c>
      <c r="B198" s="273" t="s">
        <v>195</v>
      </c>
      <c r="C198" s="273" t="s">
        <v>192</v>
      </c>
      <c r="D198" s="273" t="s">
        <v>163</v>
      </c>
      <c r="E198" s="274" t="s">
        <v>473</v>
      </c>
      <c r="F198" s="273" t="s">
        <v>307</v>
      </c>
      <c r="G198" s="273" t="s">
        <v>164</v>
      </c>
      <c r="H198" s="284">
        <v>320133150.6857</v>
      </c>
      <c r="I198" s="284">
        <v>217082791.09234801</v>
      </c>
      <c r="J198" s="284">
        <v>221787791.35828999</v>
      </c>
      <c r="K198" s="284">
        <v>320133150.6857</v>
      </c>
      <c r="L198" s="276">
        <v>9.25</v>
      </c>
      <c r="M198" s="278">
        <v>0.1</v>
      </c>
      <c r="N198" s="280">
        <v>1.1691823703646842E-3</v>
      </c>
      <c r="O198" s="280">
        <v>4.3944970359924437E-2</v>
      </c>
    </row>
    <row r="199" spans="1:15" ht="16.5" customHeight="1">
      <c r="A199" s="273" t="s">
        <v>146</v>
      </c>
      <c r="B199" s="273" t="s">
        <v>195</v>
      </c>
      <c r="C199" s="273" t="s">
        <v>192</v>
      </c>
      <c r="D199" s="273" t="s">
        <v>163</v>
      </c>
      <c r="E199" s="274" t="s">
        <v>473</v>
      </c>
      <c r="F199" s="273" t="s">
        <v>474</v>
      </c>
      <c r="G199" s="273" t="s">
        <v>164</v>
      </c>
      <c r="H199" s="284">
        <v>189832876.71182999</v>
      </c>
      <c r="I199" s="284">
        <v>108422068.55500001</v>
      </c>
      <c r="J199" s="284">
        <v>110964474.289187</v>
      </c>
      <c r="K199" s="284">
        <v>189832876.71182999</v>
      </c>
      <c r="L199" s="276">
        <v>10</v>
      </c>
      <c r="M199" s="278">
        <v>0.1</v>
      </c>
      <c r="N199" s="280">
        <v>5.8496324924448278E-4</v>
      </c>
      <c r="O199" s="280">
        <v>4.2775787989559756E-2</v>
      </c>
    </row>
    <row r="200" spans="1:15" ht="16.5" customHeight="1">
      <c r="A200" s="273" t="s">
        <v>137</v>
      </c>
      <c r="B200" s="273" t="s">
        <v>229</v>
      </c>
      <c r="C200" s="273" t="s">
        <v>166</v>
      </c>
      <c r="D200" s="273" t="s">
        <v>163</v>
      </c>
      <c r="E200" s="274" t="s">
        <v>473</v>
      </c>
      <c r="F200" s="273" t="s">
        <v>375</v>
      </c>
      <c r="G200" s="273" t="s">
        <v>164</v>
      </c>
      <c r="H200" s="284">
        <v>571428247</v>
      </c>
      <c r="I200" s="284">
        <v>509089146.12782598</v>
      </c>
      <c r="J200" s="284">
        <v>516044299.07140601</v>
      </c>
      <c r="K200" s="284">
        <v>571428247</v>
      </c>
      <c r="L200" s="276">
        <v>7</v>
      </c>
      <c r="M200" s="278">
        <v>0.1</v>
      </c>
      <c r="N200" s="280">
        <v>2.7203927371583724E-3</v>
      </c>
      <c r="O200" s="280">
        <v>0.20560828247920976</v>
      </c>
    </row>
    <row r="201" spans="1:15" ht="16.5" customHeight="1">
      <c r="A201" s="273" t="s">
        <v>181</v>
      </c>
      <c r="B201" s="273" t="s">
        <v>201</v>
      </c>
      <c r="C201" s="273" t="s">
        <v>166</v>
      </c>
      <c r="D201" s="273" t="s">
        <v>163</v>
      </c>
      <c r="E201" s="274" t="s">
        <v>475</v>
      </c>
      <c r="F201" s="273" t="s">
        <v>202</v>
      </c>
      <c r="G201" s="273" t="s">
        <v>164</v>
      </c>
      <c r="H201" s="284">
        <v>94536301.3697</v>
      </c>
      <c r="I201" s="284">
        <v>84180117.911753505</v>
      </c>
      <c r="J201" s="284">
        <v>85774797.6460585</v>
      </c>
      <c r="K201" s="284">
        <v>94536301.3697</v>
      </c>
      <c r="L201" s="276">
        <v>9</v>
      </c>
      <c r="M201" s="278">
        <v>0.1</v>
      </c>
      <c r="N201" s="280">
        <v>4.5217268549899967E-4</v>
      </c>
      <c r="O201" s="280">
        <v>4.1696707391533474E-3</v>
      </c>
    </row>
    <row r="202" spans="1:15" ht="16.5" customHeight="1">
      <c r="A202" s="273" t="s">
        <v>137</v>
      </c>
      <c r="B202" s="273" t="s">
        <v>229</v>
      </c>
      <c r="C202" s="273" t="s">
        <v>166</v>
      </c>
      <c r="D202" s="273" t="s">
        <v>163</v>
      </c>
      <c r="E202" s="274" t="s">
        <v>476</v>
      </c>
      <c r="F202" s="273" t="s">
        <v>477</v>
      </c>
      <c r="G202" s="273" t="s">
        <v>164</v>
      </c>
      <c r="H202" s="284">
        <v>6064021640</v>
      </c>
      <c r="I202" s="284">
        <v>5390082542.8000603</v>
      </c>
      <c r="J202" s="284">
        <v>5451641614.0472097</v>
      </c>
      <c r="K202" s="284">
        <v>6064021640</v>
      </c>
      <c r="L202" s="276">
        <v>7</v>
      </c>
      <c r="M202" s="278">
        <v>0.1</v>
      </c>
      <c r="N202" s="280">
        <v>2.8739017714431214E-2</v>
      </c>
      <c r="O202" s="280">
        <v>0.20288788974205135</v>
      </c>
    </row>
    <row r="203" spans="1:15" ht="16.5" customHeight="1">
      <c r="A203" s="273" t="s">
        <v>137</v>
      </c>
      <c r="B203" s="273" t="s">
        <v>229</v>
      </c>
      <c r="C203" s="273" t="s">
        <v>166</v>
      </c>
      <c r="D203" s="273" t="s">
        <v>163</v>
      </c>
      <c r="E203" s="274" t="s">
        <v>478</v>
      </c>
      <c r="F203" s="273" t="s">
        <v>479</v>
      </c>
      <c r="G203" s="273" t="s">
        <v>164</v>
      </c>
      <c r="H203" s="284">
        <v>1732394859</v>
      </c>
      <c r="I203" s="284">
        <v>1599365200.3800001</v>
      </c>
      <c r="J203" s="284">
        <v>1613274629.0810499</v>
      </c>
      <c r="K203" s="284">
        <v>1732394859</v>
      </c>
      <c r="L203" s="276">
        <v>7.6</v>
      </c>
      <c r="M203" s="278">
        <v>0.1</v>
      </c>
      <c r="N203" s="280">
        <v>8.5045810832350219E-3</v>
      </c>
      <c r="O203" s="280">
        <v>0.17414887202762019</v>
      </c>
    </row>
    <row r="204" spans="1:15" ht="16.5" customHeight="1">
      <c r="A204" s="273" t="s">
        <v>137</v>
      </c>
      <c r="B204" s="273" t="s">
        <v>229</v>
      </c>
      <c r="C204" s="273" t="s">
        <v>166</v>
      </c>
      <c r="D204" s="273" t="s">
        <v>163</v>
      </c>
      <c r="E204" s="274" t="s">
        <v>478</v>
      </c>
      <c r="F204" s="273" t="s">
        <v>480</v>
      </c>
      <c r="G204" s="273" t="s">
        <v>164</v>
      </c>
      <c r="H204" s="284">
        <v>4568351344</v>
      </c>
      <c r="I204" s="284">
        <v>4181127272.4400702</v>
      </c>
      <c r="J204" s="284">
        <v>4217079641.6122098</v>
      </c>
      <c r="K204" s="284">
        <v>4568351344</v>
      </c>
      <c r="L204" s="276">
        <v>7</v>
      </c>
      <c r="M204" s="278">
        <v>0.1</v>
      </c>
      <c r="N204" s="280">
        <v>2.2230868260154676E-2</v>
      </c>
      <c r="O204" s="280">
        <v>0.16564429094438515</v>
      </c>
    </row>
    <row r="205" spans="1:15" ht="16.5" customHeight="1">
      <c r="A205" s="273" t="s">
        <v>137</v>
      </c>
      <c r="B205" s="273" t="s">
        <v>229</v>
      </c>
      <c r="C205" s="273" t="s">
        <v>166</v>
      </c>
      <c r="D205" s="273" t="s">
        <v>163</v>
      </c>
      <c r="E205" s="274" t="s">
        <v>478</v>
      </c>
      <c r="F205" s="273" t="s">
        <v>414</v>
      </c>
      <c r="G205" s="273" t="s">
        <v>164</v>
      </c>
      <c r="H205" s="284">
        <v>2856660820</v>
      </c>
      <c r="I205" s="284">
        <v>2532634418.5309</v>
      </c>
      <c r="J205" s="284">
        <v>2560276898.4016399</v>
      </c>
      <c r="K205" s="284">
        <v>2856660820</v>
      </c>
      <c r="L205" s="276">
        <v>7</v>
      </c>
      <c r="M205" s="278">
        <v>0.1</v>
      </c>
      <c r="N205" s="280">
        <v>1.3496823222462208E-2</v>
      </c>
      <c r="O205" s="280">
        <v>0.14341342268423049</v>
      </c>
    </row>
    <row r="206" spans="1:15" ht="16.5" customHeight="1">
      <c r="A206" s="273" t="s">
        <v>137</v>
      </c>
      <c r="B206" s="273" t="s">
        <v>229</v>
      </c>
      <c r="C206" s="273" t="s">
        <v>166</v>
      </c>
      <c r="D206" s="273" t="s">
        <v>163</v>
      </c>
      <c r="E206" s="274" t="s">
        <v>481</v>
      </c>
      <c r="F206" s="273" t="s">
        <v>422</v>
      </c>
      <c r="G206" s="273" t="s">
        <v>164</v>
      </c>
      <c r="H206" s="284">
        <v>571428247</v>
      </c>
      <c r="I206" s="284">
        <v>503321140.672001</v>
      </c>
      <c r="J206" s="284">
        <v>509208767.65903503</v>
      </c>
      <c r="K206" s="284">
        <v>571428247</v>
      </c>
      <c r="L206" s="276">
        <v>7</v>
      </c>
      <c r="M206" s="278">
        <v>0.1</v>
      </c>
      <c r="N206" s="280">
        <v>2.6843583694843311E-3</v>
      </c>
      <c r="O206" s="280">
        <v>0.12991659946176828</v>
      </c>
    </row>
    <row r="207" spans="1:15" ht="16.5" customHeight="1">
      <c r="A207" s="273" t="s">
        <v>137</v>
      </c>
      <c r="B207" s="273" t="s">
        <v>365</v>
      </c>
      <c r="C207" s="273" t="s">
        <v>166</v>
      </c>
      <c r="D207" s="273" t="s">
        <v>163</v>
      </c>
      <c r="E207" s="274" t="s">
        <v>482</v>
      </c>
      <c r="F207" s="273" t="s">
        <v>446</v>
      </c>
      <c r="G207" s="273" t="s">
        <v>164</v>
      </c>
      <c r="H207" s="284">
        <v>539123288</v>
      </c>
      <c r="I207" s="284">
        <v>506722244.32999998</v>
      </c>
      <c r="J207" s="284">
        <v>510458799.60459501</v>
      </c>
      <c r="K207" s="284">
        <v>539123288</v>
      </c>
      <c r="L207" s="276">
        <v>5.0999999999999996</v>
      </c>
      <c r="M207" s="278">
        <v>0.1</v>
      </c>
      <c r="N207" s="280">
        <v>2.6909480708569391E-3</v>
      </c>
      <c r="O207" s="280">
        <v>4.8044043005960539E-2</v>
      </c>
    </row>
    <row r="208" spans="1:15" ht="16.5" customHeight="1">
      <c r="A208" s="273" t="s">
        <v>137</v>
      </c>
      <c r="B208" s="273" t="s">
        <v>229</v>
      </c>
      <c r="C208" s="273" t="s">
        <v>166</v>
      </c>
      <c r="D208" s="273" t="s">
        <v>163</v>
      </c>
      <c r="E208" s="274" t="s">
        <v>482</v>
      </c>
      <c r="F208" s="273" t="s">
        <v>479</v>
      </c>
      <c r="G208" s="273" t="s">
        <v>164</v>
      </c>
      <c r="H208" s="284">
        <v>577360636</v>
      </c>
      <c r="I208" s="284">
        <v>527429511.93000299</v>
      </c>
      <c r="J208" s="284">
        <v>532258228.28899199</v>
      </c>
      <c r="K208" s="284">
        <v>577360636</v>
      </c>
      <c r="L208" s="276">
        <v>7.6</v>
      </c>
      <c r="M208" s="278">
        <v>0.1</v>
      </c>
      <c r="N208" s="280">
        <v>2.8058665140486341E-3</v>
      </c>
      <c r="O208" s="280">
        <v>0.12723224109228395</v>
      </c>
    </row>
    <row r="209" spans="1:15" ht="16.5" customHeight="1">
      <c r="A209" s="273" t="s">
        <v>137</v>
      </c>
      <c r="B209" s="273" t="s">
        <v>229</v>
      </c>
      <c r="C209" s="273" t="s">
        <v>166</v>
      </c>
      <c r="D209" s="273" t="s">
        <v>163</v>
      </c>
      <c r="E209" s="274" t="s">
        <v>482</v>
      </c>
      <c r="F209" s="273" t="s">
        <v>469</v>
      </c>
      <c r="G209" s="273" t="s">
        <v>164</v>
      </c>
      <c r="H209" s="284">
        <v>1157522754</v>
      </c>
      <c r="I209" s="284">
        <v>1048480204.2100101</v>
      </c>
      <c r="J209" s="284">
        <v>1058031381.8636301</v>
      </c>
      <c r="K209" s="284">
        <v>1157522754</v>
      </c>
      <c r="L209" s="276">
        <v>7.75</v>
      </c>
      <c r="M209" s="278">
        <v>0.1</v>
      </c>
      <c r="N209" s="280">
        <v>5.577546137195453E-3</v>
      </c>
      <c r="O209" s="280">
        <v>0.12442637457823531</v>
      </c>
    </row>
    <row r="210" spans="1:15" ht="16.5" customHeight="1">
      <c r="A210" s="273" t="s">
        <v>137</v>
      </c>
      <c r="B210" s="273" t="s">
        <v>229</v>
      </c>
      <c r="C210" s="273" t="s">
        <v>166</v>
      </c>
      <c r="D210" s="273" t="s">
        <v>163</v>
      </c>
      <c r="E210" s="274" t="s">
        <v>482</v>
      </c>
      <c r="F210" s="273" t="s">
        <v>464</v>
      </c>
      <c r="G210" s="273" t="s">
        <v>164</v>
      </c>
      <c r="H210" s="284">
        <v>2886281590</v>
      </c>
      <c r="I210" s="284">
        <v>2670144256.6300302</v>
      </c>
      <c r="J210" s="284">
        <v>2691526123.26827</v>
      </c>
      <c r="K210" s="284">
        <v>2886281590</v>
      </c>
      <c r="L210" s="276">
        <v>7.6</v>
      </c>
      <c r="M210" s="278">
        <v>0.1</v>
      </c>
      <c r="N210" s="280">
        <v>1.4188720097841586E-2</v>
      </c>
      <c r="O210" s="280">
        <v>0.11884882844103985</v>
      </c>
    </row>
    <row r="211" spans="1:15" ht="16.5" customHeight="1">
      <c r="A211" s="273" t="s">
        <v>137</v>
      </c>
      <c r="B211" s="273" t="s">
        <v>229</v>
      </c>
      <c r="C211" s="273" t="s">
        <v>166</v>
      </c>
      <c r="D211" s="273" t="s">
        <v>163</v>
      </c>
      <c r="E211" s="274" t="s">
        <v>482</v>
      </c>
      <c r="F211" s="273" t="s">
        <v>425</v>
      </c>
      <c r="G211" s="273" t="s">
        <v>164</v>
      </c>
      <c r="H211" s="284">
        <v>2284944328</v>
      </c>
      <c r="I211" s="284">
        <v>2089128432.79002</v>
      </c>
      <c r="J211" s="284">
        <v>2105675937.7030699</v>
      </c>
      <c r="K211" s="284">
        <v>2284944328</v>
      </c>
      <c r="L211" s="276">
        <v>7</v>
      </c>
      <c r="M211" s="278">
        <v>0.1</v>
      </c>
      <c r="N211" s="280">
        <v>1.1100336808379208E-2</v>
      </c>
      <c r="O211" s="280">
        <v>0.10466010834319828</v>
      </c>
    </row>
    <row r="212" spans="1:15" ht="16.5" customHeight="1">
      <c r="A212" s="273" t="s">
        <v>146</v>
      </c>
      <c r="B212" s="273" t="s">
        <v>195</v>
      </c>
      <c r="C212" s="273" t="s">
        <v>192</v>
      </c>
      <c r="D212" s="273" t="s">
        <v>163</v>
      </c>
      <c r="E212" s="274" t="s">
        <v>483</v>
      </c>
      <c r="F212" s="273" t="s">
        <v>300</v>
      </c>
      <c r="G212" s="273" t="s">
        <v>164</v>
      </c>
      <c r="H212" s="284">
        <v>17928767.123240001</v>
      </c>
      <c r="I212" s="284">
        <v>10191507.1873572</v>
      </c>
      <c r="J212" s="284">
        <v>10346325.121106099</v>
      </c>
      <c r="K212" s="284">
        <v>17928767.123240001</v>
      </c>
      <c r="L212" s="276">
        <v>10</v>
      </c>
      <c r="M212" s="278">
        <v>0.1</v>
      </c>
      <c r="N212" s="280">
        <v>5.4541960382826798E-5</v>
      </c>
      <c r="O212" s="280">
        <v>4.2190824740315276E-2</v>
      </c>
    </row>
    <row r="213" spans="1:15" ht="16.5" customHeight="1">
      <c r="A213" s="273" t="s">
        <v>137</v>
      </c>
      <c r="B213" s="273" t="s">
        <v>229</v>
      </c>
      <c r="C213" s="273" t="s">
        <v>166</v>
      </c>
      <c r="D213" s="273" t="s">
        <v>163</v>
      </c>
      <c r="E213" s="274" t="s">
        <v>484</v>
      </c>
      <c r="F213" s="273" t="s">
        <v>485</v>
      </c>
      <c r="G213" s="273" t="s">
        <v>164</v>
      </c>
      <c r="H213" s="284">
        <v>5712360820</v>
      </c>
      <c r="I213" s="284">
        <v>5085214198.3354101</v>
      </c>
      <c r="J213" s="284">
        <v>5126553009.0533705</v>
      </c>
      <c r="K213" s="284">
        <v>5712360820</v>
      </c>
      <c r="L213" s="276">
        <v>7</v>
      </c>
      <c r="M213" s="278">
        <v>0.1</v>
      </c>
      <c r="N213" s="280">
        <v>2.7025272050445463E-2</v>
      </c>
      <c r="O213" s="280">
        <v>9.3559771534819064E-2</v>
      </c>
    </row>
    <row r="214" spans="1:15" ht="16.5" customHeight="1">
      <c r="A214" s="273" t="s">
        <v>146</v>
      </c>
      <c r="B214" s="273" t="s">
        <v>195</v>
      </c>
      <c r="C214" s="273" t="s">
        <v>192</v>
      </c>
      <c r="D214" s="273" t="s">
        <v>163</v>
      </c>
      <c r="E214" s="274" t="s">
        <v>486</v>
      </c>
      <c r="F214" s="273" t="s">
        <v>487</v>
      </c>
      <c r="G214" s="273" t="s">
        <v>164</v>
      </c>
      <c r="H214" s="284">
        <v>20632602.740184002</v>
      </c>
      <c r="I214" s="284">
        <v>11954274.018423401</v>
      </c>
      <c r="J214" s="284">
        <v>12079743.7266181</v>
      </c>
      <c r="K214" s="284">
        <v>20632602.740184002</v>
      </c>
      <c r="L214" s="276">
        <v>7.5</v>
      </c>
      <c r="M214" s="278">
        <v>0.1</v>
      </c>
      <c r="N214" s="280">
        <v>6.367989562089739E-5</v>
      </c>
      <c r="O214" s="280">
        <v>4.2136282779932442E-2</v>
      </c>
    </row>
    <row r="215" spans="1:15" ht="16.5" customHeight="1">
      <c r="A215" s="273" t="s">
        <v>137</v>
      </c>
      <c r="B215" s="273" t="s">
        <v>186</v>
      </c>
      <c r="C215" s="273" t="s">
        <v>162</v>
      </c>
      <c r="D215" s="273" t="s">
        <v>163</v>
      </c>
      <c r="E215" s="274" t="s">
        <v>488</v>
      </c>
      <c r="F215" s="273" t="s">
        <v>489</v>
      </c>
      <c r="G215" s="273" t="s">
        <v>164</v>
      </c>
      <c r="H215" s="284">
        <v>160514384</v>
      </c>
      <c r="I215" s="284">
        <v>150632876.71002501</v>
      </c>
      <c r="J215" s="284">
        <v>152044412.89975101</v>
      </c>
      <c r="K215" s="284">
        <v>160514384</v>
      </c>
      <c r="L215" s="276">
        <v>7</v>
      </c>
      <c r="M215" s="278">
        <v>0.1</v>
      </c>
      <c r="N215" s="280">
        <v>8.0152133706792091E-4</v>
      </c>
      <c r="O215" s="280">
        <v>8.0152133706792091E-4</v>
      </c>
    </row>
    <row r="216" spans="1:15" ht="16.5" customHeight="1">
      <c r="A216" s="273" t="s">
        <v>181</v>
      </c>
      <c r="B216" s="273" t="s">
        <v>201</v>
      </c>
      <c r="C216" s="273" t="s">
        <v>166</v>
      </c>
      <c r="D216" s="273" t="s">
        <v>163</v>
      </c>
      <c r="E216" s="274" t="s">
        <v>345</v>
      </c>
      <c r="F216" s="273" t="s">
        <v>490</v>
      </c>
      <c r="G216" s="273" t="s">
        <v>164</v>
      </c>
      <c r="H216" s="284">
        <v>954112876.71251202</v>
      </c>
      <c r="I216" s="284">
        <v>725809607.35646999</v>
      </c>
      <c r="J216" s="284">
        <v>705189971.72491395</v>
      </c>
      <c r="K216" s="284">
        <v>954112876.71251202</v>
      </c>
      <c r="L216" s="276">
        <v>7.5</v>
      </c>
      <c r="M216" s="278">
        <v>0.1</v>
      </c>
      <c r="N216" s="280">
        <v>3.7174980536543475E-3</v>
      </c>
      <c r="O216" s="280">
        <v>3.7174980536543475E-3</v>
      </c>
    </row>
    <row r="217" spans="1:15" ht="16.5" customHeight="1">
      <c r="A217" s="273" t="s">
        <v>146</v>
      </c>
      <c r="B217" s="273" t="s">
        <v>195</v>
      </c>
      <c r="C217" s="273" t="s">
        <v>192</v>
      </c>
      <c r="D217" s="273" t="s">
        <v>163</v>
      </c>
      <c r="E217" s="274" t="s">
        <v>168</v>
      </c>
      <c r="F217" s="273" t="s">
        <v>387</v>
      </c>
      <c r="G217" s="273" t="s">
        <v>164</v>
      </c>
      <c r="H217" s="284">
        <v>14259726.02736</v>
      </c>
      <c r="I217" s="284">
        <v>8454620.0000008196</v>
      </c>
      <c r="J217" s="284">
        <v>8515032.1898028906</v>
      </c>
      <c r="K217" s="284">
        <v>14259726.02736</v>
      </c>
      <c r="L217" s="276">
        <v>10</v>
      </c>
      <c r="M217" s="278">
        <v>0.1</v>
      </c>
      <c r="N217" s="280">
        <v>4.4888068267573785E-5</v>
      </c>
      <c r="O217" s="280">
        <v>4.2072602884311548E-2</v>
      </c>
    </row>
    <row r="218" spans="1:15" ht="16.5" customHeight="1">
      <c r="A218" s="273" t="s">
        <v>146</v>
      </c>
      <c r="B218" s="273" t="s">
        <v>316</v>
      </c>
      <c r="C218" s="273" t="s">
        <v>317</v>
      </c>
      <c r="D218" s="273" t="s">
        <v>163</v>
      </c>
      <c r="E218" s="274" t="s">
        <v>491</v>
      </c>
      <c r="F218" s="273" t="s">
        <v>492</v>
      </c>
      <c r="G218" s="273" t="s">
        <v>164</v>
      </c>
      <c r="H218" s="284">
        <v>3751949315.0967999</v>
      </c>
      <c r="I218" s="284">
        <v>2232118614.0001202</v>
      </c>
      <c r="J218" s="284">
        <v>2245695472.8910398</v>
      </c>
      <c r="K218" s="284">
        <v>3751949315.0967999</v>
      </c>
      <c r="L218" s="276">
        <v>9.25</v>
      </c>
      <c r="M218" s="278">
        <v>0.1</v>
      </c>
      <c r="N218" s="280">
        <v>1.1838467482957086E-2</v>
      </c>
      <c r="O218" s="280">
        <v>1.1838467482957086E-2</v>
      </c>
    </row>
    <row r="219" spans="1:15" ht="16.5" customHeight="1">
      <c r="A219" s="273" t="s">
        <v>146</v>
      </c>
      <c r="B219" s="273" t="s">
        <v>195</v>
      </c>
      <c r="C219" s="273" t="s">
        <v>192</v>
      </c>
      <c r="D219" s="273" t="s">
        <v>163</v>
      </c>
      <c r="E219" s="274" t="s">
        <v>493</v>
      </c>
      <c r="F219" s="273" t="s">
        <v>494</v>
      </c>
      <c r="G219" s="273" t="s">
        <v>164</v>
      </c>
      <c r="H219" s="284">
        <v>2538849315.0819998</v>
      </c>
      <c r="I219" s="284">
        <v>1990905389.4663401</v>
      </c>
      <c r="J219" s="284">
        <v>2000593798.11462</v>
      </c>
      <c r="K219" s="284">
        <v>2538849315.0819998</v>
      </c>
      <c r="L219" s="276">
        <v>6</v>
      </c>
      <c r="M219" s="278">
        <v>0.1</v>
      </c>
      <c r="N219" s="280">
        <v>1.0546383029884069E-2</v>
      </c>
      <c r="O219" s="280">
        <v>4.2027714816043976E-2</v>
      </c>
    </row>
    <row r="220" spans="1:15" ht="16.5" customHeight="1">
      <c r="A220" s="273" t="s">
        <v>146</v>
      </c>
      <c r="B220" s="273" t="s">
        <v>195</v>
      </c>
      <c r="C220" s="273" t="s">
        <v>192</v>
      </c>
      <c r="D220" s="273" t="s">
        <v>163</v>
      </c>
      <c r="E220" s="274" t="s">
        <v>491</v>
      </c>
      <c r="F220" s="273" t="s">
        <v>494</v>
      </c>
      <c r="G220" s="273" t="s">
        <v>164</v>
      </c>
      <c r="H220" s="284">
        <v>29917808.219999999</v>
      </c>
      <c r="I220" s="284">
        <v>29781607.306037601</v>
      </c>
      <c r="J220" s="284">
        <v>29917808.219999999</v>
      </c>
      <c r="K220" s="284">
        <v>29917808.219999999</v>
      </c>
      <c r="L220" s="276">
        <v>6</v>
      </c>
      <c r="M220" s="278">
        <v>0.1</v>
      </c>
      <c r="N220" s="280">
        <v>1.5771550686605534E-4</v>
      </c>
      <c r="O220" s="280">
        <v>3.1481331786159909E-2</v>
      </c>
    </row>
    <row r="221" spans="1:15" ht="16.5" customHeight="1">
      <c r="A221" s="273" t="s">
        <v>146</v>
      </c>
      <c r="B221" s="273" t="s">
        <v>195</v>
      </c>
      <c r="C221" s="273" t="s">
        <v>192</v>
      </c>
      <c r="D221" s="273" t="s">
        <v>163</v>
      </c>
      <c r="E221" s="274" t="s">
        <v>495</v>
      </c>
      <c r="F221" s="273" t="s">
        <v>496</v>
      </c>
      <c r="G221" s="273" t="s">
        <v>164</v>
      </c>
      <c r="H221" s="284">
        <v>2656184383.5620999</v>
      </c>
      <c r="I221" s="284">
        <v>1840038344.45696</v>
      </c>
      <c r="J221" s="284">
        <v>1850507881.3064001</v>
      </c>
      <c r="K221" s="284">
        <v>2656184383.5620999</v>
      </c>
      <c r="L221" s="276">
        <v>6.7</v>
      </c>
      <c r="M221" s="278">
        <v>0.1</v>
      </c>
      <c r="N221" s="280">
        <v>9.7551861524657196E-3</v>
      </c>
      <c r="O221" s="280">
        <v>3.1323616279293851E-2</v>
      </c>
    </row>
    <row r="222" spans="1:15" ht="16.5" customHeight="1">
      <c r="A222" s="273" t="s">
        <v>146</v>
      </c>
      <c r="B222" s="273" t="s">
        <v>195</v>
      </c>
      <c r="C222" s="273" t="s">
        <v>192</v>
      </c>
      <c r="D222" s="273" t="s">
        <v>163</v>
      </c>
      <c r="E222" s="274" t="s">
        <v>491</v>
      </c>
      <c r="F222" s="273" t="s">
        <v>496</v>
      </c>
      <c r="G222" s="273" t="s">
        <v>164</v>
      </c>
      <c r="H222" s="284">
        <v>10527260.274150001</v>
      </c>
      <c r="I222" s="284">
        <v>10473483.6686799</v>
      </c>
      <c r="J222" s="284">
        <v>10527260.274150001</v>
      </c>
      <c r="K222" s="284">
        <v>10527260.274150001</v>
      </c>
      <c r="L222" s="276">
        <v>6.7</v>
      </c>
      <c r="M222" s="278">
        <v>0.1</v>
      </c>
      <c r="N222" s="280">
        <v>5.5495782907604188E-5</v>
      </c>
      <c r="O222" s="280">
        <v>2.1568430126828131E-2</v>
      </c>
    </row>
    <row r="223" spans="1:15" ht="16.5" customHeight="1">
      <c r="A223" s="273" t="s">
        <v>146</v>
      </c>
      <c r="B223" s="273" t="s">
        <v>195</v>
      </c>
      <c r="C223" s="273" t="s">
        <v>192</v>
      </c>
      <c r="D223" s="273" t="s">
        <v>163</v>
      </c>
      <c r="E223" s="274" t="s">
        <v>491</v>
      </c>
      <c r="F223" s="273" t="s">
        <v>474</v>
      </c>
      <c r="G223" s="273" t="s">
        <v>164</v>
      </c>
      <c r="H223" s="284">
        <v>86287671.232649997</v>
      </c>
      <c r="I223" s="284">
        <v>52722295.000005297</v>
      </c>
      <c r="J223" s="284">
        <v>53085798.840910502</v>
      </c>
      <c r="K223" s="284">
        <v>86287671.232649997</v>
      </c>
      <c r="L223" s="276">
        <v>10</v>
      </c>
      <c r="M223" s="278">
        <v>0.1</v>
      </c>
      <c r="N223" s="280">
        <v>2.7984849725678379E-4</v>
      </c>
      <c r="O223" s="280">
        <v>2.1512934343920528E-2</v>
      </c>
    </row>
    <row r="224" spans="1:15" ht="16.5" customHeight="1">
      <c r="A224" s="273" t="s">
        <v>137</v>
      </c>
      <c r="B224" s="273" t="s">
        <v>144</v>
      </c>
      <c r="C224" s="273" t="s">
        <v>166</v>
      </c>
      <c r="D224" s="273" t="s">
        <v>163</v>
      </c>
      <c r="E224" s="274" t="s">
        <v>491</v>
      </c>
      <c r="F224" s="273" t="s">
        <v>416</v>
      </c>
      <c r="G224" s="273" t="s">
        <v>164</v>
      </c>
      <c r="H224" s="284">
        <v>230849334</v>
      </c>
      <c r="I224" s="284">
        <v>201040724.35068199</v>
      </c>
      <c r="J224" s="284">
        <v>201953020.25928101</v>
      </c>
      <c r="K224" s="284">
        <v>230849334</v>
      </c>
      <c r="L224" s="276">
        <v>6.5</v>
      </c>
      <c r="M224" s="278">
        <v>0.1</v>
      </c>
      <c r="N224" s="280">
        <v>1.0646208679160806E-3</v>
      </c>
      <c r="O224" s="280">
        <v>1.0646208679160806E-3</v>
      </c>
    </row>
    <row r="225" spans="1:15" ht="16.5" customHeight="1">
      <c r="A225" s="273" t="s">
        <v>146</v>
      </c>
      <c r="B225" s="273" t="s">
        <v>195</v>
      </c>
      <c r="C225" s="273" t="s">
        <v>192</v>
      </c>
      <c r="D225" s="273" t="s">
        <v>163</v>
      </c>
      <c r="E225" s="274" t="s">
        <v>497</v>
      </c>
      <c r="F225" s="273" t="s">
        <v>487</v>
      </c>
      <c r="G225" s="273" t="s">
        <v>164</v>
      </c>
      <c r="H225" s="284">
        <v>13755068.493456</v>
      </c>
      <c r="I225" s="284">
        <v>8015355.00000038</v>
      </c>
      <c r="J225" s="284">
        <v>8053185.9511518301</v>
      </c>
      <c r="K225" s="284">
        <v>13755068.493456</v>
      </c>
      <c r="L225" s="276">
        <v>7.5</v>
      </c>
      <c r="M225" s="278">
        <v>0.1</v>
      </c>
      <c r="N225" s="280">
        <v>4.2453387455149177E-5</v>
      </c>
      <c r="O225" s="280">
        <v>2.1233085846663745E-2</v>
      </c>
    </row>
    <row r="226" spans="1:15" ht="16.5" customHeight="1">
      <c r="A226" s="273" t="s">
        <v>137</v>
      </c>
      <c r="B226" s="273" t="s">
        <v>229</v>
      </c>
      <c r="C226" s="273" t="s">
        <v>166</v>
      </c>
      <c r="D226" s="273" t="s">
        <v>163</v>
      </c>
      <c r="E226" s="274" t="s">
        <v>345</v>
      </c>
      <c r="F226" s="273" t="s">
        <v>414</v>
      </c>
      <c r="G226" s="273" t="s">
        <v>164</v>
      </c>
      <c r="H226" s="284">
        <v>2856180410</v>
      </c>
      <c r="I226" s="284">
        <v>2579260299.2600398</v>
      </c>
      <c r="J226" s="284">
        <v>2587556035.9060302</v>
      </c>
      <c r="K226" s="284">
        <v>2856180410</v>
      </c>
      <c r="L226" s="276">
        <v>7</v>
      </c>
      <c r="M226" s="278">
        <v>0.1</v>
      </c>
      <c r="N226" s="280">
        <v>1.3640628643191445E-2</v>
      </c>
      <c r="O226" s="280">
        <v>6.6534499484373594E-2</v>
      </c>
    </row>
    <row r="227" spans="1:15" ht="16.5" customHeight="1">
      <c r="A227" s="273" t="s">
        <v>137</v>
      </c>
      <c r="B227" s="273" t="s">
        <v>365</v>
      </c>
      <c r="C227" s="273" t="s">
        <v>166</v>
      </c>
      <c r="D227" s="273" t="s">
        <v>163</v>
      </c>
      <c r="E227" s="274" t="s">
        <v>498</v>
      </c>
      <c r="F227" s="273" t="s">
        <v>367</v>
      </c>
      <c r="G227" s="273" t="s">
        <v>164</v>
      </c>
      <c r="H227" s="284">
        <v>310410956</v>
      </c>
      <c r="I227" s="284">
        <v>258211917.280007</v>
      </c>
      <c r="J227" s="284">
        <v>259055898.22673899</v>
      </c>
      <c r="K227" s="284">
        <v>310410956</v>
      </c>
      <c r="L227" s="276">
        <v>7</v>
      </c>
      <c r="M227" s="278">
        <v>0.1</v>
      </c>
      <c r="N227" s="280">
        <v>1.3656459054429821E-3</v>
      </c>
      <c r="O227" s="280">
        <v>4.5353094935103602E-2</v>
      </c>
    </row>
    <row r="228" spans="1:15" ht="16.5" customHeight="1">
      <c r="A228" s="273" t="s">
        <v>146</v>
      </c>
      <c r="B228" s="273" t="s">
        <v>344</v>
      </c>
      <c r="C228" s="273" t="s">
        <v>192</v>
      </c>
      <c r="D228" s="273" t="s">
        <v>163</v>
      </c>
      <c r="E228" s="274" t="s">
        <v>499</v>
      </c>
      <c r="F228" s="273" t="s">
        <v>346</v>
      </c>
      <c r="G228" s="273" t="s">
        <v>164</v>
      </c>
      <c r="H228" s="284">
        <v>141904986.30153701</v>
      </c>
      <c r="I228" s="284">
        <v>85861625.000001803</v>
      </c>
      <c r="J228" s="284">
        <v>86121560.916835204</v>
      </c>
      <c r="K228" s="284">
        <v>141904986.30153701</v>
      </c>
      <c r="L228" s="276">
        <v>8</v>
      </c>
      <c r="M228" s="278">
        <v>0.1</v>
      </c>
      <c r="N228" s="280">
        <v>4.5400069190277491E-4</v>
      </c>
      <c r="O228" s="280">
        <v>4.5400069190277491E-4</v>
      </c>
    </row>
    <row r="229" spans="1:15" ht="16.5" customHeight="1">
      <c r="A229" s="273" t="s">
        <v>146</v>
      </c>
      <c r="B229" s="273" t="s">
        <v>195</v>
      </c>
      <c r="C229" s="273" t="s">
        <v>192</v>
      </c>
      <c r="D229" s="273" t="s">
        <v>163</v>
      </c>
      <c r="E229" s="274" t="s">
        <v>500</v>
      </c>
      <c r="F229" s="273" t="s">
        <v>487</v>
      </c>
      <c r="G229" s="273" t="s">
        <v>164</v>
      </c>
      <c r="H229" s="284">
        <v>2487295890.46594</v>
      </c>
      <c r="I229" s="284">
        <v>1447847981.9510601</v>
      </c>
      <c r="J229" s="284">
        <v>1452406829.6003399</v>
      </c>
      <c r="K229" s="284">
        <v>2487295890.46594</v>
      </c>
      <c r="L229" s="276">
        <v>7.5</v>
      </c>
      <c r="M229" s="278">
        <v>0.1</v>
      </c>
      <c r="N229" s="280">
        <v>7.6565461487585569E-3</v>
      </c>
      <c r="O229" s="280">
        <v>2.1190632459208596E-2</v>
      </c>
    </row>
    <row r="230" spans="1:15" ht="16.5" customHeight="1">
      <c r="A230" s="273" t="s">
        <v>146</v>
      </c>
      <c r="B230" s="273" t="s">
        <v>195</v>
      </c>
      <c r="C230" s="273" t="s">
        <v>192</v>
      </c>
      <c r="D230" s="273" t="s">
        <v>163</v>
      </c>
      <c r="E230" s="274" t="s">
        <v>501</v>
      </c>
      <c r="F230" s="273" t="s">
        <v>487</v>
      </c>
      <c r="G230" s="273" t="s">
        <v>164</v>
      </c>
      <c r="H230" s="284">
        <v>9249041.0963279996</v>
      </c>
      <c r="I230" s="284">
        <v>9222569.8275655806</v>
      </c>
      <c r="J230" s="284">
        <v>9249041.0963279996</v>
      </c>
      <c r="K230" s="284">
        <v>9249041.0963279996</v>
      </c>
      <c r="L230" s="276">
        <v>7.5</v>
      </c>
      <c r="M230" s="278">
        <v>0.1</v>
      </c>
      <c r="N230" s="280">
        <v>4.8757488977992612E-5</v>
      </c>
      <c r="O230" s="280">
        <v>1.3534086310450038E-2</v>
      </c>
    </row>
    <row r="231" spans="1:15" ht="16.5" customHeight="1">
      <c r="A231" s="273" t="s">
        <v>146</v>
      </c>
      <c r="B231" s="273" t="s">
        <v>195</v>
      </c>
      <c r="C231" s="273" t="s">
        <v>192</v>
      </c>
      <c r="D231" s="273" t="s">
        <v>163</v>
      </c>
      <c r="E231" s="274" t="s">
        <v>501</v>
      </c>
      <c r="F231" s="273" t="s">
        <v>474</v>
      </c>
      <c r="G231" s="273" t="s">
        <v>164</v>
      </c>
      <c r="H231" s="284">
        <v>17257534.24653</v>
      </c>
      <c r="I231" s="284">
        <v>10547870.0000004</v>
      </c>
      <c r="J231" s="284">
        <v>10584412.539708599</v>
      </c>
      <c r="K231" s="284">
        <v>17257534.24653</v>
      </c>
      <c r="L231" s="276">
        <v>10</v>
      </c>
      <c r="M231" s="278">
        <v>0.1</v>
      </c>
      <c r="N231" s="280">
        <v>5.5797068298059097E-5</v>
      </c>
      <c r="O231" s="280">
        <v>1.3485328821472046E-2</v>
      </c>
    </row>
    <row r="232" spans="1:15" ht="16.5" customHeight="1">
      <c r="A232" s="273" t="s">
        <v>137</v>
      </c>
      <c r="B232" s="273" t="s">
        <v>229</v>
      </c>
      <c r="C232" s="273" t="s">
        <v>166</v>
      </c>
      <c r="D232" s="273" t="s">
        <v>163</v>
      </c>
      <c r="E232" s="274" t="s">
        <v>502</v>
      </c>
      <c r="F232" s="273" t="s">
        <v>294</v>
      </c>
      <c r="G232" s="273" t="s">
        <v>164</v>
      </c>
      <c r="H232" s="284">
        <v>1244825000</v>
      </c>
      <c r="I232" s="284">
        <v>1052144138.30224</v>
      </c>
      <c r="J232" s="284">
        <v>1054980055.28789</v>
      </c>
      <c r="K232" s="284">
        <v>1244825000</v>
      </c>
      <c r="L232" s="276">
        <v>7.75</v>
      </c>
      <c r="M232" s="278">
        <v>0.1</v>
      </c>
      <c r="N232" s="280">
        <v>5.5614606835429695E-3</v>
      </c>
      <c r="O232" s="280">
        <v>5.2893870841182147E-2</v>
      </c>
    </row>
    <row r="233" spans="1:15" ht="15" customHeight="1">
      <c r="A233" s="273" t="s">
        <v>137</v>
      </c>
      <c r="B233" s="273" t="s">
        <v>229</v>
      </c>
      <c r="C233" s="273" t="s">
        <v>166</v>
      </c>
      <c r="D233" s="273" t="s">
        <v>163</v>
      </c>
      <c r="E233" s="274" t="s">
        <v>502</v>
      </c>
      <c r="F233" s="273" t="s">
        <v>479</v>
      </c>
      <c r="G233" s="273" t="s">
        <v>164</v>
      </c>
      <c r="H233" s="284">
        <v>5197184577</v>
      </c>
      <c r="I233" s="284">
        <v>4783722989</v>
      </c>
      <c r="J233" s="284">
        <v>4793290259.5265999</v>
      </c>
      <c r="K233" s="284">
        <v>5197184577</v>
      </c>
      <c r="L233" s="276">
        <v>7.6</v>
      </c>
      <c r="M233" s="278">
        <v>0.1</v>
      </c>
      <c r="N233" s="280">
        <v>2.5268435350554688E-2</v>
      </c>
      <c r="O233" s="280">
        <v>4.7332410157639185E-2</v>
      </c>
    </row>
    <row r="234" spans="1:15" ht="16.5" customHeight="1">
      <c r="A234" s="273" t="s">
        <v>137</v>
      </c>
      <c r="B234" s="273" t="s">
        <v>229</v>
      </c>
      <c r="C234" s="273" t="s">
        <v>166</v>
      </c>
      <c r="D234" s="273" t="s">
        <v>163</v>
      </c>
      <c r="E234" s="274" t="s">
        <v>502</v>
      </c>
      <c r="F234" s="273" t="s">
        <v>479</v>
      </c>
      <c r="G234" s="273" t="s">
        <v>164</v>
      </c>
      <c r="H234" s="284">
        <v>577360636</v>
      </c>
      <c r="I234" s="284">
        <v>531190490.68000197</v>
      </c>
      <c r="J234" s="284">
        <v>532258228.28533399</v>
      </c>
      <c r="K234" s="284">
        <v>577360636</v>
      </c>
      <c r="L234" s="276">
        <v>7.6</v>
      </c>
      <c r="M234" s="278">
        <v>0.1</v>
      </c>
      <c r="N234" s="280">
        <v>2.8058665140293505E-3</v>
      </c>
      <c r="O234" s="280">
        <v>2.2063974807084493E-2</v>
      </c>
    </row>
    <row r="235" spans="1:15" ht="16.5" customHeight="1">
      <c r="A235" s="273" t="s">
        <v>146</v>
      </c>
      <c r="B235" s="273" t="s">
        <v>195</v>
      </c>
      <c r="C235" s="273" t="s">
        <v>192</v>
      </c>
      <c r="D235" s="273" t="s">
        <v>163</v>
      </c>
      <c r="E235" s="274" t="s">
        <v>493</v>
      </c>
      <c r="F235" s="273" t="s">
        <v>494</v>
      </c>
      <c r="G235" s="273" t="s">
        <v>164</v>
      </c>
      <c r="H235" s="284">
        <v>3210958904.1275001</v>
      </c>
      <c r="I235" s="284">
        <v>2533287671.2300901</v>
      </c>
      <c r="J235" s="284">
        <v>2537424307.39397</v>
      </c>
      <c r="K235" s="284">
        <v>3210958904.1275001</v>
      </c>
      <c r="L235" s="276">
        <v>6</v>
      </c>
      <c r="M235" s="278">
        <v>0.1</v>
      </c>
      <c r="N235" s="280">
        <v>1.3376352900991002E-2</v>
      </c>
      <c r="O235" s="280">
        <v>1.3429531753173986E-2</v>
      </c>
    </row>
    <row r="236" spans="1:15" ht="16.5" customHeight="1">
      <c r="A236" s="273" t="s">
        <v>137</v>
      </c>
      <c r="B236" s="273" t="s">
        <v>365</v>
      </c>
      <c r="C236" s="273" t="s">
        <v>166</v>
      </c>
      <c r="D236" s="273" t="s">
        <v>163</v>
      </c>
      <c r="E236" s="274" t="s">
        <v>500</v>
      </c>
      <c r="F236" s="273" t="s">
        <v>446</v>
      </c>
      <c r="G236" s="273" t="s">
        <v>164</v>
      </c>
      <c r="H236" s="284">
        <v>3234739728</v>
      </c>
      <c r="I236" s="284">
        <v>3060084257.06001</v>
      </c>
      <c r="J236" s="284">
        <v>3062752797.62641</v>
      </c>
      <c r="K236" s="284">
        <v>3234739728</v>
      </c>
      <c r="L236" s="276">
        <v>5.0999999999999996</v>
      </c>
      <c r="M236" s="278">
        <v>0.1</v>
      </c>
      <c r="N236" s="280">
        <v>1.6145688425135519E-2</v>
      </c>
      <c r="O236" s="280">
        <v>4.3987449029660619E-2</v>
      </c>
    </row>
    <row r="237" spans="1:15" ht="16.5" customHeight="1">
      <c r="A237" s="273" t="s">
        <v>137</v>
      </c>
      <c r="B237" s="273" t="s">
        <v>365</v>
      </c>
      <c r="C237" s="273" t="s">
        <v>166</v>
      </c>
      <c r="D237" s="273" t="s">
        <v>163</v>
      </c>
      <c r="E237" s="274" t="s">
        <v>503</v>
      </c>
      <c r="F237" s="273" t="s">
        <v>367</v>
      </c>
      <c r="G237" s="273" t="s">
        <v>164</v>
      </c>
      <c r="H237" s="284">
        <v>6518630076</v>
      </c>
      <c r="I237" s="284">
        <v>5275416810.2300501</v>
      </c>
      <c r="J237" s="284">
        <v>5281436624.87642</v>
      </c>
      <c r="K237" s="284">
        <v>6518630076</v>
      </c>
      <c r="L237" s="276">
        <v>7</v>
      </c>
      <c r="M237" s="278">
        <v>0.1</v>
      </c>
      <c r="N237" s="280">
        <v>2.78417606045251E-2</v>
      </c>
      <c r="O237" s="280">
        <v>2.78417606045251E-2</v>
      </c>
    </row>
    <row r="238" spans="1:15" ht="15" customHeight="1">
      <c r="A238" s="273" t="s">
        <v>146</v>
      </c>
      <c r="B238" s="273" t="s">
        <v>195</v>
      </c>
      <c r="C238" s="273" t="s">
        <v>192</v>
      </c>
      <c r="D238" s="273" t="s">
        <v>163</v>
      </c>
      <c r="E238" s="274" t="s">
        <v>503</v>
      </c>
      <c r="F238" s="273" t="s">
        <v>300</v>
      </c>
      <c r="G238" s="273" t="s">
        <v>164</v>
      </c>
      <c r="H238" s="284">
        <v>17928767.123240001</v>
      </c>
      <c r="I238" s="284">
        <v>10071259.000000199</v>
      </c>
      <c r="J238" s="284">
        <v>10087750.6123826</v>
      </c>
      <c r="K238" s="284">
        <v>17928767.123240001</v>
      </c>
      <c r="L238" s="276">
        <v>10</v>
      </c>
      <c r="M238" s="278">
        <v>0.1</v>
      </c>
      <c r="N238" s="280">
        <v>5.3178852182985282E-5</v>
      </c>
      <c r="O238" s="280">
        <v>5.3178852182985282E-5</v>
      </c>
    </row>
    <row r="239" spans="1:15">
      <c r="A239" s="273" t="s">
        <v>137</v>
      </c>
      <c r="B239" s="273" t="s">
        <v>229</v>
      </c>
      <c r="C239" s="273" t="s">
        <v>166</v>
      </c>
      <c r="D239" s="273" t="s">
        <v>163</v>
      </c>
      <c r="E239" s="274" t="s">
        <v>504</v>
      </c>
      <c r="F239" s="273" t="s">
        <v>414</v>
      </c>
      <c r="G239" s="273" t="s">
        <v>164</v>
      </c>
      <c r="H239" s="284">
        <v>2856180410</v>
      </c>
      <c r="I239" s="284">
        <v>2587203787.1700201</v>
      </c>
      <c r="J239" s="284">
        <v>2587203787.1700001</v>
      </c>
      <c r="K239" s="284">
        <v>2856180410</v>
      </c>
      <c r="L239" s="276">
        <v>7</v>
      </c>
      <c r="M239" s="278">
        <v>0.1</v>
      </c>
      <c r="N239" s="280">
        <v>1.3638771719464366E-2</v>
      </c>
      <c r="O239" s="280">
        <v>1.9258108293055146E-2</v>
      </c>
    </row>
    <row r="240" spans="1:15" ht="15" customHeight="1">
      <c r="A240" s="273" t="s">
        <v>137</v>
      </c>
      <c r="B240" s="273" t="s">
        <v>229</v>
      </c>
      <c r="C240" s="273" t="s">
        <v>166</v>
      </c>
      <c r="D240" s="273" t="s">
        <v>163</v>
      </c>
      <c r="E240" s="274" t="s">
        <v>504</v>
      </c>
      <c r="F240" s="273" t="s">
        <v>464</v>
      </c>
      <c r="G240" s="273" t="s">
        <v>164</v>
      </c>
      <c r="H240" s="284">
        <v>1154512636</v>
      </c>
      <c r="I240" s="284">
        <v>1065958809.4600101</v>
      </c>
      <c r="J240" s="284">
        <v>1065958809.46</v>
      </c>
      <c r="K240" s="284">
        <v>1154512636</v>
      </c>
      <c r="L240" s="276">
        <v>7.6</v>
      </c>
      <c r="M240" s="278">
        <v>0.1</v>
      </c>
      <c r="N240" s="280">
        <v>5.6193365735907781E-3</v>
      </c>
      <c r="O240" s="280">
        <v>5.6193365735907781E-3</v>
      </c>
    </row>
    <row r="241" spans="1:15">
      <c r="A241" s="331" t="s">
        <v>136</v>
      </c>
      <c r="B241" s="332"/>
      <c r="C241" s="332"/>
      <c r="D241" s="332"/>
      <c r="E241" s="332"/>
      <c r="F241" s="332"/>
      <c r="G241" s="332"/>
      <c r="H241" s="332"/>
      <c r="I241" s="332"/>
      <c r="J241" s="285">
        <f>SUM(J5:J240)</f>
        <v>188411498671.62253</v>
      </c>
      <c r="K241" s="331"/>
      <c r="L241" s="331"/>
      <c r="M241" s="331"/>
      <c r="N241" s="331"/>
      <c r="O241" s="331"/>
    </row>
    <row r="242" spans="1:15">
      <c r="E242" s="267"/>
    </row>
    <row r="243" spans="1:15" ht="18">
      <c r="A243" s="268"/>
      <c r="C243" s="269"/>
      <c r="E243" s="267"/>
    </row>
  </sheetData>
  <mergeCells count="4">
    <mergeCell ref="A1:B1"/>
    <mergeCell ref="A2:I2"/>
    <mergeCell ref="A241:I241"/>
    <mergeCell ref="K241:O241"/>
  </mergeCells>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VaSf5L+T5O+kuaZZQyqpVRs8VhRYlgU2HtEsvZKWlWA=</DigestValue>
    </Reference>
    <Reference Type="http://www.w3.org/2000/09/xmldsig#Object" URI="#idOfficeObject">
      <DigestMethod Algorithm="http://www.w3.org/2001/04/xmlenc#sha256"/>
      <DigestValue>zfleC0hrXfLFUIRJOWshzzcmmIF9XxM64HW+oajmgqs=</DigestValue>
    </Reference>
    <Reference Type="http://uri.etsi.org/01903#SignedProperties" URI="#idSignedProperties">
      <Transforms>
        <Transform Algorithm="http://www.w3.org/TR/2001/REC-xml-c14n-20010315"/>
      </Transforms>
      <DigestMethod Algorithm="http://www.w3.org/2001/04/xmlenc#sha256"/>
      <DigestValue>pH5sDgTmhIZr2ZzeoJvERHeaCavsF1AHExJdTfizQFo=</DigestValue>
    </Reference>
    <Reference Type="http://www.w3.org/2000/09/xmldsig#Object" URI="#idValidSigLnImg">
      <DigestMethod Algorithm="http://www.w3.org/2001/04/xmlenc#sha256"/>
      <DigestValue>5wCDHenYnmz2nqC3onZx7I5oJAReae931hdEh5bU0SU=</DigestValue>
    </Reference>
    <Reference Type="http://www.w3.org/2000/09/xmldsig#Object" URI="#idInvalidSigLnImg">
      <DigestMethod Algorithm="http://www.w3.org/2001/04/xmlenc#sha256"/>
      <DigestValue>JSwLnSW08FHEtigUQBJjyM9OzmDeQgYZNLmOc3L3654=</DigestValue>
    </Reference>
  </SignedInfo>
  <SignatureValue>dZeKxYMMKvF5gMdzVmCLrOX+nV5zDhy0gqUSABvo+KltNKs1hxQsfUqG1hiL8WueVoaBo+fKSP36
49vkv/KH6im7NPzIr8PJqM8WO4CEdBy1IVqV+1xDgQLfqk6t2mkueT+kpga0O2u4RATubZC3zzDO
G5kxPLAKTcBWEgQfZPDohBUymD57V8k7BHWQj0GLvwaNrrvVFqkHAjusXJVXshnL1FdwPnhwo3tA
GdYLnCuBR/CVrZvdZa9eWhh1lCBcJk8EIVLxDfHWtbt8BM07cmf+2yFCvXbWB+5jSgzi2fLa/Zkw
VHwJzZAibdWhHL8QT3RNI3TD+BL54YUSfj6kMw==</SignatureValue>
  <KeyInfo>
    <X509Data>
      <X509Certificate>MIIH+DCCBeCgAwIBAgIIKeRycyJGe9EwDQYJKoZIhvcNAQELBQAwWzEXMBUGA1UEBRMOUlVDIDgwMDUwMTcyLTExGjAYBgNVBAMTEUNBLURPQ1VNRU5UQSBTLkEuMRcwFQYDVQQKEw5ET0NVTUVOVEEgUy5BLjELMAkGA1UEBhMCUFkwHhcNMjEwNTExMTk0MDAxWhcNMjMwNTExMTk1MDAxWjCBmTELMAkGA1UEBhMCUFkxFjAUBgNVBAQMDUNBTExJWk8gUEVDQ0kxEjAQBgNVBAUTCUNJMjAzNDY2MTERMA8GA1UEKgwIRkVERVJJQ08xFzAVBgNVBAoMDlBFUlNPTkEgRklTSUNBMREwDwYDVQQLDAhGSVJNQSBGMjEfMB0GA1UEAwwWRkVERVJJQ08gQ0FMTElaTyBQRUNDSTCCASIwDQYJKoZIhvcNAQEBBQADggEPADCCAQoCggEBAJ4tUBGNILrFPSO6CLh3AFHdgP3/9vHeJu24loazdWcdaHTpFMmUf795ZY8/rWRBtedFfxCvLALKNeK19or6fpx+vh9RW6bu7PNE2TXuQm8GHx5/smtmP8Er/nvY67eXr+Goo0j1cv/5kueF1DbipfTJ2M8MrKtAqERMxrHe/oRY+u7pWOxul73sX3Qm8yJEBDes9ZKio3dCK5EWlK5B4KIR6IYcUuaUDIOaGKHAc6uiLTth7dQ4SRfUhH8j/nBJyl0HnP/0uEj7hc7QlE/p82yrdxYEotAlg2OxRC9ll8RAP4O30w+QLCA/xAzU4wOmNNQB5FlCmPcHSNZg//pdNXcCAwEAAaOCA38wggN7MAwGA1UdEwEB/wQCMAAwDgYDVR0PAQH/BAQDAgXgMCoGA1UdJQEB/wQgMB4GCCsGAQUFBwMBBggrBgEFBQcDAgYIKwYBBQUHAwQwHQYDVR0OBBYEFFXhXTUBEQT1W0yZsI3MPZi3o3au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jBgNVHREEHDAagRhmY2FsbGl6b0BpbnZlc3Rvci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qjSH3Qu4z2KaTSb3dZiRQfPTNUnBq0bYENnsiTLyFgvMIeGE4+ahH58zqmt09yy8x6SUYcWFMIyjp3TqIeX4MRrhDgwgtFKtfzTfN7pUUhNoJ6j30xev0gSwPpKRMKlN/lCVc1KO7S8nZocYXY80HoGi/oIpxaOBnzc8M6IQ1k6SY1oeetgs0nGKb9UQDKQW+ilVZQH55SnP1BQy1o7IigKjCGBm1WxmKuecNHtxNxdVOQdeYRF93ST50XtqNCyWANDfNhB1B5wqT0R+P+NBO6RdVAkX4526k9HUTsYkw+lwautbE2SOZ4tQydZtQ07jMKxvDesi1dsh1A0v9uT8Fv1Nt+OAvZ9g2bVMopc2ibIuAfmDuhuTwzAQH6suhl0A2jW5XhZanZf3eaTqXSXbg96YYcZxUKXqIi+RZ0+PPnsPFqGbZ4vOj/eEDzdG6MzNAo4bYv8FFdwBIFqAMkNWZH4gwcJxG9HNmMfcAznDOGb4KExCihBYE47ck5JRNi4PZQzR5GLejY5kXIOc9BXWg+83ORh1N6Y1Wnu+QGDKwAmBZnO6lF1yUQ6h3YDQTgh4qnnoNiznL7SBP6MF9mf5DJGNwxbkra0S8g1GmR9N0mb8OrGNvufbCisMUgbGau0Zg7Vo+BsOnHacfrnFE2DMy8zO+2USmgdCFoTzx7Ntj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4V1hRBdJJ1KIKhYOy5oGk5l+CndfxATNZquVd7y6mok=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50kG4uf7m6DQUA6NKxuZ43JHpfWMNBRV/4Kj+DIQDIk=</DigestValue>
      </Reference>
      <Reference URI="/xl/drawings/vmlDrawing1.vml?ContentType=application/vnd.openxmlformats-officedocument.vmlDrawing">
        <DigestMethod Algorithm="http://www.w3.org/2001/04/xmlenc#sha256"/>
        <DigestValue>Z4zNOpZc+Ai3uUQmsz4dn/peBHlPjsNAtS6kEE1SBQ8=</DigestValue>
      </Reference>
      <Reference URI="/xl/media/image1.png?ContentType=image/png">
        <DigestMethod Algorithm="http://www.w3.org/2001/04/xmlenc#sha256"/>
        <DigestValue>ajdVG31T/2M+llQSKBnOYxrjvHHXVpqfPIIoURSyA10=</DigestValue>
      </Reference>
      <Reference URI="/xl/media/image2.emf?ContentType=image/x-emf">
        <DigestMethod Algorithm="http://www.w3.org/2001/04/xmlenc#sha256"/>
        <DigestValue>xgimzfRI+MT//lMlydaIPsxJlT6mvPIBbVVraMDQkPU=</DigestValue>
      </Reference>
      <Reference URI="/xl/media/image3.emf?ContentType=image/x-emf">
        <DigestMethod Algorithm="http://www.w3.org/2001/04/xmlenc#sha256"/>
        <DigestValue>fhxO5qAgn3qjmGK8rrr97CzsSwmkjKov0XDzywK4qEY=</DigestValue>
      </Reference>
      <Reference URI="/xl/media/image4.emf?ContentType=image/x-emf">
        <DigestMethod Algorithm="http://www.w3.org/2001/04/xmlenc#sha256"/>
        <DigestValue>ux+fCSHoX9sf1pHEYx0KjWPD7pk5hh0teS/lKNt8hXk=</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/E2xUnaKVvQhybBMAm8SzdIUH7GTLxtcurIpY3UIOPM=</DigestValue>
      </Reference>
      <Reference URI="/xl/printerSettings/printerSettings3.bin?ContentType=application/vnd.openxmlformats-officedocument.spreadsheetml.printerSettings">
        <DigestMethod Algorithm="http://www.w3.org/2001/04/xmlenc#sha256"/>
        <DigestValue>/E2xUnaKVvQhybBMAm8SzdIUH7GTLxtcurIpY3UIOPM=</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5zZ7T6LEsJabjAQHWhL4CNTP34ZZUv59o6AxrnRmNk4=</DigestValue>
      </Reference>
      <Reference URI="/xl/sharedStrings.xml?ContentType=application/vnd.openxmlformats-officedocument.spreadsheetml.sharedStrings+xml">
        <DigestMethod Algorithm="http://www.w3.org/2001/04/xmlenc#sha256"/>
        <DigestValue>H8dAQw3jv0qrliqBFt70ifxDgEegwBsvhuibfv2a03Y=</DigestValue>
      </Reference>
      <Reference URI="/xl/styles.xml?ContentType=application/vnd.openxmlformats-officedocument.spreadsheetml.styles+xml">
        <DigestMethod Algorithm="http://www.w3.org/2001/04/xmlenc#sha256"/>
        <DigestValue>SjcKWvoM4liC2OMJxohi8Y/WKIyKuPqPAQvKbyG00Ck=</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n6yhcsL2O0RmubfosazzZYaa3TnmjQpOmTSrH0+nsqo=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k2h+bNontPBtMBLdpmC8e9pRxrqP4mP0nHB8lLk/qsM=</DigestValue>
      </Reference>
      <Reference URI="/xl/worksheets/sheet2.xml?ContentType=application/vnd.openxmlformats-officedocument.spreadsheetml.worksheet+xml">
        <DigestMethod Algorithm="http://www.w3.org/2001/04/xmlenc#sha256"/>
        <DigestValue>APn+PfhGwcYZDYzAG+8KlUynfsZPlQD6d793i0RMg6I=</DigestValue>
      </Reference>
      <Reference URI="/xl/worksheets/sheet3.xml?ContentType=application/vnd.openxmlformats-officedocument.spreadsheetml.worksheet+xml">
        <DigestMethod Algorithm="http://www.w3.org/2001/04/xmlenc#sha256"/>
        <DigestValue>672dem8bmhRXei1RO0Vs6Qaq6dQCydC6q79RQrmvW9E=</DigestValue>
      </Reference>
      <Reference URI="/xl/worksheets/sheet4.xml?ContentType=application/vnd.openxmlformats-officedocument.spreadsheetml.worksheet+xml">
        <DigestMethod Algorithm="http://www.w3.org/2001/04/xmlenc#sha256"/>
        <DigestValue>7zSrarYPaiH2mTXDauDIVxYUrwxW3YXlkfFlvBUUC94=</DigestValue>
      </Reference>
      <Reference URI="/xl/worksheets/sheet5.xml?ContentType=application/vnd.openxmlformats-officedocument.spreadsheetml.worksheet+xml">
        <DigestMethod Algorithm="http://www.w3.org/2001/04/xmlenc#sha256"/>
        <DigestValue>+ClvhDz5mHncFVpCWzoPqFHT2FTa8+kv5P+iXWxmzXY=</DigestValue>
      </Reference>
      <Reference URI="/xl/worksheets/sheet6.xml?ContentType=application/vnd.openxmlformats-officedocument.spreadsheetml.worksheet+xml">
        <DigestMethod Algorithm="http://www.w3.org/2001/04/xmlenc#sha256"/>
        <DigestValue>Aj7xhMF0ApRHWR8EQ/zOtAosfOq5nq7R4Hb2tcQ3QJM=</DigestValue>
      </Reference>
      <Reference URI="/xl/worksheets/sheet7.xml?ContentType=application/vnd.openxmlformats-officedocument.spreadsheetml.worksheet+xml">
        <DigestMethod Algorithm="http://www.w3.org/2001/04/xmlenc#sha256"/>
        <DigestValue>aGNTPCKYjOTlVFvWC2lTbPVKQRaANL3d5/yRX9hPgHk=</DigestValue>
      </Reference>
      <Reference URI="/xl/worksheets/sheet8.xml?ContentType=application/vnd.openxmlformats-officedocument.spreadsheetml.worksheet+xml">
        <DigestMethod Algorithm="http://www.w3.org/2001/04/xmlenc#sha256"/>
        <DigestValue>bLO7rSWdYzI8lVJDSA42An8DsYTtZYc9skrY3m3Esso=</DigestValue>
      </Reference>
    </Manifest>
    <SignatureProperties>
      <SignatureProperty Id="idSignatureTime" Target="#idPackageSignature">
        <mdssi:SignatureTime xmlns:mdssi="http://schemas.openxmlformats.org/package/2006/digital-signature">
          <mdssi:Format>YYYY-MM-DDThh:mm:ssTZD</mdssi:Format>
          <mdssi:Value>2022-05-03T20:45:28Z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Federico CALLIZO PECCI</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2022-05-03T20:45:28Z</xd:SigningTime>
          <xd:SigningCertificate>
            <xd:Cert>
              <xd:CertDigest>
                <DigestMethod Algorithm="http://www.w3.org/2001/04/xmlenc#sha256"/>
                <DigestValue>PNNhDNJ2Ba7orIBHSvGmM1FHnxq7pQRtVml3TwqbO38=</DigestValue>
              </xd:CertDigest>
              <xd:IssuerSerial>
                <X509IssuerName>C=PY, O=DOCUMENTA S.A., CN=CA-DOCUMENTA S.A., SERIALNUMBER=RUC 80050172-1</X509IssuerName>
                <X509SerialNumber>3018663489066925009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3Bs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0AAAAEAAAA9wAAABEAAAAlAAAADAAAAAEAAABUAAAAiAAAAL4AAAAEAAAA9QAAABAAAAABAAAAVVWPQYX2jkG+AAAABAAAAAoAAABMAAAAAAAAAAAAAAAAAAAA//////////9gAAAAMAAzAC8AMAA1AC8AMgAwADIAMg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DUAAAASAAAACUAAAAMAAAABAAAAFQAAADQAAAAKgAAADMAAADSAAAARwAAAAEAAABVVY9BhfaO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VWPQYX2jk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iAAAAAoAAABgAAAAPwAAAGwAAAABAAAAVVWPQYX2jkEKAAAAYAAAAAoAAABMAAAAAAAAAAAAAAAAAAAA//////////9gAAAAUAByAGUAcwBpAGQAZQBuAHQAZQAGAAAABAAAAAYAAAAFAAAAAwAAAAcAAAAGAAAABwAAAAQAAAAG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VWPQYX2jk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DrEQAA8AgAACBFTUYAAAEAS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Y9BhfaOQQoAAABLAAAAAQAAAEwAAAAEAAAACQAAACcAAAAgAAAASwAAAFAAAABYAI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NQAAABIAAAAJQAAAAwAAAAEAAAAVAAAANAAAAAqAAAAMwAAANIAAABHAAAAAQAAAFVVj0GF9o5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VY9BhfaO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IAAAACgAAAGAAAAA/AAAAbAAAAAEAAABVVY9BhfaOQQoAAABgAAAACgAAAEwAAAAAAAAAAAAAAAAAAAD//////////2AAAABQAHIAZQBzAGkAZABlAG4AdABlAAYAAAAEAAAABgAAAAUAAAADAAAABwAAAAYAAAAHAAAABAAAAAY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VY9BhfaOQQoAAABwAAAAIwAAAEwAAAAEAAAACQAAAHAAAADRAAAAfQAAAJQAAABGAGkAcgBtAGEAZABvACAAcABvAHIAOgAgAEYARQBEAEUAUgBJAEMATwAgAEMAQQBMAEwASQBaAE8AIABQAEUAQwBDAEkApag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qcUxpubMfz2tb1EFzMiN1jvk/YqflKzE4M6lGCpDnRU=</DigestValue>
    </Reference>
    <Reference Type="http://www.w3.org/2000/09/xmldsig#Object" URI="#idOfficeObject">
      <DigestMethod Algorithm="http://www.w3.org/2001/04/xmlenc#sha256"/>
      <DigestValue>65F+DZdbC73p9+6m1JNfMT7mbyIk0uSZKL9Mvk/P8VY=</DigestValue>
    </Reference>
    <Reference Type="http://uri.etsi.org/01903#SignedProperties" URI="#idSignedProperties">
      <Transforms>
        <Transform Algorithm="http://www.w3.org/TR/2001/REC-xml-c14n-20010315"/>
      </Transforms>
      <DigestMethod Algorithm="http://www.w3.org/2001/04/xmlenc#sha256"/>
      <DigestValue>b0JNrkLfpQf19z8Ci9s9yqMB+QsUYRHMmaZvcSK+Bno=</DigestValue>
    </Reference>
    <Reference Type="http://www.w3.org/2000/09/xmldsig#Object" URI="#idValidSigLnImg">
      <DigestMethod Algorithm="http://www.w3.org/2001/04/xmlenc#sha256"/>
      <DigestValue>6X9zqHU4trAT9POhwGZAPI9xv95AUYMs9muy9LpyOKA=</DigestValue>
    </Reference>
    <Reference Type="http://www.w3.org/2000/09/xmldsig#Object" URI="#idInvalidSigLnImg">
      <DigestMethod Algorithm="http://www.w3.org/2001/04/xmlenc#sha256"/>
      <DigestValue>ansanKFv+dljW/VEKdJXrZKOP2gQlclDrqaa9ZlkY88=</DigestValue>
    </Reference>
  </SignedInfo>
  <SignatureValue>uizd8/UN7A8LwoahaRm1VCIixRh1xEa7wcaWLAdEq9mPXFlYzqPSBx7jN2mnoh5Rys3qV+Y4YVZE
85AKnRinbtHUr8aEYLm8WKNSaoyv8/pk37HfagFQrMnVwTyUhGG8ZwzL1rO6nhCnrsLpIH+xsB5d
VViFw+ar+caR77OjbQcqsqclpsnUM4xHBrDHcW+API9C3gLBOtGzQwOIGNsaPPkPPycw8q/w0Ve6
RJ4+yWqrqmp5Ed9Zuayz405g8Uz2QPZQvddNwbZOMuA0mR0kcE7W9hgFEjPlp2UpMcZ6H8umiR8I
RL3d/4MeWlhrkCi9jBUuBXG73SYrs7pDHdn2ew==</SignatureValue>
  <KeyInfo>
    <X509Data>
      <X509Certificate>MIIIAjCCBeqgAwIBAgIIc80uvGfQjVQwDQYJKoZIhvcNAQELBQAwWzEXMBUGA1UEBRMOUlVDIDgwMDUwMTcyLTExGjAYBgNVBAMTEUNBLURPQ1VNRU5UQSBTLkEuMRcwFQYDVQQKEw5ET0NVTUVOVEEgUy5BLjELMAkGA1UEBhMCUFkwHhcNMjEwOTAxMTQwODMyWhcNMjMwOTAxMTQxODMyWjCBpDELMAkGA1UEBhMCUFkxFjAUBgNVBAQMDUdBUkNJQSBBR1VJQVIxETAPBgNVBAUTCENJMzI4MjY0MRcwFQYDVQQqDA5NQVJJQSBBR1VTVElOQTEXMBUGA1UECgwOUEVSU09OQSBGSVNJQ0ExETAPBgNVBAsMCEZJUk1BIEYyMSUwIwYDVQQDDBxNQVJJQSBBR1VTVElOQSBHQVJDSUEgQUdVSUFSMIIBIjANBgkqhkiG9w0BAQEFAAOCAQ8AMIIBCgKCAQEA3xRJl7CIlyJyH2iKGneEckQP9wG6KZxItlmf/5f8gg9LkPK3MhiqJ+DMi/KQCLGasSjR86WXAR6WWE/iwKVdshPRCUMu3FAQ/fTPBQkcL3HvDX1OfWJKUYHmzkk490wM/uuFep9mTs9NPAkE1S3MDZ5LxdGIKutWjQA9uG6Cz4obHli+W1irP3EqQ+ceH4n6cx/IoQcZ2fGfNLUBfniTHoUq9uzrnwk+yeoSgTQwcOVHoRckGeel6d4LUAQvacWvd0eGQd1yMh7nFcSE3ESRyh6GQW4stkwCXM2GnFrZL6BfxXhzzBKaWx01JJdwweiIhwxUVY6VPBQweuiehVojiwIDAQABo4IDfjCCA3owDAYDVR0TAQH/BAIwADAOBgNVHQ8BAf8EBAMCBeAwKgYDVR0lAQH/BCAwHgYIKwYBBQUHAwEGCCsGAQUFBwMCBggrBgEFBQcDBDAdBgNVHQ4EFgQUPVyELpk5s3mjbf3G1JeIpD7T5Gg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IGA1UdEQQbMBmBF21nYXJjaWFhZ3VpYXJ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zbJIacDNP7rCGSe7ZN2CHIBYgFAkUANheafWMEVpmE6eZy96Qwvfbl9fGnErOU6zK4/HBgNCCiV3MLCdaryDEx3hURANYBxEqIwMRdwL+VRw5pJAQQ8lOFIZGsd1YbfU8mYmg7IIQmR3xFhhwpQpg3l17KjfXoEau3AmKw1dq8VEaxAGuM79jTBehpBBg+AQG4tb17wkFOrxt0aKvaloHPKQUjePS3y5ppNa8jj51TFW3qEbGy2OWFFe/Pn0UG7taKsxucgxOpL9Hlhxg1RFGOKywqSmQG5JKJapN6TdZplAA+IF2KHaLKVsaFXrl9d8hOduLv5Sr67P5eVgR9XgTX12Ps5VYToPMRHdW2UPQEcoN5bHkdBcH57JrX6L0IgZsTg+4W4MNSeWWPhcEjbWFD9r/mQ8wu3JDHnHfGstrg07mf+k6gTUmzbxVjXZW/Cdx0sjhW2fH2J3IQLxOM/eZQVz+YtTOWQ6+9YA0w1no49bLj5fjrVmE5p5qwARoiP0DrdAJ+hZ+CHnsWVqISNJN4knePOjtv6tKYBlxIM4mYDXKGudphdQSoGp8ChrU62q/se7d7WEh9ulMuZ++2VSt1dl5RgJtqQaiQrGk0HiD04rVFiHBTDC+HRQ5pQ5GdWVnUfZjqb3DXRpt4AeeO5BqZkini+IyFG0dl2dXqWcQD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4V1hRBdJJ1KIKhYOy5oGk5l+CndfxATNZquVd7y6mok=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50kG4uf7m6DQUA6NKxuZ43JHpfWMNBRV/4Kj+DIQDIk=</DigestValue>
      </Reference>
      <Reference URI="/xl/drawings/vmlDrawing1.vml?ContentType=application/vnd.openxmlformats-officedocument.vmlDrawing">
        <DigestMethod Algorithm="http://www.w3.org/2001/04/xmlenc#sha256"/>
        <DigestValue>Z4zNOpZc+Ai3uUQmsz4dn/peBHlPjsNAtS6kEE1SBQ8=</DigestValue>
      </Reference>
      <Reference URI="/xl/media/image1.png?ContentType=image/png">
        <DigestMethod Algorithm="http://www.w3.org/2001/04/xmlenc#sha256"/>
        <DigestValue>ajdVG31T/2M+llQSKBnOYxrjvHHXVpqfPIIoURSyA10=</DigestValue>
      </Reference>
      <Reference URI="/xl/media/image2.emf?ContentType=image/x-emf">
        <DigestMethod Algorithm="http://www.w3.org/2001/04/xmlenc#sha256"/>
        <DigestValue>xgimzfRI+MT//lMlydaIPsxJlT6mvPIBbVVraMDQkPU=</DigestValue>
      </Reference>
      <Reference URI="/xl/media/image3.emf?ContentType=image/x-emf">
        <DigestMethod Algorithm="http://www.w3.org/2001/04/xmlenc#sha256"/>
        <DigestValue>fhxO5qAgn3qjmGK8rrr97CzsSwmkjKov0XDzywK4qEY=</DigestValue>
      </Reference>
      <Reference URI="/xl/media/image4.emf?ContentType=image/x-emf">
        <DigestMethod Algorithm="http://www.w3.org/2001/04/xmlenc#sha256"/>
        <DigestValue>ux+fCSHoX9sf1pHEYx0KjWPD7pk5hh0teS/lKNt8hXk=</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/E2xUnaKVvQhybBMAm8SzdIUH7GTLxtcurIpY3UIOPM=</DigestValue>
      </Reference>
      <Reference URI="/xl/printerSettings/printerSettings3.bin?ContentType=application/vnd.openxmlformats-officedocument.spreadsheetml.printerSettings">
        <DigestMethod Algorithm="http://www.w3.org/2001/04/xmlenc#sha256"/>
        <DigestValue>/E2xUnaKVvQhybBMAm8SzdIUH7GTLxtcurIpY3UIOPM=</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5zZ7T6LEsJabjAQHWhL4CNTP34ZZUv59o6AxrnRmNk4=</DigestValue>
      </Reference>
      <Reference URI="/xl/sharedStrings.xml?ContentType=application/vnd.openxmlformats-officedocument.spreadsheetml.sharedStrings+xml">
        <DigestMethod Algorithm="http://www.w3.org/2001/04/xmlenc#sha256"/>
        <DigestValue>H8dAQw3jv0qrliqBFt70ifxDgEegwBsvhuibfv2a03Y=</DigestValue>
      </Reference>
      <Reference URI="/xl/styles.xml?ContentType=application/vnd.openxmlformats-officedocument.spreadsheetml.styles+xml">
        <DigestMethod Algorithm="http://www.w3.org/2001/04/xmlenc#sha256"/>
        <DigestValue>SjcKWvoM4liC2OMJxohi8Y/WKIyKuPqPAQvKbyG00Ck=</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n6yhcsL2O0RmubfosazzZYaa3TnmjQpOmTSrH0+nsqo=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k2h+bNontPBtMBLdpmC8e9pRxrqP4mP0nHB8lLk/qsM=</DigestValue>
      </Reference>
      <Reference URI="/xl/worksheets/sheet2.xml?ContentType=application/vnd.openxmlformats-officedocument.spreadsheetml.worksheet+xml">
        <DigestMethod Algorithm="http://www.w3.org/2001/04/xmlenc#sha256"/>
        <DigestValue>APn+PfhGwcYZDYzAG+8KlUynfsZPlQD6d793i0RMg6I=</DigestValue>
      </Reference>
      <Reference URI="/xl/worksheets/sheet3.xml?ContentType=application/vnd.openxmlformats-officedocument.spreadsheetml.worksheet+xml">
        <DigestMethod Algorithm="http://www.w3.org/2001/04/xmlenc#sha256"/>
        <DigestValue>672dem8bmhRXei1RO0Vs6Qaq6dQCydC6q79RQrmvW9E=</DigestValue>
      </Reference>
      <Reference URI="/xl/worksheets/sheet4.xml?ContentType=application/vnd.openxmlformats-officedocument.spreadsheetml.worksheet+xml">
        <DigestMethod Algorithm="http://www.w3.org/2001/04/xmlenc#sha256"/>
        <DigestValue>7zSrarYPaiH2mTXDauDIVxYUrwxW3YXlkfFlvBUUC94=</DigestValue>
      </Reference>
      <Reference URI="/xl/worksheets/sheet5.xml?ContentType=application/vnd.openxmlformats-officedocument.spreadsheetml.worksheet+xml">
        <DigestMethod Algorithm="http://www.w3.org/2001/04/xmlenc#sha256"/>
        <DigestValue>+ClvhDz5mHncFVpCWzoPqFHT2FTa8+kv5P+iXWxmzXY=</DigestValue>
      </Reference>
      <Reference URI="/xl/worksheets/sheet6.xml?ContentType=application/vnd.openxmlformats-officedocument.spreadsheetml.worksheet+xml">
        <DigestMethod Algorithm="http://www.w3.org/2001/04/xmlenc#sha256"/>
        <DigestValue>Aj7xhMF0ApRHWR8EQ/zOtAosfOq5nq7R4Hb2tcQ3QJM=</DigestValue>
      </Reference>
      <Reference URI="/xl/worksheets/sheet7.xml?ContentType=application/vnd.openxmlformats-officedocument.spreadsheetml.worksheet+xml">
        <DigestMethod Algorithm="http://www.w3.org/2001/04/xmlenc#sha256"/>
        <DigestValue>aGNTPCKYjOTlVFvWC2lTbPVKQRaANL3d5/yRX9hPgHk=</DigestValue>
      </Reference>
      <Reference URI="/xl/worksheets/sheet8.xml?ContentType=application/vnd.openxmlformats-officedocument.spreadsheetml.worksheet+xml">
        <DigestMethod Algorithm="http://www.w3.org/2001/04/xmlenc#sha256"/>
        <DigestValue>bLO7rSWdYzI8lVJDSA42An8DsYTtZYc9skrY3m3Esso=</DigestValue>
      </Reference>
    </Manifest>
    <SignatureProperties>
      <SignatureProperty Id="idSignatureTime" Target="#idPackageSignature">
        <mdssi:SignatureTime xmlns:mdssi="http://schemas.openxmlformats.org/package/2006/digital-signature">
          <mdssi:Format>YYYY-MM-DDThh:mm:ssTZD</mdssi:Format>
          <mdssi:Value>2022-05-03T20:48:12Z</mdssi:Value>
        </mdssi:SignatureTime>
      </SignatureProperty>
    </SignatureProperties>
  </Object>
  <Object Id="idOfficeObject">
    <SignatureProperties>
      <SignatureProperty Id="idOfficeV1Details" Target="#idPackageSignature">
        <SignatureInfoV1 xmlns="http://schemas.microsoft.com/office/2006/digsig">
          <SetupID>{E4D388FD-341F-4977-999B-3D533A1E3007}</SetupID>
          <SignatureText>Agustina Garcia</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2022-05-03T20:48:12Z</xd:SigningTime>
          <xd:SigningCertificate>
            <xd:Cert>
              <xd:CertDigest>
                <DigestMethod Algorithm="http://www.w3.org/2001/04/xmlenc#sha256"/>
                <DigestValue>i19B8pUg0WdfCxZ/eto3mv6hvtBnPXLGpvS80ZIYZ20=</DigestValue>
              </xd:CertDigest>
              <xd:IssuerSerial>
                <X509IssuerName>C=PY, O=DOCUMENTA S.A., CN=CA-DOCUMENTA S.A., SERIALNUMBER=RUC 80050172-1</X509IssuerName>
                <X509SerialNumber>8344377071317847380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8Bs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0AAAAEAAAA9wAAABEAAAAlAAAADAAAAAEAAABUAAAAiAAAAL4AAAAEAAAA9QAAABAAAAABAAAAVVWPQYX2jkG+AAAABAAAAAoAAABMAAAAAAAAAAAAAAAAAAAA//////////9gAAAAMAAzAC8AMAA1AC8AMgAwADIAMg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VVWPQYX2jkEKAAAASwAAAAEAAABMAAAABAAAAAkAAAAnAAAAIAAAAEsAAABQAAAAWABy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XAAAARwAAACkAAAAzAAAAb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YAAAASAAAACUAAAAMAAAABAAAAFQAAACoAAAAKgAAADMAAACWAAAARwAAAAEAAABVVY9BhfaOQSoAAAAzAAAADwAAAEwAAAAAAAAAAAAAAAAAAAD//////////2wAAABBAGcAdQBzAHQAaQBuAGEAIABHAGEAcgBjAGkAYQAgA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VY9BhfaO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AAA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B6EgAA8AgAACBFTUYAAAEAX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cgAAABEAAAAlAAAADAAAAAEAAABUAAAAqAAAACMAAAAEAAAAcAAAABAAAAABAAAAVVWPQYX2jkEjAAAABAAAAA8AAABMAAAAAAAAAAAAAAAAAAAA//////////9sAAAARgBpAHIAbQBhACAAbgBvACAAdgDhAGwAaQBkAGEAIg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cAAABHAAAAKQAAADMAAABv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JgAAABIAAAAJQAAAAwAAAAEAAAAVAAAAKgAAAAqAAAAMwAAAJYAAABHAAAAAQAAAFVVj0GF9o5BKgAAADMAAAAPAAAATAAAAAAAAAAAAAAAAAAAAP//////////bAAAAEEAZwB1AHMAdABpAG4AYQAgAEcAYQByAGMAaQBhAAA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PQAAAAKAAAAUAAAAJ8AAABcAAAAAQAAAFVVj0GF9o5BCgAAAFAAAAAcAAAATAAAAAAAAAAAAAAAAAAAAP//////////hAAAAE0AYQByAGkAYQAgAEEAZwB1AHMAdABpAG4AYQAgAEcAYQByAGMAaQBhACAAQQBnAHUAaQBhAHIACgAAAAYAAAAEAAAAAwAAAAYAAAADAAA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FVVj0GF9o5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FVVj0GF9o5BCgAAAHAAAAApAAAATAAAAAQAAAAJAAAAcAAAAP8AAAB9AAAAoAAAAEYAaQByAG0AYQBkAG8AIABwAG8AcgA6ACAATQBBAFIASQBBACAAQQBHAFUAUwBUAEkATgBBACAARwBBAFIAQwBJAEEAIABBAEcAVQBJAEEAUgAAAA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G38/fqYg/s6xEEVgxYLw2bO/JaOlHY3kk1DY+Ykblxc=</DigestValue>
    </Reference>
    <Reference Type="http://www.w3.org/2000/09/xmldsig#Object" URI="#idOfficeObject">
      <DigestMethod Algorithm="http://www.w3.org/2001/04/xmlenc#sha256"/>
      <DigestValue>6UdFJ1qLGYJ+VZkTSAkfGx03Jeo3/p2DJXC+RshTLNE=</DigestValue>
    </Reference>
    <Reference Type="http://uri.etsi.org/01903#SignedProperties" URI="#idSignedProperties">
      <Transforms>
        <Transform Algorithm="http://www.w3.org/TR/2001/REC-xml-c14n-20010315"/>
      </Transforms>
      <DigestMethod Algorithm="http://www.w3.org/2001/04/xmlenc#sha256"/>
      <DigestValue>0PIqAImn5mB3fKq4rkiYZadoi+pg18bo1V52bePDdw8=</DigestValue>
    </Reference>
    <Reference Type="http://www.w3.org/2000/09/xmldsig#Object" URI="#idValidSigLnImg">
      <DigestMethod Algorithm="http://www.w3.org/2001/04/xmlenc#sha256"/>
      <DigestValue>BKeaiQF5rBqrsl0mjnQVRP5Sw+xRDJljaY2FL2ZefdY=</DigestValue>
    </Reference>
    <Reference Type="http://www.w3.org/2000/09/xmldsig#Object" URI="#idInvalidSigLnImg">
      <DigestMethod Algorithm="http://www.w3.org/2001/04/xmlenc#sha256"/>
      <DigestValue>06TQKaDo2iWo79lIwvy+3ZaQwNYWjEUQdtANECtO/sw=</DigestValue>
    </Reference>
  </SignedInfo>
  <SignatureValue>T039Wxgdn3VoNxthftwBt+Eud5GwNAY2Hrpuf45G0gEv/je86waFfWiouLcbjpGEQMHUPi/sdXgK
5DQJFY4bLCs140kme0X5xIey7Q9DnJtQprrzUJ7p9y/gKckg24BSRhBTfMNGC8+StC19LTjCEcwu
mj0jlRrUYTRg8y6e0Sg2Ceci1ECURzpnklRbkUNdRqMhlz5g+V6sOKByc6mnOlgLWpAFgNJR3rxJ
JtPO9PMD/dycyQeZM9qjO9rHDD8T/aqK3hOBojgizHMjkP1o6hrLhiyCJAOe4J1qTbOXeGz8NXh7
f0ERXdBVDsfjWM49eaMRotvE3zuKih/bNLhTmg==</SignatureValue>
  <KeyInfo>
    <X509Data>
      <X509Certificate>MIIIATCCBemgAwIBAgIIJuI7aX5/vlcwDQYJKoZIhvcNAQELBQAwWzEXMBUGA1UEBRMOUlVDIDgwMDUwMTcyLTExGjAYBgNVBAMTEUNBLURPQ1VNRU5UQSBTLkEuMRcwFQYDVQQKEw5ET0NVTUVOVEEgUy5BLjELMAkGA1UEBhMCUFkwHhcNMjEwNzI4MTQxMjQzWhcNMjMwNzI4MTQyMjQzWjCBoTELMAkGA1UEBhMCUFkxGTAXBgNVBAQMEFRBTEFWRVJBIFNBR1VJRVIxEjAQBgNVBAUTCUNJMTI0NjU3NzESMBAGA1UEKgwJSlVBTiBKT1NFMRcwFQYDVQQKDA5QRVJTT05BIEZJU0lDQTERMA8GA1UECwwIRklSTUEgRjIxIzAhBgNVBAMMGkpVQU4gSk9TRSBUQUxBVkVSQSBTQUdVSUVSMIIBIjANBgkqhkiG9w0BAQEFAAOCAQ8AMIIBCgKCAQEAp38T/ZoEWZZlB5PtEVAm1Y4znjZFh4QsHpP+3EHtMr/e6FWLpjfmJqsceb/aI2XB4hk+9x1EMjgRMBgRzaw91AgxGe9TzlF8SZBpHzm+MGjISOB+h95pAPo5SDkkB6zszpDA/SoyB9E1oWxqP8jMvscZ2CAvI+0LQ5xR5YY+wGH1L2JcsQPGBf5Y2aTtJSOxP0qF33JJmeCWL6G/pY/OaNNq6v4MHcWVZnTqsNqy9Ja1ONz2xqREkrPcChtA6xhj5m6ll3d1I4TbksLvGb9+nXchqUizlfgMnlaVvSHNeNUmS7ud5FelG5A2jSyMbJsxN1GJ4dqJhbrpzVGWN9oKDQIDAQABo4IDgDCCA3wwDAYDVR0TAQH/BAIwADAOBgNVHQ8BAf8EBAMCBeAwKgYDVR0lAQH/BCAwHgYIKwYBBQUHAwEGCCsGAQUFBwMCBggrBgEFBQcDBDAdBgNVHQ4EFgQU3nsZOG5V/AZJjhGwv+6j8HvD8K4wgZcGCCsGAQUFBwEBBIGKMIGHMDoGCCsGAQUFBzABhi5odHRwcz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QGA1UdEQQdMBuBGWp1YW4udGFsYXZlcmFAZWRnZS5jb20ucHk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CBS76E/qCnwxcvz9C+nGV8KuZ7d86V3DyBZCBJmwFU8aer9VTjJFZwwbq/o63CoCCG7yNUu+1T3qbcp0bdhRZK7on8pkV0v8zp/WsxXZbOYsgrzvSgT93xzFRa4L8I0gXSn8xQL0lts0h2I0T6ZKEdxakyWJ3BcxSPCBpk73sbnu4RUIYQGp1dIdy0Y/vlVbTikgAdSvbHLlqzwnO6xL5P9nDWfnTnRIR7oLK9z0cNWOWYg57kH6FZCNfkKLkVzxqbqRgNEpSBZBwLce3m+91LdQ2N/kCgMr7giHV64WXeFY/YMzddrnGjn606ffgK5RMQMBgcfPiEMMUlVo/MTHtvsPVYwhBYaocpkPHSaLTa3eTmEII80aiDtZojdghe8QWZMwCbFbs4VJzzMZq3SqyiCJ2QK+D+ZFEv2d26rh6gLX3iKKc09AVVYU72Rtp9O5nvuRGkzIvLXjP8lTR/F8JXLbtDES4aJJ+uZYk4EeFR5qgPQAOGWhRcZfJzE8AyRSNvKF+kN9niBDP+KeRbCnm+MxHhEMgd0k66hBIe+e9FZlsEYmgEyaMYjL8PYI/OdAFU9dSUoW2vx0xLctKkBfVk0v7bF7iKf1CsagzF5HdprUhH9n7cs4IHc7JkcOtcb2sJ+e289lJjDYMYkW8EybbAu3hJhbj75pBzPHZeaTxpZ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4V1hRBdJJ1KIKhYOy5oGk5l+CndfxATNZquVd7y6mok=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50kG4uf7m6DQUA6NKxuZ43JHpfWMNBRV/4Kj+DIQDIk=</DigestValue>
      </Reference>
      <Reference URI="/xl/drawings/vmlDrawing1.vml?ContentType=application/vnd.openxmlformats-officedocument.vmlDrawing">
        <DigestMethod Algorithm="http://www.w3.org/2001/04/xmlenc#sha256"/>
        <DigestValue>Z4zNOpZc+Ai3uUQmsz4dn/peBHlPjsNAtS6kEE1SBQ8=</DigestValue>
      </Reference>
      <Reference URI="/xl/media/image1.png?ContentType=image/png">
        <DigestMethod Algorithm="http://www.w3.org/2001/04/xmlenc#sha256"/>
        <DigestValue>ajdVG31T/2M+llQSKBnOYxrjvHHXVpqfPIIoURSyA10=</DigestValue>
      </Reference>
      <Reference URI="/xl/media/image2.emf?ContentType=image/x-emf">
        <DigestMethod Algorithm="http://www.w3.org/2001/04/xmlenc#sha256"/>
        <DigestValue>xgimzfRI+MT//lMlydaIPsxJlT6mvPIBbVVraMDQkPU=</DigestValue>
      </Reference>
      <Reference URI="/xl/media/image3.emf?ContentType=image/x-emf">
        <DigestMethod Algorithm="http://www.w3.org/2001/04/xmlenc#sha256"/>
        <DigestValue>fhxO5qAgn3qjmGK8rrr97CzsSwmkjKov0XDzywK4qEY=</DigestValue>
      </Reference>
      <Reference URI="/xl/media/image4.emf?ContentType=image/x-emf">
        <DigestMethod Algorithm="http://www.w3.org/2001/04/xmlenc#sha256"/>
        <DigestValue>ux+fCSHoX9sf1pHEYx0KjWPD7pk5hh0teS/lKNt8hXk=</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/E2xUnaKVvQhybBMAm8SzdIUH7GTLxtcurIpY3UIOPM=</DigestValue>
      </Reference>
      <Reference URI="/xl/printerSettings/printerSettings3.bin?ContentType=application/vnd.openxmlformats-officedocument.spreadsheetml.printerSettings">
        <DigestMethod Algorithm="http://www.w3.org/2001/04/xmlenc#sha256"/>
        <DigestValue>/E2xUnaKVvQhybBMAm8SzdIUH7GTLxtcurIpY3UIOPM=</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5zZ7T6LEsJabjAQHWhL4CNTP34ZZUv59o6AxrnRmNk4=</DigestValue>
      </Reference>
      <Reference URI="/xl/sharedStrings.xml?ContentType=application/vnd.openxmlformats-officedocument.spreadsheetml.sharedStrings+xml">
        <DigestMethod Algorithm="http://www.w3.org/2001/04/xmlenc#sha256"/>
        <DigestValue>H8dAQw3jv0qrliqBFt70ifxDgEegwBsvhuibfv2a03Y=</DigestValue>
      </Reference>
      <Reference URI="/xl/styles.xml?ContentType=application/vnd.openxmlformats-officedocument.spreadsheetml.styles+xml">
        <DigestMethod Algorithm="http://www.w3.org/2001/04/xmlenc#sha256"/>
        <DigestValue>SjcKWvoM4liC2OMJxohi8Y/WKIyKuPqPAQvKbyG00Ck=</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n6yhcsL2O0RmubfosazzZYaa3TnmjQpOmTSrH0+nsqo=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sheet1.xml?ContentType=application/vnd.openxmlformats-officedocument.spreadsheetml.worksheet+xml">
        <DigestMethod Algorithm="http://www.w3.org/2001/04/xmlenc#sha256"/>
        <DigestValue>k2h+bNontPBtMBLdpmC8e9pRxrqP4mP0nHB8lLk/qsM=</DigestValue>
      </Reference>
      <Reference URI="/xl/worksheets/sheet2.xml?ContentType=application/vnd.openxmlformats-officedocument.spreadsheetml.worksheet+xml">
        <DigestMethod Algorithm="http://www.w3.org/2001/04/xmlenc#sha256"/>
        <DigestValue>APn+PfhGwcYZDYzAG+8KlUynfsZPlQD6d793i0RMg6I=</DigestValue>
      </Reference>
      <Reference URI="/xl/worksheets/sheet3.xml?ContentType=application/vnd.openxmlformats-officedocument.spreadsheetml.worksheet+xml">
        <DigestMethod Algorithm="http://www.w3.org/2001/04/xmlenc#sha256"/>
        <DigestValue>672dem8bmhRXei1RO0Vs6Qaq6dQCydC6q79RQrmvW9E=</DigestValue>
      </Reference>
      <Reference URI="/xl/worksheets/sheet4.xml?ContentType=application/vnd.openxmlformats-officedocument.spreadsheetml.worksheet+xml">
        <DigestMethod Algorithm="http://www.w3.org/2001/04/xmlenc#sha256"/>
        <DigestValue>7zSrarYPaiH2mTXDauDIVxYUrwxW3YXlkfFlvBUUC94=</DigestValue>
      </Reference>
      <Reference URI="/xl/worksheets/sheet5.xml?ContentType=application/vnd.openxmlformats-officedocument.spreadsheetml.worksheet+xml">
        <DigestMethod Algorithm="http://www.w3.org/2001/04/xmlenc#sha256"/>
        <DigestValue>+ClvhDz5mHncFVpCWzoPqFHT2FTa8+kv5P+iXWxmzXY=</DigestValue>
      </Reference>
      <Reference URI="/xl/worksheets/sheet6.xml?ContentType=application/vnd.openxmlformats-officedocument.spreadsheetml.worksheet+xml">
        <DigestMethod Algorithm="http://www.w3.org/2001/04/xmlenc#sha256"/>
        <DigestValue>Aj7xhMF0ApRHWR8EQ/zOtAosfOq5nq7R4Hb2tcQ3QJM=</DigestValue>
      </Reference>
      <Reference URI="/xl/worksheets/sheet7.xml?ContentType=application/vnd.openxmlformats-officedocument.spreadsheetml.worksheet+xml">
        <DigestMethod Algorithm="http://www.w3.org/2001/04/xmlenc#sha256"/>
        <DigestValue>aGNTPCKYjOTlVFvWC2lTbPVKQRaANL3d5/yRX9hPgHk=</DigestValue>
      </Reference>
      <Reference URI="/xl/worksheets/sheet8.xml?ContentType=application/vnd.openxmlformats-officedocument.spreadsheetml.worksheet+xml">
        <DigestMethod Algorithm="http://www.w3.org/2001/04/xmlenc#sha256"/>
        <DigestValue>bLO7rSWdYzI8lVJDSA42An8DsYTtZYc9skrY3m3Esso=</DigestValue>
      </Reference>
    </Manifest>
    <SignatureProperties>
      <SignatureProperty Id="idSignatureTime" Target="#idPackageSignature">
        <mdssi:SignatureTime xmlns:mdssi="http://schemas.openxmlformats.org/package/2006/digital-signature">
          <mdssi:Format>YYYY-MM-DDThh:mm:ssTZD</mdssi:Format>
          <mdssi:Value>2022-05-03T21:09:03Z</mdssi:Value>
        </mdssi:SignatureTime>
      </SignatureProperty>
    </SignatureProperties>
  </Object>
  <Object Id="idOfficeObject">
    <SignatureProperties>
      <SignatureProperty Id="idOfficeV1Details" Target="#idPackageSignature">
        <SignatureInfoV1 xmlns="http://schemas.microsoft.com/office/2006/digsig">
          <SetupID>{238BDF6B-2B52-475C-8CA4-DEBD0C691126}</SetupID>
          <SignatureText>Juan Talavera</SignatureText>
          <SignatureImage/>
          <SignatureComments/>
          <WindowsVersion>10.0</WindowsVersion>
          <OfficeVersion>16.0.15128/23</OfficeVersion>
          <ApplicationVersion>16.0.15128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2022-05-03T21:09:03Z</xd:SigningTime>
          <xd:SigningCertificate>
            <xd:Cert>
              <xd:CertDigest>
                <DigestMethod Algorithm="http://www.w3.org/2001/04/xmlenc#sha256"/>
                <DigestValue>NzyQOkOpnuBS5UnBYfPWfUjFIrVPzgvD1M4bJpKvT1M=</DigestValue>
              </xd:CertDigest>
              <xd:IssuerSerial>
                <X509IssuerName>C=PY, O=DOCUMENTA S.A., CN=CA-DOCUMENTA S.A., SERIALNUMBER=RUC 80050172-1</X509IssuerName>
                <X509SerialNumber>2801867242457775703</X509SerialNumber>
              </xd:IssuerSerial>
            </xd:Cert>
          </xd:SigningCertificate>
          <xd:SignaturePolicyIdentifier>
            <xd:SignaturePolicyImplied/>
          </xd:SignaturePolicyIdentifier>
        </xd:SignedSignatureProperties>
      </xd:SignedProperties>
    </xd:QualifyingProperties>
  </Object>
  <Object Id="idValidSigLnImg">AQAAAGwAAAAAAAAAAAAAAP8AAAB/AAAAAAAAAAAAAAAYEAAAAwgAACBFTUYAAAEA4BsAAKoAAAAGAAAAAAAAAAAAAAAAAAAAgAcAADgEAAA1AQAArQAAAAAAAAAAAAAAAAAAAAi3BADIo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MkAAAAEAAAA9wAAABEAAAAlAAAADAAAAAEAAABUAAAAfAAAAMoAAAAEAAAA9QAAABAAAAABAAAAAMCAQe0lgEHKAAAABAAAAAgAAABMAAAAAAAAAAAAAAAAAAAA//////////9cAAAANQAvADMALwAyADAAMgAyAAYAAAAEAAAABgAAAAQAAAAGAAAABgAAAAY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AMCAQe0lgE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Y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JAAAASAAAACUAAAAMAAAABAAAAFQAAACcAAAAKgAAADMAAACHAAAARwAAAAEAAAAAwIBB7SWAQSoAAAAzAAAADQAAAEwAAAAAAAAAAAAAAAAAAAD//////////2gAAABKAHUAYQBuACAAVABhAGwAYQB2AGUAcgBhAAAABgAAAAkAAAAIAAAACQAAAAQAAAAIAAAACAAAAAQAAAAIAAAACAAAAAgAAAAG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RAAAAXAAAAAEAAAAAwIBB7SWAQQoAAABQAAAAGgAAAEwAAAAAAAAAAAAAAAAAAAD//////////4AAAABKAHUAYQBuACAASgBvAHMAZQAgAFQAYQBsAGEAdgBlAHIAYQAgAFMAYQBnAHUAaQBlAHIABAAAAAcAAAAGAAAABwAAAAMAAAAEAAAABwAAAAUAAAAGAAAAAwAAAAYAAAAGAAAAAwAAAAYAAAAFAAAABgAAAAQAAAAGAAAAAwAAAAYAAAAGAAAABwAAAAcAAAADAAAABgAAAAQ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oAAAACgAAAGAAAABTAAAAbAAAAAEAAAAAwIBB7SWAQQoAAABgAAAADwAAAEwAAAAAAAAAAAAAAAAAAAD//////////2wAAABTAGkAbgBkAGkAYwBvACAAVABpAHQAdQBsAGEAcgAAAAYAAAADAAAABwAAAAcAAAADAAAABQAAAAcAAAADAAAABgAAAAMAAAAEAAAABwAAAAMAAAAGAAAABAAAAEsAAABAAAAAMAAAAAUAAAAgAAAAAQAAAAEAAAAQAAAAAAAAAAAAAAAAAQAAgAAAAAAAAAAAAAAAAAEAAIAAAAAlAAAADAAAAAIAAAAnAAAAGAAAAAUAAAAAAAAA////AAAAAAAlAAAADAAAAAUAAABMAAAAZAAAAAkAAABwAAAA4QAAAHwAAAAJAAAAcAAAANkAAAANAAAAIQDwAAAAAAAAAAAAAACAPwAAAAAAAAAAAACAPwAAAAAAAAAAAAAAAAAAAAAAAAAAAAAAAAAAAAAAAAAAJQAAAAwAAAAAAACAKAAAAAwAAAAFAAAAJQAAAAwAAAABAAAAGAAAAAwAAAAAAAAAEgAAAAwAAAABAAAAFgAAAAwAAAAAAAAAVAAAACwBAAAKAAAAcAAAAOAAAAB8AAAAAQAAAADAgEHtJYBBCgAAAHAAAAAlAAAATAAAAAQAAAAJAAAAcAAAAOIAAAB9AAAAmAAAAFMAaQBnAG4AZQBkACAAYgB5ADoAIABKAFUAQQBOACAASgBPAFMARQAgAFQAQQBMAEEAVgBFAFIAQQAgAFMAQQBHAFUASQBFAFIAAAAGAAAAAwAAAAcAAAAHAAAABgAAAAcAAAADAAAABwAAAAUAAAADAAAAAwAAAAQAAAAIAAAABwAAAAgAAAADAAAABAAAAAkAAAAGAAAABgAAAAMAAAAGAAAABwAAAAUAAAAHAAAABwAAAAYAAAAHAAAABwAAAAMAAAAGAAAABwAAAAgAAAAIAAAAAwAAAAYAAAAHAAAAFgAAAAwAAAAAAAAAJQAAAAwAAAACAAAADgAAABQAAAAAAAAAEAAAABQAAAA=</Object>
  <Object Id="idInvalidSigLnImg">AQAAAGwAAAAAAAAAAAAAAP8AAAB/AAAAAAAAAAAAAAAYEAAAAwgAACBFTUYAAAEAlB8AALAAAAAGAAAAAAAAAAAAAAAAAAAAgAcAADgEAAA1AQAArQAAAAAAAAAAAAAAAAAAAAi3BADIow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HMVPSGy5uFiE4GypVJ0KnHjN9AAABAAAAAACcz+7S6ffb7fnC0t1haH0hMm8aLXIuT8ggOIwoRKslP58cK08AAAGAPwAAAMHg9P///////////+bm5k9SXjw/SzBRzTFU0y1NwSAyVzFGXwEBAoA/CA8mnM/u69/SvI9jt4tgjIR9FBosDBEjMVTUMlXWMVPRKUSeDxk4AAAAAAAAAADT6ff///////+Tk5MjK0krSbkvUcsuT8YVJFoTIFIrSbgtTcEQHEcAAAAAAJzP7vT6/bTa8kRleixHhy1Nwi5PxiQtTnBwcJKSki81SRwtZAgOIwAAAAAAweD02+35gsLqZ5q6Jz1jNEJyOUZ4qamp+/v7////wdPeVnCJAQECAAAAAACv1/Ho8/ubzu6CwuqMudS3u769vb3////////////L5fZymsABAgMAAAAAAK/X8fz9/uLx+snk9uTy+vz9/v///////////////8vl9nKawAECAwAAAAAAotHvtdryxOL1xOL1tdry0+r32+350+r3tdryxOL1pdPvc5rAAQIDAAAAAABpj7ZnjrZqj7Zqj7ZnjrZtkbdukrdtkbdnjrZqj7ZojrZ3rdUCAwQAAAAAAAAAAAAAAAAAAAAAAAAAAAAAAAAAAAAAAAAAAAAAAAAAAAAAAAAAAAAAJwAAABgAAAABAAAAAAAAAP///wAAAAAAJQAAAAwAAAABAAAATAAAAGQAAAAiAAAABAAAAHkAAAAQAAAAIgAAAAQAAABY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AEgAAAAwAAAABAAAAHgAAABgAAAAiAAAABAAAAHoAAAARAAAAJQAAAAwAAAABAAAAVAAAALQAAAAjAAAABAAAAHgAAAAQAAAAAQAAAADAgEHtJYBBIwAAAAQAAAARAAAATAAAAAAAAAAAAAAAAAAAAP//////////cAAAAEkAbgB2AGEAbABpAGQAIABzAGkAZwBuAGEAdAB1AHIAZQAAAAMAAAAHAAAABQAAAAYAAAADAAAAAwAAAAcAAAADAAAABQAAAAMAAAAHAAAABwAAAAYAAAAEAAAABwAAAAQAAAAG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AMCAQe0lgE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YA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JAAAASAAAACUAAAAMAAAABAAAAFQAAACcAAAAKgAAADMAAACHAAAARwAAAAEAAAAAwIBB7SWAQSoAAAAzAAAADQAAAEwAAAAAAAAAAAAAAAAAAAD//////////2gAAABKAHUAYQBuACAAVABhAGwAYQB2AGUAcgBhAAAABgAAAAkAAAAIAAAACQAAAAQAAAAIAAAACAAAAAQAAAAIAAAACAAAAAgAAAAGAAAAC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RAAAAXAAAAAEAAAAAwIBB7SWAQQoAAABQAAAAGgAAAEwAAAAAAAAAAAAAAAAAAAD//////////4AAAABKAHUAYQBuACAASgBvAHMAZQAgAFQAYQBsAGEAdgBlAHIAYQAgAFMAYQBnAHUAaQBlAHIABAAAAAcAAAAGAAAABwAAAAMAAAAEAAAABwAAAAUAAAAGAAAAAwAAAAYAAAAGAAAAAwAAAAYAAAAFAAAABgAAAAQAAAAGAAAAAwAAAAYAAAAGAAAABwAAAAcAAAADAAAABgAAAAQ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oAAAACgAAAGAAAABTAAAAbAAAAAEAAAAAwIBB7SWAQQoAAABgAAAADwAAAEwAAAAAAAAAAAAAAAAAAAD//////////2wAAABTAGkAbgBkAGkAYwBvACAAVABpAHQAdQBsAGEAcgAAAAYAAAADAAAABwAAAAcAAAADAAAABQAAAAcAAAADAAAABgAAAAMAAAAEAAAABwAAAAMAAAAGAAAABAAAAEsAAABAAAAAMAAAAAUAAAAgAAAAAQAAAAEAAAAQAAAAAAAAAAAAAAAAAQAAgAAAAAAAAAAAAAAAAAEAAIAAAAAlAAAADAAAAAIAAAAnAAAAGAAAAAUAAAAAAAAA////AAAAAAAlAAAADAAAAAUAAABMAAAAZAAAAAkAAABwAAAA4QAAAHwAAAAJAAAAcAAAANkAAAANAAAAIQDwAAAAAAAAAAAAAACAPwAAAAAAAAAAAACAPwAAAAAAAAAAAAAAAAAAAAAAAAAAAAAAAAAAAAAAAAAAJQAAAAwAAAAAAACAKAAAAAwAAAAFAAAAJQAAAAwAAAABAAAAGAAAAAwAAAAAAAAAEgAAAAwAAAABAAAAFgAAAAwAAAAAAAAAVAAAACwBAAAKAAAAcAAAAOAAAAB8AAAAAQAAAADAgEHtJYBBCgAAAHAAAAAlAAAATAAAAAQAAAAJAAAAcAAAAOIAAAB9AAAAmAAAAFMAaQBnAG4AZQBkACAAYgB5ADoAIABKAFUAQQBOACAASgBPAFMARQAgAFQAQQBMAEEAVgBFAFIAQQAgAFMAQQBHAFUASQBFAFIAAAAGAAAAAwAAAAcAAAAHAAAABgAAAAcAAAADAAAABwAAAAUAAAADAAAAAwAAAAQAAAAIAAAABwAAAAgAAAADAAAABAAAAAkAAAAGAAAABgAAAAMAAAAGAAAABwAAAAUAAAAHAAAABwAAAAYAAAAHAAAABwAAAAMAAAAGAAAABwAAAAgAAAAIAAAAAwAAAAYAAAAHAAAAFgAAAAwAAAAAAAAAJQAAAAwAAAACAAAADgAAABQAAAAAAAAAEAAAABQ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'6'!_Hlk486413223</vt:lpstr>
      <vt:lpstr>'6'!_Hlk492023274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dcterms:created xsi:type="dcterms:W3CDTF">2015-06-05T18:19:34Z</dcterms:created>
  <dcterms:modified xsi:type="dcterms:W3CDTF">2022-05-03T20:09:52Z</dcterms:modified>
</cp:coreProperties>
</file>