
<file path=[Content_Types].xml><?xml version="1.0" encoding="utf-8"?>
<Types xmlns="http://schemas.openxmlformats.org/package/2006/content-types">
  <Default Extension="bin" ContentType="application/vnd.openxmlformats-officedocument.spreadsheetml.printerSettings"/>
  <Default Extension="emf" ContentType="image/x-emf"/>
  <Default Extension="jpg" ContentType="image/jpeg"/>
  <Default Extension="rels" ContentType="application/vnd.openxmlformats-package.relationships+xml"/>
  <Default Extension="sigs" ContentType="application/vnd.openxmlformats-package.digital-signature-origin"/>
  <Default Extension="vml" ContentType="application/vnd.openxmlformats-officedocument.vmlDrawing"/>
  <Default Extension="xml" ContentType="application/xml"/>
  <Override PartName="/xl/workbook.xml" ContentType="application/vnd.openxmlformats-officedocument.spreadsheetml.sheet.main+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worksheets/sheet5.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_xmlsignatures/sig1.xml" ContentType="application/vnd.openxmlformats-package.digital-signature-xmlsignature+xml"/>
  <Override PartName="/_xmlsignatures/sig2.xml" ContentType="application/vnd.openxmlformats-package.digital-signature-xmlsignature+xml"/>
  <Override PartName="/_xmlsignatures/sig3.xml" ContentType="application/vnd.openxmlformats-package.digital-signature-xmlsignature+xml"/>
  <Override PartName="/_xmlsignatures/sig4.xml" ContentType="application/vnd.openxmlformats-package.digital-signature-xmlsignature+xml"/>
  <Override PartName="/_xmlsignatures/sig5.xml" ContentType="application/vnd.openxmlformats-package.digital-signature-xmlsignature+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package/2006/relationships/digital-signature/origin" Target="_xmlsignatures/origin.sigs"/></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328"/>
  <workbookPr/>
  <mc:AlternateContent xmlns:mc="http://schemas.openxmlformats.org/markup-compatibility/2006">
    <mc:Choice Requires="x15">
      <x15ac:absPath xmlns:x15ac="http://schemas.microsoft.com/office/spreadsheetml/2010/11/ac" url="C:\Users\Pablo Roa\Desktop\ESTADOS FINANCIEROS 31_12_2023\"/>
    </mc:Choice>
  </mc:AlternateContent>
  <xr:revisionPtr revIDLastSave="0" documentId="13_ncr:201_{1C248116-8917-42CE-AA29-12AE9B7E4FFA}" xr6:coauthVersionLast="47" xr6:coauthVersionMax="47" xr10:uidLastSave="{00000000-0000-0000-0000-000000000000}"/>
  <bookViews>
    <workbookView xWindow="-120" yWindow="-120" windowWidth="29040" windowHeight="15720" tabRatio="713" xr2:uid="{00000000-000D-0000-FFFF-FFFF00000000}"/>
  </bookViews>
  <sheets>
    <sheet name="indice" sheetId="9" r:id="rId1"/>
    <sheet name="1" sheetId="1" r:id="rId2"/>
    <sheet name="2" sheetId="2" r:id="rId3"/>
    <sheet name="3" sheetId="3" r:id="rId4"/>
    <sheet name="4" sheetId="4" r:id="rId5"/>
    <sheet name="5" sheetId="5" r:id="rId6"/>
    <sheet name="6" sheetId="6" r:id="rId7"/>
    <sheet name="7" sheetId="7" r:id="rId8"/>
    <sheet name="8" sheetId="8" r:id="rId9"/>
    <sheet name="9" sheetId="12" r:id="rId10"/>
    <sheet name="10" sheetId="10" r:id="rId11"/>
    <sheet name="11" sheetId="11" r:id="rId12"/>
  </sheets>
  <definedNames>
    <definedName name="_Hlk486413223" localSheetId="10">'10'!$A$6</definedName>
    <definedName name="_Hlk492023274" localSheetId="10">'10'!$A$62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200" i="11" l="1"/>
  <c r="A186" i="11" l="1"/>
  <c r="A2" i="11"/>
  <c r="J181" i="11"/>
  <c r="H14" i="4"/>
  <c r="C153" i="10"/>
  <c r="B153" i="10"/>
  <c r="C142" i="10"/>
  <c r="B142" i="10"/>
  <c r="B4" i="5"/>
  <c r="B4" i="4"/>
  <c r="E14" i="2"/>
  <c r="B4" i="1"/>
  <c r="E70" i="10"/>
  <c r="E71" i="10"/>
  <c r="C16" i="8"/>
  <c r="C21" i="8"/>
  <c r="C15" i="8"/>
  <c r="C13" i="8"/>
  <c r="C17" i="1"/>
  <c r="C16" i="6"/>
  <c r="C18" i="6"/>
  <c r="C19" i="6"/>
  <c r="C20" i="6"/>
  <c r="C21" i="6"/>
  <c r="C11" i="6"/>
  <c r="C9" i="5"/>
  <c r="D21" i="3"/>
  <c r="C23" i="8" l="1"/>
  <c r="C17" i="8"/>
  <c r="C14" i="2"/>
  <c r="E7" i="7" l="1"/>
  <c r="D14" i="2"/>
  <c r="E15" i="2" l="1"/>
  <c r="C8" i="9" l="1"/>
  <c r="C116" i="10" l="1"/>
  <c r="B116" i="10"/>
  <c r="E73" i="10"/>
  <c r="E72" i="10"/>
  <c r="E69" i="10"/>
  <c r="E53" i="10"/>
  <c r="E52" i="10"/>
  <c r="C21" i="5"/>
  <c r="C11" i="7"/>
  <c r="C10" i="7"/>
  <c r="C12" i="6"/>
  <c r="C29" i="5"/>
  <c r="C14" i="5"/>
  <c r="C10" i="5"/>
  <c r="C14" i="7" l="1"/>
  <c r="B4" i="8"/>
  <c r="E14" i="7"/>
  <c r="E6" i="7"/>
  <c r="B4" i="7"/>
  <c r="B4" i="6"/>
  <c r="C4" i="3"/>
  <c r="E7" i="2"/>
  <c r="E6" i="2"/>
  <c r="B4" i="2"/>
  <c r="E23" i="1" l="1"/>
  <c r="E17" i="1"/>
  <c r="C23" i="1"/>
  <c r="E24" i="1" l="1"/>
  <c r="C9" i="1" s="1"/>
  <c r="B109" i="10"/>
  <c r="C74" i="10"/>
  <c r="C9" i="8" l="1"/>
  <c r="C24" i="8" s="1"/>
  <c r="C134" i="10"/>
  <c r="B134" i="10"/>
  <c r="C109" i="10" l="1"/>
  <c r="E74" i="10" l="1"/>
  <c r="E10" i="7"/>
  <c r="E11" i="7"/>
  <c r="C23" i="5"/>
  <c r="C24" i="1" l="1"/>
  <c r="O4" i="9"/>
  <c r="D6" i="4" l="1"/>
  <c r="C6" i="4"/>
  <c r="D5" i="5"/>
  <c r="C5" i="5"/>
  <c r="D5" i="6"/>
  <c r="C5" i="6"/>
  <c r="E5" i="8"/>
  <c r="C5" i="8"/>
  <c r="D16" i="4"/>
  <c r="D12" i="4"/>
  <c r="E5" i="3"/>
  <c r="D5" i="3"/>
  <c r="D17" i="4" l="1"/>
  <c r="C31" i="5" l="1"/>
  <c r="C16" i="5"/>
  <c r="D31" i="5"/>
  <c r="D23" i="5"/>
  <c r="D16" i="5"/>
  <c r="D12" i="5"/>
  <c r="D17" i="5" l="1"/>
  <c r="D25" i="5" s="1"/>
  <c r="D32" i="5" s="1"/>
  <c r="D34" i="5" s="1"/>
  <c r="C12" i="5"/>
  <c r="C17" i="5" l="1"/>
  <c r="C25" i="5" s="1"/>
  <c r="E23" i="8"/>
  <c r="E17" i="8"/>
  <c r="D22" i="6"/>
  <c r="C22" i="6"/>
  <c r="D13" i="6"/>
  <c r="C13" i="6"/>
  <c r="D29" i="4"/>
  <c r="C29" i="4"/>
  <c r="D22" i="4"/>
  <c r="D23" i="4" s="1"/>
  <c r="C22" i="4"/>
  <c r="C16" i="4"/>
  <c r="C12" i="4"/>
  <c r="E21" i="3"/>
  <c r="E12" i="3"/>
  <c r="D12" i="3"/>
  <c r="E11" i="2"/>
  <c r="E10" i="2"/>
  <c r="C32" i="5" l="1"/>
  <c r="E24" i="8"/>
  <c r="D23" i="6"/>
  <c r="C17" i="4"/>
  <c r="E22" i="3"/>
  <c r="C23" i="6"/>
  <c r="D30" i="4"/>
  <c r="D22" i="3"/>
  <c r="D12" i="7" s="1"/>
  <c r="D14" i="7" s="1"/>
  <c r="E15" i="7" s="1"/>
  <c r="C23" i="4" l="1"/>
  <c r="D32" i="4"/>
  <c r="E12" i="7"/>
  <c r="C34" i="5"/>
  <c r="E13" i="2"/>
  <c r="C30" i="4" l="1"/>
  <c r="C32" i="4" l="1"/>
</calcChain>
</file>

<file path=xl/sharedStrings.xml><?xml version="1.0" encoding="utf-8"?>
<sst xmlns="http://schemas.openxmlformats.org/spreadsheetml/2006/main" count="1591" uniqueCount="443">
  <si>
    <t>FONDO MUTUO CORTO PLAZO DOLARES AMERICANOS</t>
  </si>
  <si>
    <t>G</t>
  </si>
  <si>
    <t>Saldo de Caja al inicio del año</t>
  </si>
  <si>
    <t>Actividades Operativas</t>
  </si>
  <si>
    <t>Causa de Las Variaciones de efectivo</t>
  </si>
  <si>
    <t>Cambios en activos y pasivos operativos</t>
  </si>
  <si>
    <t>Aumento o disminucion deudores por operaciones</t>
  </si>
  <si>
    <t>Aumento o Disminucion intereses a cobrar</t>
  </si>
  <si>
    <t>Aumentoo disminución en acreedores por operaciones</t>
  </si>
  <si>
    <t>Aumento o disminución en otros pasivos</t>
  </si>
  <si>
    <t>Flujo neto generado por actividades operativas</t>
  </si>
  <si>
    <t>Actividades de financiación</t>
  </si>
  <si>
    <t>Rescate</t>
  </si>
  <si>
    <t>Aumento o disminución de inversiones</t>
  </si>
  <si>
    <t>Suscripciones</t>
  </si>
  <si>
    <t>Flujo Neto de efectivo por actividades de financiación</t>
  </si>
  <si>
    <t>Saldo final de efectivos</t>
  </si>
  <si>
    <t>ESTADO DE VARIACIÓN DEL ACTIVO NETO</t>
  </si>
  <si>
    <t>CUENTAS</t>
  </si>
  <si>
    <t>APORTANTES</t>
  </si>
  <si>
    <t>RESULTADOS</t>
  </si>
  <si>
    <t>Saldo al inicio del periodo</t>
  </si>
  <si>
    <t>Movimientos del periodo</t>
  </si>
  <si>
    <t>Rescates</t>
  </si>
  <si>
    <t>Resultado del Periodo</t>
  </si>
  <si>
    <t>Saldo al final del periodo</t>
  </si>
  <si>
    <t>INGRESOS</t>
  </si>
  <si>
    <t>Resultado por Tenencia</t>
  </si>
  <si>
    <t xml:space="preserve">Intereses </t>
  </si>
  <si>
    <t xml:space="preserve">Otros </t>
  </si>
  <si>
    <t>Total Ingresos</t>
  </si>
  <si>
    <t>EGRESOS</t>
  </si>
  <si>
    <t>Comisión por Administración</t>
  </si>
  <si>
    <t xml:space="preserve">- Gastos de Ventas </t>
  </si>
  <si>
    <t>Comisión por Corretaje</t>
  </si>
  <si>
    <t>Otros Egresos</t>
  </si>
  <si>
    <t>Total Egresos</t>
  </si>
  <si>
    <t>Resultado del Ejercicio</t>
  </si>
  <si>
    <t>(EN MONEDA EXTRANJERA)</t>
  </si>
  <si>
    <t>ACTIVOS</t>
  </si>
  <si>
    <t>ACTIVO CORRIENTE</t>
  </si>
  <si>
    <t>DISPONIBILIDADES</t>
  </si>
  <si>
    <t>Bancos</t>
  </si>
  <si>
    <t xml:space="preserve">INVERSIONES </t>
  </si>
  <si>
    <t>Titulo de Renta Variable</t>
  </si>
  <si>
    <t>ACTIVO NO CORRIENTE</t>
  </si>
  <si>
    <t>Total de Activo Bruto</t>
  </si>
  <si>
    <t xml:space="preserve">PASIVOS </t>
  </si>
  <si>
    <t xml:space="preserve">PASIVO </t>
  </si>
  <si>
    <t>ACREEDORES POR OPERACIONES</t>
  </si>
  <si>
    <t>Comisiones a Pagar a la Administradora</t>
  </si>
  <si>
    <t>Rescates a Pagar</t>
  </si>
  <si>
    <t xml:space="preserve">Total Pasivo </t>
  </si>
  <si>
    <t>Activo Neto</t>
  </si>
  <si>
    <t>Cuotas partes en circulación</t>
  </si>
  <si>
    <t>Valor cuota parte al cierre</t>
  </si>
  <si>
    <t>(EN MONEDA LOCAL)</t>
  </si>
  <si>
    <t>TOTAL ACTIVO CORRIENTE</t>
  </si>
  <si>
    <t>TOTAL ACTIVO NO CORRIENTE</t>
  </si>
  <si>
    <t>(Moneda Local)</t>
  </si>
  <si>
    <t>Tipo de cambio Vendedor</t>
  </si>
  <si>
    <t>Desde</t>
  </si>
  <si>
    <t>Comparativo</t>
  </si>
  <si>
    <t>FECHA DE REPORTE</t>
  </si>
  <si>
    <t>USD</t>
  </si>
  <si>
    <t>Aumento o disminución en acreedores por operaciones</t>
  </si>
  <si>
    <t>Estados Financieros</t>
  </si>
  <si>
    <t>(Anexo D)</t>
  </si>
  <si>
    <t>Índice</t>
  </si>
  <si>
    <t>NOTAS A LOS ESTADOS FINANCIEROS</t>
  </si>
  <si>
    <t>Fondo Mutuo Corto Plazo Dólares Americanos</t>
  </si>
  <si>
    <t>ESTADO DE VARIACION DEL ACTIVO NETO EN DOLARES AMERICANOS</t>
  </si>
  <si>
    <t>ESTADO DE FLUJO DE CAJA EN DOLARES AMERICANOS</t>
  </si>
  <si>
    <t>ESTADO DE RESULTADO EN DOLARES AMERICANOS</t>
  </si>
  <si>
    <t>BALANCE GENERAL EN DOLARES AMERICANOS</t>
  </si>
  <si>
    <t>BALANCE GENERAL EN GUARANIES</t>
  </si>
  <si>
    <t>ESTADO DE RESULTADO EN GUARANIES</t>
  </si>
  <si>
    <t>ESTADO DE VARIACION DEL ACTIVO NETO EN GUARANIES</t>
  </si>
  <si>
    <t>ESTADO DE FLUJO DE CAJA EN GUARANIES</t>
  </si>
  <si>
    <t>Nota  1 – INFORMACIÓN BÁSICA DEL FONDO EN MONEDA EXTRANJERA</t>
  </si>
  <si>
    <t>Nota  2 – Información sobre la Administradora</t>
  </si>
  <si>
    <t>2.1 - INVESTOR ADMINISTRADORA DE FONDOS PATRIMONIALES DE INVERSION  SOCIEDAD ANÓNIMA ha sido constituida legalmente bajo las leyes de la República del Paraguay. Su constitución ha sido formalizada ante el escribano Publico Luis Enrique Peroni Giralt  por Escritura Publica Nº 1.201 en fecha 20 de diciembre de 2016. Se encuentra inscripta en los Registros Públicos de Comercio, bajo el Numero 7612 serie 1 folio 1 y siguientes, de la sección contratos de fecha 18 de enero de 2017.</t>
  </si>
  <si>
    <t>Nota 3.- Principales políticas y prácticas contables aplicadas.</t>
  </si>
  <si>
    <t xml:space="preserve">3.2. La moneda de cuenta </t>
  </si>
  <si>
    <t>3.3 Política de Constitución de Previsiones:</t>
  </si>
  <si>
    <t xml:space="preserve">La entidad no tiene saldos de clientes, por tanto no existen partidas que requieran la constitución de previsiones. </t>
  </si>
  <si>
    <t>3.5 – Valuación de las Inversiones</t>
  </si>
  <si>
    <t>3.6 Política de Reconocimiento de Ingresos:</t>
  </si>
  <si>
    <t xml:space="preserve">3.7  Flujo de Efectivo  </t>
  </si>
  <si>
    <t>3.13 Tipos de cambio utilizados para convertir en moneda nacional los saldos en Moneda Extranjera:</t>
  </si>
  <si>
    <t>Periodo actual</t>
  </si>
  <si>
    <t>Periodo anterior</t>
  </si>
  <si>
    <t>Tipo de cambio comprador</t>
  </si>
  <si>
    <t>Tipo de cambio vendedor</t>
  </si>
  <si>
    <t>Detalle</t>
  </si>
  <si>
    <t>Moneda extranjera clase</t>
  </si>
  <si>
    <t>Moneda extranjera Monto</t>
  </si>
  <si>
    <t>Cambio vigente</t>
  </si>
  <si>
    <t>Saldo periodo actual (Gs.)</t>
  </si>
  <si>
    <t>Activos</t>
  </si>
  <si>
    <t>Pasivos</t>
  </si>
  <si>
    <t>NO APLICABLE. Los fondos se constituyeron y registran en moneda extranjera, y su conversión a Guaraníes se efectúa al cierre al solo efecto de su presentación a los entes reguladores.</t>
  </si>
  <si>
    <t>Concepto</t>
  </si>
  <si>
    <t>Comisiones por Administración</t>
  </si>
  <si>
    <t>Otros</t>
  </si>
  <si>
    <t>TOTAL</t>
  </si>
  <si>
    <t>Mes</t>
  </si>
  <si>
    <t>Valor cuota</t>
  </si>
  <si>
    <t>Patrimonio Neto del Fondo</t>
  </si>
  <si>
    <t>N° de Partícipes</t>
  </si>
  <si>
    <t>1er. Trimestre</t>
  </si>
  <si>
    <t>Enero</t>
  </si>
  <si>
    <t>Febrero</t>
  </si>
  <si>
    <t>Marzo</t>
  </si>
  <si>
    <t>2do. Trimestre</t>
  </si>
  <si>
    <t>Abril</t>
  </si>
  <si>
    <t>Mayo</t>
  </si>
  <si>
    <t>Junio</t>
  </si>
  <si>
    <t>3er. Trimestre</t>
  </si>
  <si>
    <t>Julio</t>
  </si>
  <si>
    <t>Agosto</t>
  </si>
  <si>
    <t>Setiembre</t>
  </si>
  <si>
    <t>4to. Trimestre</t>
  </si>
  <si>
    <t>Octubre</t>
  </si>
  <si>
    <t>Noviembre</t>
  </si>
  <si>
    <t>Diciembre</t>
  </si>
  <si>
    <t>4.- COMPOSICIÓN DE LAS CUENTAS</t>
  </si>
  <si>
    <t>4.1 - DIPONIBILIDADES</t>
  </si>
  <si>
    <t>Efectivos en Dólares americanos depositadas en bancos e INVESTOR CASA DE BOLSA S.A.</t>
  </si>
  <si>
    <t>Valores al Cobro</t>
  </si>
  <si>
    <t>4.3 – ACREEDORES  POR OPERACIONES</t>
  </si>
  <si>
    <t>Comisión por Administración ( en usd)</t>
  </si>
  <si>
    <t>INGRESOS FINANCIEROS</t>
  </si>
  <si>
    <t>CONCEPTO</t>
  </si>
  <si>
    <t>INTERESES GANADOS EN OPERACIONES</t>
  </si>
  <si>
    <t>GANANCIA EN OPERACIONES</t>
  </si>
  <si>
    <t xml:space="preserve">EGRESOS OPERATIVOS </t>
  </si>
  <si>
    <t>COMISIONES DE ADM. DEVENGADOS</t>
  </si>
  <si>
    <t>PERDIDA EN OPERACIONES</t>
  </si>
  <si>
    <t>CUADRO DE INVERSIONES</t>
  </si>
  <si>
    <t>Instrumento</t>
  </si>
  <si>
    <t>Emisor</t>
  </si>
  <si>
    <t>Fecha de vencimiento</t>
  </si>
  <si>
    <t>Total de las Inversiones</t>
  </si>
  <si>
    <t>INFORME DEL SINDICO</t>
  </si>
  <si>
    <t>Señores accionistas de</t>
  </si>
  <si>
    <t>Es mi informe.</t>
  </si>
  <si>
    <t>Juan José Talavera</t>
  </si>
  <si>
    <t>Síndico Titular</t>
  </si>
  <si>
    <t>NOTAS A LOS ESTADOS CONTABLES</t>
  </si>
  <si>
    <t>Sector</t>
  </si>
  <si>
    <t>Pais</t>
  </si>
  <si>
    <t>Fecha de Compra</t>
  </si>
  <si>
    <t>Moneda</t>
  </si>
  <si>
    <t>Monto</t>
  </si>
  <si>
    <t>Valor de compra</t>
  </si>
  <si>
    <t>Valor contable</t>
  </si>
  <si>
    <t>Valor Nominal</t>
  </si>
  <si>
    <t>Tasa de interés</t>
  </si>
  <si>
    <t>% de las Inversiones según Reglam. Interno</t>
  </si>
  <si>
    <t>% de las Inversiones con relación al patrimonio neto del fondo</t>
  </si>
  <si>
    <t>% de las Inversiones por grupo económico</t>
  </si>
  <si>
    <t>CDA</t>
  </si>
  <si>
    <t>Paraguay</t>
  </si>
  <si>
    <t>Dólares Americanos</t>
  </si>
  <si>
    <t>Bonos Subordinados</t>
  </si>
  <si>
    <t>05/11/2021</t>
  </si>
  <si>
    <t>BANCO RIO S.A.E.C.A.</t>
  </si>
  <si>
    <t>BANCO BASA S.A.</t>
  </si>
  <si>
    <t>FIC S.A. DE FINANZAS</t>
  </si>
  <si>
    <t>Bonos Financieros</t>
  </si>
  <si>
    <t>29/08/2019</t>
  </si>
  <si>
    <t>BANCO ITAU PARAGUAY S.A.</t>
  </si>
  <si>
    <t>BANCO REGIONAL S.A.E.C.A.</t>
  </si>
  <si>
    <t xml:space="preserve">SUDAMERIS BANK S.A.E.C.A. </t>
  </si>
  <si>
    <t>30/07/2020</t>
  </si>
  <si>
    <t>BANCO GNB PARAGUAY S.A.</t>
  </si>
  <si>
    <t>30/09/2020</t>
  </si>
  <si>
    <t>04/04/2024</t>
  </si>
  <si>
    <t xml:space="preserve">VISION BANCO S.A.E.C.A. </t>
  </si>
  <si>
    <t>27/08/2024</t>
  </si>
  <si>
    <t>4-2 COMPOSICIÓN DE LAS INVERSIONES</t>
  </si>
  <si>
    <t>Ver Cuadro</t>
  </si>
  <si>
    <t>Valores al cobro  (Nota  4.1  )</t>
  </si>
  <si>
    <t>Titulo de Renta fija (Nota  4.2  )</t>
  </si>
  <si>
    <t>El flujo de efectivos fue preparado de acuerdo con la Resolución CG N° 06/19 de la comisión Nacional de Valores.</t>
  </si>
  <si>
    <t>Investor Casa de Bolsa</t>
  </si>
  <si>
    <t>(1) Valores al Cobro</t>
  </si>
  <si>
    <t>No aplicable. No se adeuda  ninguna operación.</t>
  </si>
  <si>
    <t xml:space="preserve">4.4 – COMISIONES A PAGAR A ADMINISTRADORA  </t>
  </si>
  <si>
    <t>4.5  – INGRESOS</t>
  </si>
  <si>
    <t>4.6 – EGRESOS</t>
  </si>
  <si>
    <t>ARANCELES PAGADOS</t>
  </si>
  <si>
    <t>30/11/2021</t>
  </si>
  <si>
    <t>04/11/2022</t>
  </si>
  <si>
    <t xml:space="preserve">FINEXPAR S.A.E.C.A. </t>
  </si>
  <si>
    <t>27/12/2021</t>
  </si>
  <si>
    <t>INTERFISA BANCO S.A.E.C.A.</t>
  </si>
  <si>
    <t>31/05/2021</t>
  </si>
  <si>
    <t>23/10/2023</t>
  </si>
  <si>
    <t>15/03/2021</t>
  </si>
  <si>
    <t>3.1 Los Estados Financieros han sido preparados de acuerdo a las normas establecidas por la Comisión Nacional de Valores y Normas Internacionales de Información Financiera emitidas por el Consejo de Contadores Públicos del Paraguay</t>
  </si>
  <si>
    <t>Nota 5. HECHOS POSTERIORES</t>
  </si>
  <si>
    <t>A la fecha de cierre de los Estados Financieros del Fondo, no existen hechos posteriores que pudieran afectar significativamente los resultados y la posición financiera del Fondo.</t>
  </si>
  <si>
    <t>Operaciones de Reporto</t>
  </si>
  <si>
    <t>Saldo al 31/12/2022</t>
  </si>
  <si>
    <t>Los estados financieros están preparados en la moneda de curso legal en el país. Los saldos en moneda extranjera son convertidos al tipo de cambio comprador y/o vendedor de la fecha de transacción, emitidos por la SET, y ajustados al tipo de cambio de cierre: Tipo comprador para valuación de activos y pasivos 1 USD = 7263,59 Gs.</t>
  </si>
  <si>
    <t>Saldo al 31/12/2023</t>
  </si>
  <si>
    <t>- Gastos Financieros</t>
  </si>
  <si>
    <t>Intereses y Comisiones Bancarias</t>
  </si>
  <si>
    <t>Pérdida en Operaciones</t>
  </si>
  <si>
    <t>Intereses y Comisiones</t>
  </si>
  <si>
    <t>Comisión por Corretaje y aranceles</t>
  </si>
  <si>
    <t>Pèrdida en Operaciones</t>
  </si>
  <si>
    <t>Banco GNB Cta. Cte. USD</t>
  </si>
  <si>
    <t>Banco Familiar Cta. Cte. USD</t>
  </si>
  <si>
    <t>INTERESES PAGADOS POR OPERACIONES DE REPORTO</t>
  </si>
  <si>
    <t>SERVICIOS DE CALIFICACIÓN DE RIESGO</t>
  </si>
  <si>
    <t>De conformidad a lo establecido por el Código Civil y los Estatutos Sociales, he procedido a la revisión de los registros contables, los comprobantes que respaldan las transacciones  efectuadas, así como el Balance General, Cuadro de Resultados, Estado de Flujo de Efectivo, Variación del Patrimonio Neto y sus correspondientes Notas Contables del ejercicio cerrado al 31 de Diciembre 2023, encontrándolos todos conformes a las Leyes, los Estatutos Sociales, los Principios de Contabilidad Generalmente Aceptados y las Normas Contables indicadas por la Comisión Nacional de Valores  como así también por las normas de Contabilidad vigentes en el Paraguay, por lo que recomiendo su aprobación.</t>
  </si>
  <si>
    <t>-       El Fondo Mutuo es el tipo de fondo de Instrumentos de Renta Fija que se define como aquel que establezca en su política de inversiones como porcentaje mínimo de inversión en instrumentos de deuda o pasivos el 100% del patrimonio, y cuya duración promedio es mayor a noventa (90) días y hasta quinientos cuarenta (540) días. Plazo de Vigencia: Indefinido; este fondo está dirigido principalmente, a personas físicas y personas jurídicas que necesiten liquidez, que tengan un perfil de riesgo bajo o un horizonte de inversión de corto plazo, y a inversionistas que deseen optimizar el manejo de su disponibilidad de caja.</t>
  </si>
  <si>
    <t>-        Política de Inversiones de EL FONDO</t>
  </si>
  <si>
    <t>-       Como política sana de diversificación de inversiones, se buscará no mantener títulos-valores de un mismo emisor, aceptante o garante que representen más del 10% (diez por ciento) del portafolio del FONDO MUTUO. Además buscará mantener un límite máximo de inversión por grupo empresarial y sus personas relacionadas de hasta 25% del activo del fondo. Quedan exceptuados los títulos emitidos por los Tesoros Nacionales, Bancos Centrales y otras Entidades Estatales.</t>
  </si>
  <si>
    <t>-       El reglamento interno de del Fondo fue aprobado por Resolución Nro. 34 E/17 de fecha 24 de Agosto de 2017, de la Comisión Nacional de Valores.</t>
  </si>
  <si>
    <t>2.2 – Entidad encargada de la custodia:  INVESTOR Casa de Bolsa S.A.</t>
  </si>
  <si>
    <t xml:space="preserve"> Las inversiones (Bonos y CDA en cartera), se exponen a sus valores actualizados. Las diferencias  se exponen en el estado de resultados en el rubro intereses ganados.</t>
  </si>
  <si>
    <t>a)    Posición en moneda extranjera</t>
  </si>
  <si>
    <t>b)    Diferencia de cambio en Moneda Extranjera</t>
  </si>
  <si>
    <t>c)    Gastos operacionales y comisiones de la administradora con cargo al Fondo:</t>
  </si>
  <si>
    <t>d)    Información Estadística</t>
  </si>
  <si>
    <t>Las cinco (5) Notas que se acompañan son parte integrande de estos Estados Financieros</t>
  </si>
  <si>
    <r>
      <t xml:space="preserve">Ø  </t>
    </r>
    <r>
      <rPr>
        <u/>
        <sz val="9"/>
        <rFont val="Noto Sans"/>
        <family val="2"/>
      </rPr>
      <t>Comisiones propias de las operaciones de inversión</t>
    </r>
    <r>
      <rPr>
        <sz val="9"/>
        <rFont val="Noto Sans"/>
        <family val="2"/>
      </rPr>
      <t>: de 0% a 0,50% del monto negociado (incluye comisión de intermediación por transacciones bursátiles o extrabursátiles) y arancel BVPASA 0,025% del monto negociado también.</t>
    </r>
  </si>
  <si>
    <t>Traders Pro Casa de Bolsa S.A.</t>
  </si>
  <si>
    <r>
      <t xml:space="preserve">-       </t>
    </r>
    <r>
      <rPr>
        <b/>
        <sz val="9"/>
        <color theme="1"/>
        <rFont val="Noto Sans"/>
        <family val="2"/>
      </rPr>
      <t xml:space="preserve"> Naturaleza jurídica : </t>
    </r>
    <r>
      <rPr>
        <sz val="9"/>
        <color theme="1"/>
        <rFont val="Noto Sans"/>
        <family val="2"/>
      </rPr>
      <t xml:space="preserve">       Fondos Mutuos </t>
    </r>
  </si>
  <si>
    <r>
      <t>-       Autorizados por Resolución Nro. 34 E/17 de fecha 24 de Agosto de 2017 de la Comisión Nacional de Valores</t>
    </r>
    <r>
      <rPr>
        <b/>
        <sz val="9"/>
        <color theme="1"/>
        <rFont val="Noto Sans"/>
        <family val="2"/>
      </rPr>
      <t>;</t>
    </r>
  </si>
  <si>
    <r>
      <t>-       Fue inscripta en la Comisión Nacional de Valores por medio de la Resolución Nro. 34 E/17 de fecha 24 de Agosto de 2017 de la Comisión Nacional de Valores</t>
    </r>
    <r>
      <rPr>
        <b/>
        <sz val="9"/>
        <color theme="1"/>
        <rFont val="Noto Sans"/>
        <family val="2"/>
      </rPr>
      <t>;</t>
    </r>
  </si>
  <si>
    <r>
      <t>Los ingresos son reconocidos con base en el criterio de lo devengado, de conformidad con las disposiciones de las Normas contables</t>
    </r>
    <r>
      <rPr>
        <b/>
        <sz val="9"/>
        <color theme="1"/>
        <rFont val="Noto Sans"/>
        <family val="2"/>
      </rPr>
      <t>.</t>
    </r>
  </si>
  <si>
    <r>
      <t>3.8</t>
    </r>
    <r>
      <rPr>
        <sz val="9"/>
        <color theme="1"/>
        <rFont val="Noto Sans"/>
        <family val="2"/>
      </rPr>
      <t xml:space="preserve"> – Los estados contables corresponden al trimestre cerrado el 31 de Diciembre de 2023</t>
    </r>
  </si>
  <si>
    <r>
      <rPr>
        <b/>
        <sz val="9"/>
        <color theme="1"/>
        <rFont val="Noto Sans"/>
        <family val="2"/>
      </rPr>
      <t xml:space="preserve">3.9 </t>
    </r>
    <r>
      <rPr>
        <sz val="9"/>
        <color theme="1"/>
        <rFont val="Noto Sans"/>
        <family val="2"/>
      </rPr>
      <t>La Administradora no ha realizado cambios en la aplicación de los criterios contables del Fondo.</t>
    </r>
  </si>
  <si>
    <r>
      <rPr>
        <b/>
        <sz val="9"/>
        <color theme="1"/>
        <rFont val="Noto Sans"/>
        <family val="2"/>
      </rPr>
      <t xml:space="preserve">3.10 </t>
    </r>
    <r>
      <rPr>
        <sz val="9"/>
        <color theme="1"/>
        <rFont val="Noto Sans"/>
        <family val="2"/>
      </rPr>
      <t>– Valorización de las Inversiones. Las inversiones son incorporadas al valor de costo, y ajustadas diariamente por devengamiento de los intereses, y las ganancias a realizar, afectando a resultados como Intereses Ganados.</t>
    </r>
  </si>
  <si>
    <r>
      <rPr>
        <b/>
        <sz val="9"/>
        <color theme="1"/>
        <rFont val="Noto Sans"/>
        <family val="2"/>
      </rPr>
      <t>3.11</t>
    </r>
    <r>
      <rPr>
        <sz val="9"/>
        <color theme="1"/>
        <rFont val="Noto Sans"/>
        <family val="2"/>
      </rPr>
      <t xml:space="preserve"> – Los ingresos y gastos del fondo son reconocidos aplicando el criterio de lo devengado;</t>
    </r>
  </si>
  <si>
    <r>
      <rPr>
        <b/>
        <sz val="9"/>
        <color theme="1"/>
        <rFont val="Noto Sans"/>
        <family val="2"/>
      </rPr>
      <t>3.12</t>
    </r>
    <r>
      <rPr>
        <sz val="9"/>
        <color theme="1"/>
        <rFont val="Noto Sans"/>
        <family val="2"/>
      </rPr>
      <t xml:space="preserve"> -  A la fecha de la información financiera, no se ajustaron los precios por inflación.</t>
    </r>
  </si>
  <si>
    <r>
      <t xml:space="preserve">Ø  </t>
    </r>
    <r>
      <rPr>
        <u/>
        <sz val="9"/>
        <color theme="1"/>
        <rFont val="Noto Sans"/>
        <family val="2"/>
      </rPr>
      <t>Comisión de administración</t>
    </r>
    <r>
      <rPr>
        <sz val="9"/>
        <color theme="1"/>
        <rFont val="Noto Sans"/>
        <family val="2"/>
      </rPr>
      <t>: 0,70% nominal anual (base 365) IVA incluido sobre el patrimonio neto de pre cierre administrado según Acta de Directorio 93/2022. La comisión se devenga diariamente y se cobra mensualmente.</t>
    </r>
  </si>
  <si>
    <r>
      <t xml:space="preserve">Ø  </t>
    </r>
    <r>
      <rPr>
        <u/>
        <sz val="9"/>
        <color theme="1"/>
        <rFont val="Noto Sans"/>
        <family val="2"/>
      </rPr>
      <t xml:space="preserve">Gastos y comisiones bancarias: </t>
    </r>
    <r>
      <rPr>
        <sz val="9"/>
        <color theme="1"/>
        <rFont val="Noto Sans"/>
        <family val="2"/>
      </rPr>
      <t>mantenimiento de cuentas, transferencias interbancarias y otras de similar naturaleza).</t>
    </r>
  </si>
  <si>
    <t>Patrimonio del Fondo al 31/12/2023</t>
  </si>
  <si>
    <t>BANCO ATLAS S.A.</t>
  </si>
  <si>
    <t>SOLAR BANCO S.A.E.</t>
  </si>
  <si>
    <t xml:space="preserve">TU FINANCIERA S.A. </t>
  </si>
  <si>
    <t>BANCO NACIONAL DE FOMENTO</t>
  </si>
  <si>
    <t>FINANCIERA UENO S.A.E.C.A.</t>
  </si>
  <si>
    <t>BANCO GNB SA EN PROCESO DE FUSIÓN POR ABSORCIÓN</t>
  </si>
  <si>
    <t>BANCO PARA LA COMERCIALIZACION Y PRODUCCION S.A.</t>
  </si>
  <si>
    <t>BANCO FAMILIAR S.A.E.C.A.</t>
  </si>
  <si>
    <t>AUTOMOTORES Y MAQUINARIA S.A.E.C.A.</t>
  </si>
  <si>
    <t>Bonos Corporativos</t>
  </si>
  <si>
    <t>Financiero</t>
  </si>
  <si>
    <t>Comercial</t>
  </si>
  <si>
    <t>11/02/2020</t>
  </si>
  <si>
    <t>22/01/2024</t>
  </si>
  <si>
    <t>22/11/2023</t>
  </si>
  <si>
    <t>29/11/2024</t>
  </si>
  <si>
    <t>03/07/2020</t>
  </si>
  <si>
    <t>28/05/2024</t>
  </si>
  <si>
    <t>28/07/2020</t>
  </si>
  <si>
    <t>23/10/2024</t>
  </si>
  <si>
    <t>16/10/2023</t>
  </si>
  <si>
    <t>27/06/2024</t>
  </si>
  <si>
    <t>26/12/2023</t>
  </si>
  <si>
    <t>10/05/2024</t>
  </si>
  <si>
    <t>15/08/2024</t>
  </si>
  <si>
    <t>23/09/2024</t>
  </si>
  <si>
    <t>27/12/2023</t>
  </si>
  <si>
    <t>02/06/2023</t>
  </si>
  <si>
    <t>04/11/2020</t>
  </si>
  <si>
    <t>29/10/2024</t>
  </si>
  <si>
    <t>13/11/2020</t>
  </si>
  <si>
    <t>24/09/2025</t>
  </si>
  <si>
    <t>10/10/2023</t>
  </si>
  <si>
    <t>30/12/2020</t>
  </si>
  <si>
    <t>22/12/2023</t>
  </si>
  <si>
    <t>27/02/2025</t>
  </si>
  <si>
    <t>10/03/2021</t>
  </si>
  <si>
    <t>30/12/2025</t>
  </si>
  <si>
    <t>14/03/2024</t>
  </si>
  <si>
    <t>24/03/2021</t>
  </si>
  <si>
    <t>16/07/2021</t>
  </si>
  <si>
    <t>23/08/2021</t>
  </si>
  <si>
    <t>20/08/2025</t>
  </si>
  <si>
    <t>13/09/2021</t>
  </si>
  <si>
    <t>08/05/2024</t>
  </si>
  <si>
    <t>27/09/2023</t>
  </si>
  <si>
    <t>23/09/2021</t>
  </si>
  <si>
    <t>28/09/2021</t>
  </si>
  <si>
    <t>29/09/2027</t>
  </si>
  <si>
    <t>27/10/2021</t>
  </si>
  <si>
    <t>28/10/2024</t>
  </si>
  <si>
    <t>08/04/2024</t>
  </si>
  <si>
    <t>05/11/2024</t>
  </si>
  <si>
    <t>21/12/2023</t>
  </si>
  <si>
    <t>17/09/2025</t>
  </si>
  <si>
    <t>26/07/2023</t>
  </si>
  <si>
    <t>09/12/2024</t>
  </si>
  <si>
    <t>07/12/2021</t>
  </si>
  <si>
    <t>25/05/2024</t>
  </si>
  <si>
    <t>03/07/2023</t>
  </si>
  <si>
    <t>20/01/2025</t>
  </si>
  <si>
    <t>20/01/2022</t>
  </si>
  <si>
    <t>01/06/2023</t>
  </si>
  <si>
    <t>15/06/2023</t>
  </si>
  <si>
    <t>10/02/2022</t>
  </si>
  <si>
    <t>10/02/2025</t>
  </si>
  <si>
    <t>25/02/2022</t>
  </si>
  <si>
    <t>02/08/2024</t>
  </si>
  <si>
    <t>05/08/2024</t>
  </si>
  <si>
    <t>06/08/2024</t>
  </si>
  <si>
    <t>31/03/2022</t>
  </si>
  <si>
    <t>14/03/2025</t>
  </si>
  <si>
    <t>24/06/2025</t>
  </si>
  <si>
    <t>12/04/2022</t>
  </si>
  <si>
    <t>14/04/2025</t>
  </si>
  <si>
    <t>22/04/2022</t>
  </si>
  <si>
    <t>03/05/2024</t>
  </si>
  <si>
    <t>28/09/2023</t>
  </si>
  <si>
    <t>26/04/2022</t>
  </si>
  <si>
    <t>31/03/2025</t>
  </si>
  <si>
    <t>29/03/2024</t>
  </si>
  <si>
    <t>01/03/2023</t>
  </si>
  <si>
    <t>29/04/2024</t>
  </si>
  <si>
    <t>29/04/2022</t>
  </si>
  <si>
    <t>09/03/2023</t>
  </si>
  <si>
    <t>16/05/2022</t>
  </si>
  <si>
    <t>26/08/2024</t>
  </si>
  <si>
    <t>18/05/2022</t>
  </si>
  <si>
    <t>20/03/2023</t>
  </si>
  <si>
    <t>15/04/2024</t>
  </si>
  <si>
    <t>31/05/2022</t>
  </si>
  <si>
    <t>08/07/2024</t>
  </si>
  <si>
    <t>03/04/2023</t>
  </si>
  <si>
    <t>19/08/2024</t>
  </si>
  <si>
    <t>29/06/2022</t>
  </si>
  <si>
    <t>30/06/2022</t>
  </si>
  <si>
    <t>30/06/2023</t>
  </si>
  <si>
    <t>09/09/2024</t>
  </si>
  <si>
    <t>19/09/2024</t>
  </si>
  <si>
    <t>19/07/2022</t>
  </si>
  <si>
    <t>15/05/2025</t>
  </si>
  <si>
    <t>25/07/2022</t>
  </si>
  <si>
    <t>14/10/2024</t>
  </si>
  <si>
    <t>28/07/2022</t>
  </si>
  <si>
    <t>29/09/2022</t>
  </si>
  <si>
    <t>01/09/2025</t>
  </si>
  <si>
    <t>30/05/2025</t>
  </si>
  <si>
    <t>30/09/2022</t>
  </si>
  <si>
    <t>11/11/2024</t>
  </si>
  <si>
    <t>21/12/2022</t>
  </si>
  <si>
    <t>26/02/2024</t>
  </si>
  <si>
    <t>27/12/2022</t>
  </si>
  <si>
    <t>29/12/2022</t>
  </si>
  <si>
    <t>17/11/2023</t>
  </si>
  <si>
    <t>08/11/2023</t>
  </si>
  <si>
    <t>26/01/2023</t>
  </si>
  <si>
    <t>10/02/2023</t>
  </si>
  <si>
    <t>10/03/2023</t>
  </si>
  <si>
    <t>10/03/2026</t>
  </si>
  <si>
    <t>16/03/2023</t>
  </si>
  <si>
    <t>27/03/2023</t>
  </si>
  <si>
    <t>10/05/2023</t>
  </si>
  <si>
    <t>12/05/2023</t>
  </si>
  <si>
    <t>29/02/2024</t>
  </si>
  <si>
    <t>18/05/2023</t>
  </si>
  <si>
    <t>19/05/2023</t>
  </si>
  <si>
    <t>12/03/2024</t>
  </si>
  <si>
    <t>31/05/2023</t>
  </si>
  <si>
    <t>24/02/2025</t>
  </si>
  <si>
    <t>23/06/2023</t>
  </si>
  <si>
    <t>28/06/2023</t>
  </si>
  <si>
    <t>02/07/2026</t>
  </si>
  <si>
    <t>19/07/2023</t>
  </si>
  <si>
    <t>17/07/2024</t>
  </si>
  <si>
    <t>20/07/2023</t>
  </si>
  <si>
    <t>27/07/2023</t>
  </si>
  <si>
    <t>13/10/2025</t>
  </si>
  <si>
    <t>10/08/2023</t>
  </si>
  <si>
    <t>15/07/2024</t>
  </si>
  <si>
    <t>29/01/2024</t>
  </si>
  <si>
    <t>17/08/2023</t>
  </si>
  <si>
    <t>03/08/2026</t>
  </si>
  <si>
    <t>07/08/2026</t>
  </si>
  <si>
    <t>18/08/2023</t>
  </si>
  <si>
    <t>14/06/2028</t>
  </si>
  <si>
    <t>29/08/2023</t>
  </si>
  <si>
    <t>30/08/2023</t>
  </si>
  <si>
    <t>09/06/2028</t>
  </si>
  <si>
    <t>04/03/2025</t>
  </si>
  <si>
    <t>12/02/2024</t>
  </si>
  <si>
    <t>01/02/2024</t>
  </si>
  <si>
    <t>08/02/2024</t>
  </si>
  <si>
    <t>19/06/2025</t>
  </si>
  <si>
    <t>31/08/2023</t>
  </si>
  <si>
    <t>31/08/2026</t>
  </si>
  <si>
    <t>01/09/2023</t>
  </si>
  <si>
    <t>05/09/2023</t>
  </si>
  <si>
    <t>25/11/2024</t>
  </si>
  <si>
    <t>06/09/2023</t>
  </si>
  <si>
    <t>07/09/2026</t>
  </si>
  <si>
    <t>14/09/2023</t>
  </si>
  <si>
    <t>14/09/2026</t>
  </si>
  <si>
    <t>15/09/2023</t>
  </si>
  <si>
    <t>14/09/2027</t>
  </si>
  <si>
    <t>15/09/2026</t>
  </si>
  <si>
    <t>20/09/2023</t>
  </si>
  <si>
    <t>20/09/2024</t>
  </si>
  <si>
    <t>29/07/2024</t>
  </si>
  <si>
    <t>25/09/2030</t>
  </si>
  <si>
    <t>28/09/2026</t>
  </si>
  <si>
    <t>05/01/2026</t>
  </si>
  <si>
    <t>04/10/2023</t>
  </si>
  <si>
    <t>05/10/2026</t>
  </si>
  <si>
    <t>10/07/2027</t>
  </si>
  <si>
    <t>02/11/2023</t>
  </si>
  <si>
    <t>11/06/2027</t>
  </si>
  <si>
    <t>21/11/2023</t>
  </si>
  <si>
    <t>12/12/2023</t>
  </si>
  <si>
    <t>20/11/2030</t>
  </si>
  <si>
    <t>01/12/2023</t>
  </si>
  <si>
    <t>21/04/2025</t>
  </si>
  <si>
    <t>05/12/2023</t>
  </si>
  <si>
    <t>12/07/2028</t>
  </si>
  <si>
    <t>06/12/2023</t>
  </si>
  <si>
    <t>03/06/2025</t>
  </si>
  <si>
    <t>17/04/2028</t>
  </si>
  <si>
    <t>27/03/2028</t>
  </si>
  <si>
    <t>03/04/2028</t>
  </si>
  <si>
    <t>13/12/2023</t>
  </si>
  <si>
    <t>10/04/2028</t>
  </si>
  <si>
    <t>14/12/2023</t>
  </si>
  <si>
    <t>21/04/2028</t>
  </si>
  <si>
    <t>15/12/2023</t>
  </si>
  <si>
    <t>26/04/2028</t>
  </si>
  <si>
    <t>18/12/2023</t>
  </si>
  <si>
    <t>20/05/2024</t>
  </si>
  <si>
    <t>Fecha Vencimiento</t>
  </si>
  <si>
    <t>Monto Actual</t>
  </si>
  <si>
    <t>Total de las Operaciones de Reporto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</si>
</sst>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12">
    <numFmt numFmtId="41" formatCode="_ * #,##0_ ;_ * \-#,##0_ ;_ * &quot;-&quot;_ ;_ @_ "/>
    <numFmt numFmtId="43" formatCode="_ * #,##0.00_ ;_ * \-#,##0.00_ ;_ * &quot;-&quot;??_ ;_ @_ "/>
    <numFmt numFmtId="164" formatCode="_-* #,##0_-;\-* #,##0_-;_-* &quot;-&quot;_-;_-@_-"/>
    <numFmt numFmtId="165" formatCode="_-* #,##0.00_-;\-* #,##0.00_-;_-* &quot;-&quot;??_-;_-@_-"/>
    <numFmt numFmtId="166" formatCode="#,##0.000000"/>
    <numFmt numFmtId="167" formatCode="#,##0.00_ ;\-#,##0.00\ "/>
    <numFmt numFmtId="168" formatCode="_-* #,##0_-;\-* #,##0_-;_-* &quot;-&quot;??_-;_-@_-"/>
    <numFmt numFmtId="169" formatCode="0.0000"/>
    <numFmt numFmtId="170" formatCode="_ * #,##0.00_ ;_ * \-#,##0.00_ ;_ * &quot;-&quot;_ ;_ @_ "/>
    <numFmt numFmtId="171" formatCode="#,##0.0000"/>
    <numFmt numFmtId="172" formatCode="_-* #,##0.00_-;\-* #,##0.00_-;_-* &quot;-&quot;_-;_-@_-"/>
    <numFmt numFmtId="173" formatCode="_-* #,##0.000000_-;\-* #,##0.000000_-;_-* &quot;-&quot;_-;_-@_-"/>
  </numFmts>
  <fonts count="66">
    <font>
      <sz val="11"/>
      <color theme="1"/>
      <name val="Calibri"/>
      <family val="2"/>
      <scheme val="minor"/>
    </font>
    <font>
      <sz val="11"/>
      <color theme="1"/>
      <name val="Calibri"/>
      <family val="2"/>
      <scheme val="minor"/>
    </font>
    <font>
      <sz val="11"/>
      <color indexed="8"/>
      <name val="Subway"/>
    </font>
    <font>
      <sz val="11"/>
      <name val="Arial"/>
      <family val="2"/>
    </font>
    <font>
      <b/>
      <sz val="11"/>
      <name val="Arial"/>
      <family val="2"/>
    </font>
    <font>
      <b/>
      <sz val="10"/>
      <name val="Arial"/>
      <family val="2"/>
    </font>
    <font>
      <sz val="10"/>
      <name val="Arial"/>
      <family val="2"/>
    </font>
    <font>
      <b/>
      <sz val="8"/>
      <name val="Arial"/>
      <family val="2"/>
    </font>
    <font>
      <sz val="8"/>
      <name val="Arial"/>
      <family val="2"/>
    </font>
    <font>
      <b/>
      <sz val="11"/>
      <color indexed="8"/>
      <name val="Arial"/>
      <family val="2"/>
    </font>
    <font>
      <b/>
      <sz val="11"/>
      <color indexed="8"/>
      <name val="Subway"/>
    </font>
    <font>
      <b/>
      <sz val="12"/>
      <name val="Arial"/>
      <family val="2"/>
    </font>
    <font>
      <sz val="10"/>
      <color rgb="FF222222"/>
      <name val="Arial"/>
      <family val="2"/>
    </font>
    <font>
      <sz val="9"/>
      <name val="Arial"/>
      <family val="2"/>
    </font>
    <font>
      <b/>
      <sz val="11"/>
      <color theme="1"/>
      <name val="Calibri"/>
      <family val="2"/>
      <scheme val="minor"/>
    </font>
    <font>
      <sz val="11"/>
      <color theme="1"/>
      <name val="Arial"/>
      <family val="2"/>
    </font>
    <font>
      <b/>
      <sz val="11"/>
      <color theme="1"/>
      <name val="Arial"/>
      <family val="2"/>
    </font>
    <font>
      <u/>
      <sz val="11"/>
      <color theme="10"/>
      <name val="Calibri"/>
      <family val="2"/>
      <scheme val="minor"/>
    </font>
    <font>
      <sz val="18"/>
      <color theme="0"/>
      <name val="Arial"/>
      <family val="2"/>
    </font>
    <font>
      <sz val="18"/>
      <name val="Arial"/>
      <family val="2"/>
    </font>
    <font>
      <sz val="28"/>
      <color theme="0"/>
      <name val="Arial"/>
      <family val="2"/>
    </font>
    <font>
      <sz val="10"/>
      <color theme="1"/>
      <name val="Arial"/>
      <family val="2"/>
    </font>
    <font>
      <u/>
      <sz val="11"/>
      <name val="Arial"/>
      <family val="2"/>
    </font>
    <font>
      <b/>
      <sz val="12"/>
      <color theme="1"/>
      <name val="Arial"/>
      <family val="2"/>
    </font>
    <font>
      <b/>
      <sz val="18"/>
      <name val="Arial"/>
      <family val="2"/>
    </font>
    <font>
      <sz val="10"/>
      <name val="Arial"/>
      <family val="2"/>
    </font>
    <font>
      <sz val="11"/>
      <name val="Noto Sans"/>
      <family val="2"/>
    </font>
    <font>
      <sz val="11"/>
      <color indexed="8"/>
      <name val="Noto Sans"/>
      <family val="2"/>
    </font>
    <font>
      <b/>
      <sz val="11"/>
      <color indexed="8"/>
      <name val="Noto Sans"/>
      <family val="2"/>
    </font>
    <font>
      <b/>
      <sz val="20"/>
      <color indexed="8"/>
      <name val="Noto Sans"/>
      <family val="2"/>
    </font>
    <font>
      <sz val="10"/>
      <name val="Noto Sans"/>
      <family val="2"/>
    </font>
    <font>
      <b/>
      <u/>
      <sz val="14"/>
      <name val="Noto Sans"/>
      <family val="2"/>
    </font>
    <font>
      <sz val="9"/>
      <name val="Noto Sans"/>
      <family val="2"/>
    </font>
    <font>
      <sz val="11"/>
      <color theme="1"/>
      <name val="Noto Sans"/>
      <family val="2"/>
    </font>
    <font>
      <b/>
      <sz val="9"/>
      <name val="Noto Sans"/>
      <family val="2"/>
    </font>
    <font>
      <sz val="9"/>
      <color theme="1"/>
      <name val="Noto Sans"/>
      <family val="2"/>
    </font>
    <font>
      <b/>
      <sz val="9"/>
      <color indexed="8"/>
      <name val="Noto Sans"/>
      <family val="2"/>
    </font>
    <font>
      <b/>
      <sz val="10"/>
      <name val="Noto Sans"/>
      <family val="2"/>
    </font>
    <font>
      <b/>
      <sz val="12"/>
      <name val="Noto Sans"/>
      <family val="2"/>
    </font>
    <font>
      <b/>
      <sz val="11"/>
      <color theme="1"/>
      <name val="Noto Sans"/>
      <family val="2"/>
    </font>
    <font>
      <sz val="8"/>
      <name val="Noto Sans"/>
      <family val="2"/>
    </font>
    <font>
      <b/>
      <sz val="9"/>
      <color theme="1"/>
      <name val="Noto Sans"/>
      <family val="2"/>
    </font>
    <font>
      <b/>
      <u/>
      <sz val="16"/>
      <name val="Noto Sans"/>
      <family val="2"/>
    </font>
    <font>
      <b/>
      <sz val="18"/>
      <color indexed="8"/>
      <name val="Noto Sans"/>
      <family val="2"/>
    </font>
    <font>
      <b/>
      <u/>
      <sz val="9"/>
      <name val="Noto Sans"/>
      <family val="2"/>
    </font>
    <font>
      <sz val="9"/>
      <color rgb="FF222222"/>
      <name val="Noto Sans"/>
      <family val="2"/>
    </font>
    <font>
      <b/>
      <sz val="9"/>
      <color indexed="8"/>
      <name val="Subway"/>
    </font>
    <font>
      <sz val="9"/>
      <color theme="1"/>
      <name val="Calibri"/>
      <family val="2"/>
      <scheme val="minor"/>
    </font>
    <font>
      <sz val="9"/>
      <color theme="1"/>
      <name val="Arial"/>
      <family val="2"/>
    </font>
    <font>
      <b/>
      <sz val="9"/>
      <name val="Arial"/>
      <family val="2"/>
    </font>
    <font>
      <b/>
      <sz val="16"/>
      <name val="Noto Sans"/>
      <family val="2"/>
    </font>
    <font>
      <u/>
      <sz val="9"/>
      <name val="Noto Sans"/>
      <family val="2"/>
    </font>
    <font>
      <b/>
      <sz val="9"/>
      <color theme="1"/>
      <name val="Noto sans"/>
      <family val="2"/>
    </font>
    <font>
      <b/>
      <sz val="9"/>
      <color rgb="FF000000"/>
      <name val="Noto sans"/>
      <family val="2"/>
    </font>
    <font>
      <sz val="9"/>
      <name val="Noto sans"/>
      <family val="2"/>
    </font>
    <font>
      <u/>
      <sz val="9"/>
      <name val="Noto sans"/>
      <family val="2"/>
    </font>
    <font>
      <sz val="9"/>
      <color rgb="FF000000"/>
      <name val="Noto Sans"/>
      <family val="2"/>
    </font>
    <font>
      <sz val="9"/>
      <color theme="1"/>
      <name val="Noto Sans"/>
      <family val="2"/>
    </font>
    <font>
      <sz val="11"/>
      <color theme="1"/>
      <name val="Noto Sans"/>
      <family val="2"/>
    </font>
    <font>
      <u/>
      <sz val="9"/>
      <color theme="1"/>
      <name val="Noto Sans"/>
      <family val="2"/>
    </font>
    <font>
      <sz val="11"/>
      <color indexed="8"/>
      <name val="Calibri"/>
      <family val="2"/>
      <scheme val="minor"/>
    </font>
    <font>
      <b/>
      <u/>
      <sz val="12"/>
      <name val="Noto Sans"/>
      <family val="2"/>
    </font>
    <font>
      <sz val="11"/>
      <name val="Noto Sans"/>
      <family val="2"/>
    </font>
    <font>
      <b/>
      <sz val="11"/>
      <name val="Noto Sans"/>
      <family val="2"/>
    </font>
    <font>
      <b/>
      <sz val="11"/>
      <color theme="1"/>
      <name val="Noto sans"/>
      <family val="2"/>
    </font>
    <font>
      <b/>
      <i/>
      <sz val="11"/>
      <name val="Noto Sans"/>
      <family val="2"/>
    </font>
  </fonts>
  <fills count="5">
    <fill>
      <patternFill patternType="none"/>
    </fill>
    <fill>
      <patternFill patternType="gray125"/>
    </fill>
    <fill>
      <patternFill patternType="solid">
        <fgColor theme="0"/>
        <bgColor indexed="64"/>
      </patternFill>
    </fill>
    <fill>
      <patternFill patternType="solid">
        <fgColor theme="2"/>
        <bgColor indexed="64"/>
      </patternFill>
    </fill>
    <fill>
      <patternFill patternType="solid">
        <fgColor theme="4" tint="-0.499984740745262"/>
        <bgColor indexed="64"/>
      </patternFill>
    </fill>
  </fills>
  <borders count="22">
    <border>
      <left/>
      <right/>
      <top/>
      <bottom/>
      <diagonal/>
    </border>
    <border>
      <left/>
      <right/>
      <top/>
      <bottom style="thin">
        <color indexed="64"/>
      </bottom>
      <diagonal/>
    </border>
    <border>
      <left/>
      <right/>
      <top style="thin">
        <color indexed="64"/>
      </top>
      <bottom style="thin">
        <color indexed="64"/>
      </bottom>
      <diagonal/>
    </border>
    <border>
      <left/>
      <right/>
      <top/>
      <bottom style="double">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64"/>
      </top>
      <bottom style="double">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right style="thin">
        <color indexed="64"/>
      </right>
      <top/>
      <bottom style="double">
        <color indexed="64"/>
      </bottom>
      <diagonal/>
    </border>
    <border>
      <left style="thin">
        <color indexed="64"/>
      </left>
      <right style="thin">
        <color indexed="64"/>
      </right>
      <top style="thin">
        <color indexed="64"/>
      </top>
      <bottom style="double">
        <color indexed="64"/>
      </bottom>
      <diagonal/>
    </border>
  </borders>
  <cellStyleXfs count="33">
    <xf numFmtId="0" fontId="0" fillId="0" borderId="0"/>
    <xf numFmtId="165" fontId="1" fillId="0" borderId="0" applyFont="0" applyFill="0" applyBorder="0" applyAlignment="0" applyProtection="0"/>
    <xf numFmtId="0" fontId="17" fillId="0" borderId="0" applyNumberFormat="0" applyFill="0" applyBorder="0" applyAlignment="0" applyProtection="0"/>
    <xf numFmtId="9" fontId="1" fillId="0" borderId="0" applyFont="0" applyFill="0" applyBorder="0" applyAlignment="0" applyProtection="0"/>
    <xf numFmtId="0" fontId="25" fillId="0" borderId="0"/>
    <xf numFmtId="43" fontId="25" fillId="0" borderId="0" applyFont="0" applyFill="0" applyBorder="0" applyAlignment="0" applyProtection="0"/>
    <xf numFmtId="164" fontId="1" fillId="0" borderId="0" applyFont="0" applyFill="0" applyBorder="0" applyAlignment="0" applyProtection="0"/>
    <xf numFmtId="0" fontId="6" fillId="0" borderId="0"/>
    <xf numFmtId="43" fontId="6" fillId="0" borderId="0" applyFont="0" applyFill="0" applyBorder="0" applyAlignment="0" applyProtection="0"/>
    <xf numFmtId="41" fontId="60" fillId="0" borderId="0" applyFont="0" applyFill="0" applyBorder="0" applyAlignment="0" applyProtection="0"/>
    <xf numFmtId="0" fontId="6" fillId="0" borderId="0"/>
    <xf numFmtId="41" fontId="1" fillId="0" borderId="0" applyFont="0" applyFill="0" applyBorder="0" applyAlignment="0" applyProtection="0"/>
    <xf numFmtId="0" fontId="60" fillId="0" borderId="0"/>
    <xf numFmtId="165" fontId="60" fillId="0" borderId="0" applyFont="0" applyFill="0" applyBorder="0" applyAlignment="0" applyProtection="0"/>
    <xf numFmtId="165" fontId="60" fillId="0" borderId="0" applyFont="0" applyFill="0" applyBorder="0" applyAlignment="0" applyProtection="0"/>
    <xf numFmtId="165" fontId="60" fillId="0" borderId="0" applyFont="0" applyFill="0" applyBorder="0" applyAlignment="0" applyProtection="0"/>
    <xf numFmtId="165" fontId="60" fillId="0" borderId="0" applyFont="0" applyFill="0" applyBorder="0" applyAlignment="0" applyProtection="0"/>
    <xf numFmtId="165" fontId="60" fillId="0" borderId="0" applyFont="0" applyFill="0" applyBorder="0" applyAlignment="0" applyProtection="0"/>
    <xf numFmtId="165" fontId="60" fillId="0" borderId="0" applyFont="0" applyFill="0" applyBorder="0" applyAlignment="0" applyProtection="0"/>
    <xf numFmtId="165" fontId="60" fillId="0" borderId="0" applyFont="0" applyFill="0" applyBorder="0" applyAlignment="0" applyProtection="0"/>
    <xf numFmtId="165" fontId="60" fillId="0" borderId="0" applyFont="0" applyFill="0" applyBorder="0" applyAlignment="0" applyProtection="0"/>
    <xf numFmtId="165" fontId="60" fillId="0" borderId="0" applyFont="0" applyFill="0" applyBorder="0" applyAlignment="0" applyProtection="0"/>
    <xf numFmtId="165" fontId="60" fillId="0" borderId="0" applyFont="0" applyFill="0" applyBorder="0" applyAlignment="0" applyProtection="0"/>
    <xf numFmtId="164" fontId="60" fillId="0" borderId="0" applyFont="0" applyFill="0" applyBorder="0" applyAlignment="0" applyProtection="0"/>
    <xf numFmtId="9" fontId="60" fillId="0" borderId="0" applyFont="0" applyFill="0" applyBorder="0" applyAlignment="0" applyProtection="0"/>
    <xf numFmtId="165" fontId="60" fillId="0" borderId="0" applyFont="0" applyFill="0" applyBorder="0" applyAlignment="0" applyProtection="0"/>
    <xf numFmtId="165" fontId="60" fillId="0" borderId="0" applyFont="0" applyFill="0" applyBorder="0" applyAlignment="0" applyProtection="0"/>
    <xf numFmtId="165" fontId="60"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cellStyleXfs>
  <cellXfs count="417">
    <xf numFmtId="0" fontId="0" fillId="0" borderId="0" xfId="0"/>
    <xf numFmtId="0" fontId="2" fillId="0" borderId="0" xfId="0" applyFont="1" applyAlignment="1">
      <alignment horizontal="center"/>
    </xf>
    <xf numFmtId="0" fontId="3" fillId="0" borderId="0" xfId="0" applyFont="1"/>
    <xf numFmtId="0" fontId="4" fillId="0" borderId="0" xfId="0" applyFont="1" applyAlignment="1">
      <alignment horizontal="center"/>
    </xf>
    <xf numFmtId="0" fontId="4" fillId="0" borderId="0" xfId="0" applyFont="1"/>
    <xf numFmtId="4" fontId="0" fillId="2" borderId="0" xfId="0" applyNumberFormat="1" applyFill="1"/>
    <xf numFmtId="4" fontId="3" fillId="0" borderId="0" xfId="0" applyNumberFormat="1" applyFont="1"/>
    <xf numFmtId="0" fontId="5" fillId="0" borderId="0" xfId="0" applyFont="1"/>
    <xf numFmtId="0" fontId="0" fillId="0" borderId="0" xfId="0" applyAlignment="1">
      <alignment horizontal="center"/>
    </xf>
    <xf numFmtId="4" fontId="0" fillId="0" borderId="0" xfId="0" applyNumberFormat="1"/>
    <xf numFmtId="0" fontId="7" fillId="0" borderId="0" xfId="0" applyFont="1" applyAlignment="1">
      <alignment vertical="center"/>
    </xf>
    <xf numFmtId="0" fontId="7" fillId="0" borderId="0" xfId="0" applyFont="1" applyAlignment="1">
      <alignment horizontal="center" wrapText="1"/>
    </xf>
    <xf numFmtId="14" fontId="7" fillId="0" borderId="0" xfId="0" applyNumberFormat="1" applyFont="1" applyAlignment="1">
      <alignment horizontal="center"/>
    </xf>
    <xf numFmtId="0" fontId="8" fillId="0" borderId="0" xfId="0" applyFont="1"/>
    <xf numFmtId="3" fontId="8" fillId="0" borderId="0" xfId="0" applyNumberFormat="1" applyFont="1"/>
    <xf numFmtId="0" fontId="9" fillId="0" borderId="0" xfId="0" applyFont="1"/>
    <xf numFmtId="0" fontId="2" fillId="0" borderId="0" xfId="0" applyFont="1"/>
    <xf numFmtId="14" fontId="10" fillId="0" borderId="0" xfId="0" applyNumberFormat="1" applyFont="1" applyAlignment="1">
      <alignment horizontal="center"/>
    </xf>
    <xf numFmtId="3" fontId="0" fillId="0" borderId="0" xfId="0" applyNumberFormat="1"/>
    <xf numFmtId="0" fontId="6" fillId="0" borderId="0" xfId="0" applyFont="1"/>
    <xf numFmtId="4" fontId="6" fillId="0" borderId="0" xfId="0" applyNumberFormat="1" applyFont="1"/>
    <xf numFmtId="3" fontId="5" fillId="0" borderId="0" xfId="0" applyNumberFormat="1" applyFont="1"/>
    <xf numFmtId="0" fontId="0" fillId="2" borderId="0" xfId="0" applyFill="1"/>
    <xf numFmtId="166" fontId="12" fillId="0" borderId="0" xfId="0" applyNumberFormat="1" applyFont="1"/>
    <xf numFmtId="0" fontId="12" fillId="0" borderId="0" xfId="0" applyFont="1"/>
    <xf numFmtId="3" fontId="6" fillId="0" borderId="0" xfId="0" applyNumberFormat="1" applyFont="1"/>
    <xf numFmtId="0" fontId="11" fillId="0" borderId="0" xfId="0" applyFont="1" applyAlignment="1">
      <alignment horizontal="center"/>
    </xf>
    <xf numFmtId="0" fontId="7" fillId="0" borderId="0" xfId="0" applyFont="1"/>
    <xf numFmtId="0" fontId="13" fillId="0" borderId="0" xfId="0" applyFont="1"/>
    <xf numFmtId="3" fontId="13" fillId="0" borderId="0" xfId="0" applyNumberFormat="1" applyFont="1"/>
    <xf numFmtId="4" fontId="13" fillId="0" borderId="0" xfId="0" applyNumberFormat="1" applyFont="1"/>
    <xf numFmtId="3" fontId="3" fillId="0" borderId="0" xfId="0" applyNumberFormat="1" applyFont="1"/>
    <xf numFmtId="0" fontId="14" fillId="0" borderId="0" xfId="0" applyFont="1"/>
    <xf numFmtId="14" fontId="14" fillId="3" borderId="0" xfId="0" applyNumberFormat="1" applyFont="1" applyFill="1" applyAlignment="1">
      <alignment horizontal="center"/>
    </xf>
    <xf numFmtId="1" fontId="14" fillId="3" borderId="0" xfId="0" applyNumberFormat="1" applyFont="1" applyFill="1" applyAlignment="1">
      <alignment horizontal="center"/>
    </xf>
    <xf numFmtId="17" fontId="14" fillId="3" borderId="0" xfId="0" applyNumberFormat="1" applyFont="1" applyFill="1" applyAlignment="1">
      <alignment horizontal="center"/>
    </xf>
    <xf numFmtId="165" fontId="14" fillId="3" borderId="0" xfId="1" applyFont="1" applyFill="1" applyAlignment="1">
      <alignment horizontal="center"/>
    </xf>
    <xf numFmtId="0" fontId="15" fillId="0" borderId="0" xfId="0" applyFont="1"/>
    <xf numFmtId="0" fontId="15" fillId="2" borderId="0" xfId="0" applyFont="1" applyFill="1" applyAlignment="1">
      <alignment horizontal="center"/>
    </xf>
    <xf numFmtId="0" fontId="21" fillId="2" borderId="0" xfId="0" applyFont="1" applyFill="1"/>
    <xf numFmtId="0" fontId="21" fillId="0" borderId="0" xfId="0" applyFont="1"/>
    <xf numFmtId="0" fontId="18" fillId="4" borderId="0" xfId="0" applyFont="1" applyFill="1" applyAlignment="1">
      <alignment vertical="center" wrapText="1"/>
    </xf>
    <xf numFmtId="0" fontId="0" fillId="4" borderId="0" xfId="0" applyFill="1"/>
    <xf numFmtId="0" fontId="19" fillId="4" borderId="0" xfId="0" applyFont="1" applyFill="1"/>
    <xf numFmtId="0" fontId="18" fillId="4" borderId="0" xfId="0" applyFont="1" applyFill="1" applyAlignment="1">
      <alignment horizontal="center" vertical="center"/>
    </xf>
    <xf numFmtId="0" fontId="18" fillId="4" borderId="0" xfId="0" applyFont="1" applyFill="1" applyAlignment="1">
      <alignment vertical="center"/>
    </xf>
    <xf numFmtId="0" fontId="21" fillId="4" borderId="0" xfId="0" applyFont="1" applyFill="1"/>
    <xf numFmtId="0" fontId="15" fillId="4" borderId="0" xfId="0" applyFont="1" applyFill="1" applyAlignment="1">
      <alignment horizontal="center"/>
    </xf>
    <xf numFmtId="0" fontId="22" fillId="0" borderId="0" xfId="2" applyFont="1" applyFill="1"/>
    <xf numFmtId="0" fontId="22" fillId="0" borderId="0" xfId="2" applyFont="1"/>
    <xf numFmtId="0" fontId="24" fillId="0" borderId="0" xfId="0" applyFont="1" applyAlignment="1">
      <alignment horizontal="center"/>
    </xf>
    <xf numFmtId="165" fontId="0" fillId="0" borderId="0" xfId="1" applyFont="1"/>
    <xf numFmtId="168" fontId="0" fillId="0" borderId="0" xfId="1" applyNumberFormat="1" applyFont="1"/>
    <xf numFmtId="0" fontId="23" fillId="0" borderId="0" xfId="0" applyFont="1" applyAlignment="1">
      <alignment vertical="center" wrapText="1"/>
    </xf>
    <xf numFmtId="0" fontId="16" fillId="0" borderId="0" xfId="0" applyFont="1" applyAlignment="1">
      <alignment horizontal="center" vertical="center" wrapText="1"/>
    </xf>
    <xf numFmtId="0" fontId="16" fillId="0" borderId="0" xfId="0" applyFont="1" applyAlignment="1">
      <alignment vertical="center" wrapText="1"/>
    </xf>
    <xf numFmtId="2" fontId="0" fillId="0" borderId="0" xfId="0" applyNumberFormat="1"/>
    <xf numFmtId="4" fontId="12" fillId="0" borderId="0" xfId="0" applyNumberFormat="1" applyFont="1"/>
    <xf numFmtId="0" fontId="26" fillId="0" borderId="0" xfId="0" applyFont="1"/>
    <xf numFmtId="0" fontId="27" fillId="0" borderId="0" xfId="0" applyFont="1"/>
    <xf numFmtId="14" fontId="28" fillId="0" borderId="0" xfId="0" applyNumberFormat="1" applyFont="1" applyAlignment="1">
      <alignment horizontal="center"/>
    </xf>
    <xf numFmtId="0" fontId="27" fillId="0" borderId="0" xfId="0" applyFont="1" applyAlignment="1">
      <alignment horizontal="center"/>
    </xf>
    <xf numFmtId="14" fontId="28" fillId="0" borderId="0" xfId="0" applyNumberFormat="1" applyFont="1"/>
    <xf numFmtId="0" fontId="30" fillId="0" borderId="0" xfId="0" applyFont="1"/>
    <xf numFmtId="3" fontId="30" fillId="0" borderId="0" xfId="0" applyNumberFormat="1" applyFont="1"/>
    <xf numFmtId="0" fontId="32" fillId="0" borderId="15" xfId="0" applyFont="1" applyBorder="1"/>
    <xf numFmtId="3" fontId="32" fillId="0" borderId="0" xfId="0" applyNumberFormat="1" applyFont="1"/>
    <xf numFmtId="0" fontId="32" fillId="0" borderId="13" xfId="0" applyFont="1" applyBorder="1"/>
    <xf numFmtId="4" fontId="32" fillId="0" borderId="0" xfId="0" applyNumberFormat="1" applyFont="1"/>
    <xf numFmtId="0" fontId="32" fillId="0" borderId="0" xfId="0" applyFont="1"/>
    <xf numFmtId="2" fontId="30" fillId="0" borderId="0" xfId="0" applyNumberFormat="1" applyFont="1"/>
    <xf numFmtId="0" fontId="28" fillId="0" borderId="0" xfId="0" applyFont="1"/>
    <xf numFmtId="0" fontId="34" fillId="0" borderId="0" xfId="0" applyFont="1"/>
    <xf numFmtId="0" fontId="32" fillId="0" borderId="10" xfId="0" applyFont="1" applyBorder="1"/>
    <xf numFmtId="0" fontId="32" fillId="0" borderId="9" xfId="0" applyFont="1" applyBorder="1"/>
    <xf numFmtId="0" fontId="32" fillId="0" borderId="11" xfId="0" applyFont="1" applyBorder="1"/>
    <xf numFmtId="0" fontId="32" fillId="0" borderId="14" xfId="0" applyFont="1" applyBorder="1"/>
    <xf numFmtId="1" fontId="34" fillId="0" borderId="1" xfId="0" applyNumberFormat="1" applyFont="1" applyBorder="1" applyAlignment="1">
      <alignment horizontal="center"/>
    </xf>
    <xf numFmtId="0" fontId="32" fillId="0" borderId="12" xfId="0" applyFont="1" applyBorder="1"/>
    <xf numFmtId="3" fontId="34" fillId="0" borderId="1" xfId="0" applyNumberFormat="1" applyFont="1" applyBorder="1" applyAlignment="1">
      <alignment horizontal="center"/>
    </xf>
    <xf numFmtId="0" fontId="34" fillId="0" borderId="0" xfId="0" applyFont="1" applyAlignment="1">
      <alignment horizontal="center"/>
    </xf>
    <xf numFmtId="3" fontId="34" fillId="0" borderId="0" xfId="0" applyNumberFormat="1" applyFont="1" applyAlignment="1">
      <alignment horizontal="center"/>
    </xf>
    <xf numFmtId="0" fontId="34" fillId="0" borderId="12" xfId="0" applyFont="1" applyBorder="1"/>
    <xf numFmtId="0" fontId="32" fillId="0" borderId="12" xfId="0" applyFont="1" applyBorder="1" applyAlignment="1">
      <alignment horizontal="center"/>
    </xf>
    <xf numFmtId="4" fontId="32" fillId="0" borderId="0" xfId="0" applyNumberFormat="1" applyFont="1" applyAlignment="1">
      <alignment horizontal="center"/>
    </xf>
    <xf numFmtId="167" fontId="32" fillId="0" borderId="0" xfId="0" applyNumberFormat="1" applyFont="1"/>
    <xf numFmtId="37" fontId="32" fillId="0" borderId="0" xfId="0" applyNumberFormat="1" applyFont="1"/>
    <xf numFmtId="167" fontId="32" fillId="0" borderId="1" xfId="0" applyNumberFormat="1" applyFont="1" applyBorder="1"/>
    <xf numFmtId="37" fontId="32" fillId="0" borderId="1" xfId="0" applyNumberFormat="1" applyFont="1" applyBorder="1"/>
    <xf numFmtId="0" fontId="36" fillId="0" borderId="0" xfId="0" applyFont="1"/>
    <xf numFmtId="0" fontId="33" fillId="0" borderId="0" xfId="0" applyFont="1"/>
    <xf numFmtId="0" fontId="37" fillId="0" borderId="0" xfId="0" applyFont="1"/>
    <xf numFmtId="0" fontId="40" fillId="0" borderId="0" xfId="0" applyFont="1"/>
    <xf numFmtId="3" fontId="40" fillId="0" borderId="0" xfId="0" applyNumberFormat="1" applyFont="1"/>
    <xf numFmtId="0" fontId="35" fillId="0" borderId="0" xfId="0" applyFont="1"/>
    <xf numFmtId="0" fontId="34" fillId="0" borderId="0" xfId="0" applyFont="1" applyAlignment="1">
      <alignment vertical="center"/>
    </xf>
    <xf numFmtId="0" fontId="35" fillId="0" borderId="0" xfId="0" applyFont="1" applyAlignment="1">
      <alignment horizontal="center"/>
    </xf>
    <xf numFmtId="0" fontId="34" fillId="0" borderId="4" xfId="0" applyFont="1" applyBorder="1" applyAlignment="1">
      <alignment horizontal="center" vertical="center"/>
    </xf>
    <xf numFmtId="4" fontId="34" fillId="0" borderId="4" xfId="0" applyNumberFormat="1" applyFont="1" applyBorder="1" applyAlignment="1">
      <alignment horizontal="center" vertical="center"/>
    </xf>
    <xf numFmtId="0" fontId="34" fillId="0" borderId="4" xfId="0" applyFont="1" applyBorder="1" applyAlignment="1">
      <alignment horizontal="center" vertical="center" wrapText="1"/>
    </xf>
    <xf numFmtId="0" fontId="34" fillId="0" borderId="5" xfId="0" applyFont="1" applyBorder="1" applyAlignment="1">
      <alignment horizontal="center" wrapText="1"/>
    </xf>
    <xf numFmtId="0" fontId="32" fillId="0" borderId="6" xfId="0" applyFont="1" applyBorder="1" applyAlignment="1">
      <alignment horizontal="center" wrapText="1"/>
    </xf>
    <xf numFmtId="0" fontId="34" fillId="0" borderId="6" xfId="0" applyFont="1" applyBorder="1" applyAlignment="1">
      <alignment horizontal="center" wrapText="1"/>
    </xf>
    <xf numFmtId="0" fontId="32" fillId="0" borderId="6" xfId="0" applyFont="1" applyBorder="1" applyAlignment="1">
      <alignment vertical="center"/>
    </xf>
    <xf numFmtId="0" fontId="32" fillId="0" borderId="6" xfId="0" applyFont="1" applyBorder="1" applyAlignment="1">
      <alignment horizontal="left"/>
    </xf>
    <xf numFmtId="0" fontId="34" fillId="0" borderId="0" xfId="0" applyFont="1" applyAlignment="1">
      <alignment horizontal="center" wrapText="1"/>
    </xf>
    <xf numFmtId="3" fontId="34" fillId="0" borderId="4" xfId="0" applyNumberFormat="1" applyFont="1" applyBorder="1" applyAlignment="1">
      <alignment horizontal="center" vertical="center"/>
    </xf>
    <xf numFmtId="0" fontId="34" fillId="0" borderId="4" xfId="0" applyFont="1" applyBorder="1" applyAlignment="1">
      <alignment horizontal="right" vertical="center" wrapText="1"/>
    </xf>
    <xf numFmtId="4" fontId="34" fillId="0" borderId="0" xfId="0" applyNumberFormat="1" applyFont="1" applyAlignment="1">
      <alignment horizontal="right" wrapText="1"/>
    </xf>
    <xf numFmtId="4" fontId="35" fillId="0" borderId="0" xfId="0" applyNumberFormat="1" applyFont="1"/>
    <xf numFmtId="0" fontId="27" fillId="2" borderId="0" xfId="0" applyFont="1" applyFill="1"/>
    <xf numFmtId="0" fontId="35" fillId="0" borderId="10" xfId="0" applyFont="1" applyBorder="1"/>
    <xf numFmtId="0" fontId="35" fillId="0" borderId="14" xfId="0" applyFont="1" applyBorder="1"/>
    <xf numFmtId="0" fontId="34" fillId="0" borderId="16" xfId="0" applyFont="1" applyBorder="1"/>
    <xf numFmtId="3" fontId="35" fillId="0" borderId="2" xfId="0" applyNumberFormat="1" applyFont="1" applyBorder="1" applyAlignment="1">
      <alignment horizontal="center"/>
    </xf>
    <xf numFmtId="3" fontId="35" fillId="0" borderId="17" xfId="0" applyNumberFormat="1" applyFont="1" applyBorder="1" applyAlignment="1">
      <alignment horizontal="center"/>
    </xf>
    <xf numFmtId="3" fontId="35" fillId="0" borderId="0" xfId="0" applyNumberFormat="1" applyFont="1" applyAlignment="1">
      <alignment horizontal="center"/>
    </xf>
    <xf numFmtId="3" fontId="35" fillId="0" borderId="13" xfId="0" applyNumberFormat="1" applyFont="1" applyBorder="1" applyAlignment="1">
      <alignment horizontal="center"/>
    </xf>
    <xf numFmtId="4" fontId="32" fillId="0" borderId="13" xfId="0" applyNumberFormat="1" applyFont="1" applyBorder="1" applyAlignment="1">
      <alignment horizontal="center"/>
    </xf>
    <xf numFmtId="49" fontId="32" fillId="0" borderId="12" xfId="0" applyNumberFormat="1" applyFont="1" applyBorder="1"/>
    <xf numFmtId="49" fontId="34" fillId="0" borderId="12" xfId="0" applyNumberFormat="1" applyFont="1" applyBorder="1"/>
    <xf numFmtId="3" fontId="35" fillId="0" borderId="0" xfId="0" applyNumberFormat="1" applyFont="1"/>
    <xf numFmtId="49" fontId="34" fillId="0" borderId="16" xfId="0" applyNumberFormat="1" applyFont="1" applyBorder="1"/>
    <xf numFmtId="49" fontId="34" fillId="0" borderId="18" xfId="0" applyNumberFormat="1" applyFont="1" applyBorder="1"/>
    <xf numFmtId="49" fontId="35" fillId="0" borderId="12" xfId="0" applyNumberFormat="1" applyFont="1" applyBorder="1"/>
    <xf numFmtId="3" fontId="35" fillId="0" borderId="13" xfId="0" applyNumberFormat="1" applyFont="1" applyBorder="1"/>
    <xf numFmtId="0" fontId="35" fillId="0" borderId="1" xfId="0" applyFont="1" applyBorder="1"/>
    <xf numFmtId="0" fontId="35" fillId="0" borderId="15" xfId="0" applyFont="1" applyBorder="1"/>
    <xf numFmtId="14" fontId="36" fillId="0" borderId="0" xfId="0" applyNumberFormat="1" applyFont="1" applyAlignment="1">
      <alignment horizontal="center"/>
    </xf>
    <xf numFmtId="0" fontId="44" fillId="0" borderId="10" xfId="0" applyFont="1" applyBorder="1"/>
    <xf numFmtId="0" fontId="35" fillId="2" borderId="9" xfId="0" applyFont="1" applyFill="1" applyBorder="1"/>
    <xf numFmtId="0" fontId="35" fillId="2" borderId="11" xfId="0" applyFont="1" applyFill="1" applyBorder="1"/>
    <xf numFmtId="1" fontId="34" fillId="2" borderId="2" xfId="0" applyNumberFormat="1" applyFont="1" applyFill="1" applyBorder="1" applyAlignment="1">
      <alignment horizontal="center" vertical="center"/>
    </xf>
    <xf numFmtId="1" fontId="34" fillId="2" borderId="17" xfId="0" applyNumberFormat="1" applyFont="1" applyFill="1" applyBorder="1" applyAlignment="1">
      <alignment horizontal="center" vertical="center"/>
    </xf>
    <xf numFmtId="3" fontId="35" fillId="2" borderId="0" xfId="0" applyNumberFormat="1" applyFont="1" applyFill="1" applyAlignment="1">
      <alignment horizontal="center" vertical="center"/>
    </xf>
    <xf numFmtId="3" fontId="35" fillId="2" borderId="13" xfId="0" applyNumberFormat="1" applyFont="1" applyFill="1" applyBorder="1" applyAlignment="1">
      <alignment horizontal="center" vertical="center"/>
    </xf>
    <xf numFmtId="0" fontId="35" fillId="0" borderId="12" xfId="0" applyFont="1" applyBorder="1"/>
    <xf numFmtId="0" fontId="34" fillId="0" borderId="14" xfId="0" applyFont="1" applyBorder="1"/>
    <xf numFmtId="166" fontId="34" fillId="0" borderId="13" xfId="0" applyNumberFormat="1" applyFont="1" applyBorder="1" applyAlignment="1">
      <alignment horizontal="right" vertical="center"/>
    </xf>
    <xf numFmtId="0" fontId="45" fillId="0" borderId="1" xfId="0" applyFont="1" applyBorder="1"/>
    <xf numFmtId="0" fontId="45" fillId="0" borderId="15" xfId="0" applyFont="1" applyBorder="1"/>
    <xf numFmtId="0" fontId="45" fillId="0" borderId="0" xfId="0" applyFont="1"/>
    <xf numFmtId="14" fontId="46" fillId="0" borderId="0" xfId="0" applyNumberFormat="1" applyFont="1" applyAlignment="1">
      <alignment horizontal="center"/>
    </xf>
    <xf numFmtId="4" fontId="47" fillId="0" borderId="0" xfId="0" applyNumberFormat="1" applyFont="1"/>
    <xf numFmtId="0" fontId="44" fillId="0" borderId="10" xfId="0" applyFont="1" applyBorder="1" applyAlignment="1">
      <alignment horizontal="center"/>
    </xf>
    <xf numFmtId="0" fontId="47" fillId="0" borderId="0" xfId="0" applyFont="1"/>
    <xf numFmtId="3" fontId="47" fillId="0" borderId="0" xfId="0" applyNumberFormat="1" applyFont="1"/>
    <xf numFmtId="4" fontId="48" fillId="2" borderId="0" xfId="0" applyNumberFormat="1" applyFont="1" applyFill="1" applyAlignment="1">
      <alignment horizontal="center" vertical="center"/>
    </xf>
    <xf numFmtId="4" fontId="13" fillId="2" borderId="0" xfId="0" applyNumberFormat="1" applyFont="1" applyFill="1" applyAlignment="1">
      <alignment horizontal="center" vertical="center"/>
    </xf>
    <xf numFmtId="168" fontId="47" fillId="0" borderId="0" xfId="1" applyNumberFormat="1" applyFont="1"/>
    <xf numFmtId="171" fontId="34" fillId="0" borderId="0" xfId="0" applyNumberFormat="1" applyFont="1" applyAlignment="1">
      <alignment horizontal="right" vertical="center"/>
    </xf>
    <xf numFmtId="166" fontId="34" fillId="0" borderId="8" xfId="0" applyNumberFormat="1" applyFont="1" applyBorder="1" applyAlignment="1">
      <alignment horizontal="right" vertical="center"/>
    </xf>
    <xf numFmtId="166" fontId="34" fillId="0" borderId="19" xfId="0" applyNumberFormat="1" applyFont="1" applyBorder="1" applyAlignment="1">
      <alignment horizontal="right" vertical="center"/>
    </xf>
    <xf numFmtId="4" fontId="35" fillId="0" borderId="1" xfId="0" applyNumberFormat="1" applyFont="1" applyBorder="1"/>
    <xf numFmtId="4" fontId="35" fillId="0" borderId="15" xfId="0" applyNumberFormat="1" applyFont="1" applyBorder="1"/>
    <xf numFmtId="0" fontId="49" fillId="0" borderId="0" xfId="0" applyFont="1"/>
    <xf numFmtId="3" fontId="35" fillId="0" borderId="2" xfId="0" applyNumberFormat="1" applyFont="1" applyBorder="1"/>
    <xf numFmtId="3" fontId="35" fillId="0" borderId="17" xfId="0" applyNumberFormat="1" applyFont="1" applyBorder="1"/>
    <xf numFmtId="3" fontId="35" fillId="0" borderId="0" xfId="0" applyNumberFormat="1" applyFont="1" applyAlignment="1">
      <alignment horizontal="center" vertical="center"/>
    </xf>
    <xf numFmtId="3" fontId="35" fillId="0" borderId="13" xfId="0" applyNumberFormat="1" applyFont="1" applyBorder="1" applyAlignment="1">
      <alignment horizontal="center" vertical="center"/>
    </xf>
    <xf numFmtId="49" fontId="41" fillId="0" borderId="12" xfId="0" applyNumberFormat="1" applyFont="1" applyBorder="1"/>
    <xf numFmtId="49" fontId="35" fillId="0" borderId="14" xfId="0" applyNumberFormat="1" applyFont="1" applyBorder="1"/>
    <xf numFmtId="3" fontId="35" fillId="0" borderId="1" xfId="0" applyNumberFormat="1" applyFont="1" applyBorder="1"/>
    <xf numFmtId="3" fontId="35" fillId="0" borderId="15" xfId="0" applyNumberFormat="1" applyFont="1" applyBorder="1"/>
    <xf numFmtId="49" fontId="35" fillId="0" borderId="0" xfId="0" applyNumberFormat="1" applyFont="1"/>
    <xf numFmtId="49" fontId="34" fillId="0" borderId="0" xfId="0" applyNumberFormat="1" applyFont="1"/>
    <xf numFmtId="3" fontId="34" fillId="0" borderId="0" xfId="0" applyNumberFormat="1" applyFont="1"/>
    <xf numFmtId="0" fontId="42" fillId="0" borderId="0" xfId="0" applyFont="1"/>
    <xf numFmtId="0" fontId="38" fillId="0" borderId="0" xfId="0" applyFont="1"/>
    <xf numFmtId="0" fontId="50" fillId="0" borderId="0" xfId="0" applyFont="1"/>
    <xf numFmtId="0" fontId="44" fillId="0" borderId="0" xfId="0" applyFont="1"/>
    <xf numFmtId="0" fontId="34" fillId="0" borderId="10" xfId="0" applyFont="1" applyBorder="1" applyAlignment="1">
      <alignment horizontal="center" wrapText="1"/>
    </xf>
    <xf numFmtId="0" fontId="32" fillId="0" borderId="12" xfId="0" applyFont="1" applyBorder="1" applyAlignment="1">
      <alignment horizontal="center" vertical="center" wrapText="1"/>
    </xf>
    <xf numFmtId="0" fontId="34" fillId="0" borderId="12" xfId="0" applyFont="1" applyBorder="1" applyAlignment="1">
      <alignment horizontal="center" wrapText="1"/>
    </xf>
    <xf numFmtId="0" fontId="32" fillId="0" borderId="12" xfId="0" applyFont="1" applyBorder="1" applyAlignment="1">
      <alignment vertical="center"/>
    </xf>
    <xf numFmtId="0" fontId="32" fillId="0" borderId="12" xfId="0" applyFont="1" applyBorder="1" applyAlignment="1">
      <alignment horizontal="left"/>
    </xf>
    <xf numFmtId="0" fontId="34" fillId="0" borderId="6" xfId="0" applyFont="1" applyBorder="1" applyAlignment="1">
      <alignment horizontal="center"/>
    </xf>
    <xf numFmtId="0" fontId="34" fillId="0" borderId="7" xfId="0" applyFont="1" applyBorder="1" applyAlignment="1">
      <alignment horizontal="center"/>
    </xf>
    <xf numFmtId="3" fontId="34" fillId="0" borderId="7" xfId="0" applyNumberFormat="1" applyFont="1" applyBorder="1" applyAlignment="1">
      <alignment horizontal="center" vertical="center"/>
    </xf>
    <xf numFmtId="0" fontId="51" fillId="0" borderId="0" xfId="0" applyFont="1"/>
    <xf numFmtId="169" fontId="32" fillId="0" borderId="0" xfId="0" applyNumberFormat="1" applyFont="1"/>
    <xf numFmtId="0" fontId="44" fillId="0" borderId="0" xfId="0" applyFont="1" applyAlignment="1">
      <alignment vertical="center"/>
    </xf>
    <xf numFmtId="3" fontId="34" fillId="0" borderId="15" xfId="0" applyNumberFormat="1" applyFont="1" applyBorder="1" applyAlignment="1">
      <alignment horizontal="center"/>
    </xf>
    <xf numFmtId="37" fontId="32" fillId="0" borderId="15" xfId="0" applyNumberFormat="1" applyFont="1" applyBorder="1"/>
    <xf numFmtId="0" fontId="33" fillId="0" borderId="0" xfId="0" applyFont="1" applyAlignment="1">
      <alignment horizontal="left" vertical="center"/>
    </xf>
    <xf numFmtId="0" fontId="35" fillId="0" borderId="0" xfId="0" applyFont="1" applyAlignment="1">
      <alignment horizontal="left" vertical="center"/>
    </xf>
    <xf numFmtId="0" fontId="41" fillId="0" borderId="0" xfId="0" applyFont="1" applyAlignment="1">
      <alignment horizontal="left" vertical="center"/>
    </xf>
    <xf numFmtId="0" fontId="48" fillId="0" borderId="0" xfId="0" applyFont="1"/>
    <xf numFmtId="164" fontId="34" fillId="0" borderId="1" xfId="6" applyFont="1" applyBorder="1" applyAlignment="1">
      <alignment horizontal="right"/>
    </xf>
    <xf numFmtId="164" fontId="34" fillId="0" borderId="0" xfId="6" applyFont="1" applyAlignment="1">
      <alignment horizontal="center"/>
    </xf>
    <xf numFmtId="164" fontId="32" fillId="0" borderId="0" xfId="6" applyFont="1" applyAlignment="1">
      <alignment horizontal="center"/>
    </xf>
    <xf numFmtId="164" fontId="32" fillId="0" borderId="0" xfId="6" applyFont="1" applyAlignment="1">
      <alignment horizontal="right"/>
    </xf>
    <xf numFmtId="164" fontId="32" fillId="0" borderId="0" xfId="6" applyFont="1" applyBorder="1" applyAlignment="1">
      <alignment horizontal="center"/>
    </xf>
    <xf numFmtId="164" fontId="35" fillId="2" borderId="0" xfId="6" applyFont="1" applyFill="1" applyAlignment="1">
      <alignment horizontal="right"/>
    </xf>
    <xf numFmtId="164" fontId="34" fillId="0" borderId="2" xfId="6" applyFont="1" applyBorder="1" applyAlignment="1">
      <alignment horizontal="right"/>
    </xf>
    <xf numFmtId="164" fontId="32" fillId="0" borderId="0" xfId="6" applyFont="1" applyBorder="1" applyAlignment="1">
      <alignment horizontal="right"/>
    </xf>
    <xf numFmtId="164" fontId="32" fillId="0" borderId="1" xfId="6" applyFont="1" applyBorder="1" applyAlignment="1">
      <alignment horizontal="right"/>
    </xf>
    <xf numFmtId="164" fontId="34" fillId="0" borderId="3" xfId="6" applyFont="1" applyBorder="1" applyAlignment="1">
      <alignment horizontal="right"/>
    </xf>
    <xf numFmtId="172" fontId="34" fillId="0" borderId="1" xfId="6" applyNumberFormat="1" applyFont="1" applyBorder="1" applyAlignment="1">
      <alignment horizontal="right"/>
    </xf>
    <xf numFmtId="172" fontId="34" fillId="0" borderId="0" xfId="6" applyNumberFormat="1" applyFont="1" applyAlignment="1">
      <alignment horizontal="center"/>
    </xf>
    <xf numFmtId="172" fontId="32" fillId="0" borderId="0" xfId="6" applyNumberFormat="1" applyFont="1" applyAlignment="1">
      <alignment horizontal="center"/>
    </xf>
    <xf numFmtId="172" fontId="32" fillId="0" borderId="0" xfId="6" applyNumberFormat="1" applyFont="1" applyAlignment="1">
      <alignment horizontal="right"/>
    </xf>
    <xf numFmtId="172" fontId="32" fillId="0" borderId="0" xfId="6" applyNumberFormat="1" applyFont="1" applyBorder="1" applyAlignment="1">
      <alignment horizontal="center"/>
    </xf>
    <xf numFmtId="172" fontId="35" fillId="2" borderId="0" xfId="6" applyNumberFormat="1" applyFont="1" applyFill="1" applyAlignment="1">
      <alignment horizontal="right"/>
    </xf>
    <xf numFmtId="172" fontId="34" fillId="0" borderId="2" xfId="6" applyNumberFormat="1" applyFont="1" applyBorder="1" applyAlignment="1">
      <alignment horizontal="right"/>
    </xf>
    <xf numFmtId="172" fontId="32" fillId="0" borderId="0" xfId="6" applyNumberFormat="1" applyFont="1" applyBorder="1" applyAlignment="1">
      <alignment horizontal="right"/>
    </xf>
    <xf numFmtId="172" fontId="32" fillId="0" borderId="1" xfId="6" applyNumberFormat="1" applyFont="1" applyBorder="1" applyAlignment="1">
      <alignment horizontal="right"/>
    </xf>
    <xf numFmtId="172" fontId="34" fillId="0" borderId="3" xfId="6" applyNumberFormat="1" applyFont="1" applyBorder="1" applyAlignment="1">
      <alignment horizontal="right"/>
    </xf>
    <xf numFmtId="172" fontId="41" fillId="0" borderId="5" xfId="6" applyNumberFormat="1" applyFont="1" applyBorder="1" applyAlignment="1">
      <alignment horizontal="right" vertical="center"/>
    </xf>
    <xf numFmtId="172" fontId="34" fillId="0" borderId="5" xfId="6" applyNumberFormat="1" applyFont="1" applyBorder="1" applyAlignment="1">
      <alignment horizontal="right" vertical="center"/>
    </xf>
    <xf numFmtId="172" fontId="35" fillId="0" borderId="6" xfId="6" applyNumberFormat="1" applyFont="1" applyBorder="1" applyAlignment="1">
      <alignment horizontal="right" vertical="center"/>
    </xf>
    <xf numFmtId="172" fontId="32" fillId="0" borderId="6" xfId="6" applyNumberFormat="1" applyFont="1" applyBorder="1" applyAlignment="1">
      <alignment horizontal="right" vertical="center"/>
    </xf>
    <xf numFmtId="172" fontId="34" fillId="0" borderId="6" xfId="6" applyNumberFormat="1" applyFont="1" applyBorder="1" applyAlignment="1">
      <alignment horizontal="right" vertical="center"/>
    </xf>
    <xf numFmtId="172" fontId="41" fillId="0" borderId="4" xfId="6" applyNumberFormat="1" applyFont="1" applyBorder="1" applyAlignment="1">
      <alignment horizontal="right" vertical="center"/>
    </xf>
    <xf numFmtId="172" fontId="41" fillId="0" borderId="21" xfId="6" applyNumberFormat="1" applyFont="1" applyBorder="1" applyAlignment="1">
      <alignment horizontal="right"/>
    </xf>
    <xf numFmtId="164" fontId="32" fillId="0" borderId="13" xfId="6" applyFont="1" applyBorder="1" applyAlignment="1">
      <alignment horizontal="right"/>
    </xf>
    <xf numFmtId="164" fontId="32" fillId="0" borderId="15" xfId="6" applyFont="1" applyBorder="1" applyAlignment="1">
      <alignment horizontal="right"/>
    </xf>
    <xf numFmtId="164" fontId="34" fillId="0" borderId="17" xfId="6" applyFont="1" applyBorder="1" applyAlignment="1">
      <alignment horizontal="right"/>
    </xf>
    <xf numFmtId="172" fontId="32" fillId="0" borderId="13" xfId="6" applyNumberFormat="1" applyFont="1" applyBorder="1" applyAlignment="1">
      <alignment horizontal="right"/>
    </xf>
    <xf numFmtId="172" fontId="32" fillId="0" borderId="15" xfId="6" applyNumberFormat="1" applyFont="1" applyBorder="1" applyAlignment="1">
      <alignment horizontal="right"/>
    </xf>
    <xf numFmtId="172" fontId="34" fillId="0" borderId="17" xfId="6" applyNumberFormat="1" applyFont="1" applyBorder="1" applyAlignment="1">
      <alignment horizontal="right"/>
    </xf>
    <xf numFmtId="172" fontId="35" fillId="0" borderId="0" xfId="6" applyNumberFormat="1" applyFont="1" applyAlignment="1">
      <alignment horizontal="right"/>
    </xf>
    <xf numFmtId="172" fontId="35" fillId="0" borderId="13" xfId="6" applyNumberFormat="1" applyFont="1" applyBorder="1" applyAlignment="1">
      <alignment horizontal="center"/>
    </xf>
    <xf numFmtId="172" fontId="34" fillId="0" borderId="8" xfId="6" applyNumberFormat="1" applyFont="1" applyBorder="1" applyAlignment="1">
      <alignment horizontal="right"/>
    </xf>
    <xf numFmtId="172" fontId="34" fillId="0" borderId="19" xfId="6" applyNumberFormat="1" applyFont="1" applyBorder="1" applyAlignment="1">
      <alignment horizontal="right"/>
    </xf>
    <xf numFmtId="164" fontId="35" fillId="2" borderId="0" xfId="6" applyFont="1" applyFill="1" applyAlignment="1">
      <alignment horizontal="right" vertical="center"/>
    </xf>
    <xf numFmtId="164" fontId="35" fillId="2" borderId="13" xfId="6" applyFont="1" applyFill="1" applyBorder="1" applyAlignment="1">
      <alignment horizontal="right" vertical="center"/>
    </xf>
    <xf numFmtId="164" fontId="35" fillId="2" borderId="0" xfId="6" applyFont="1" applyFill="1" applyAlignment="1">
      <alignment horizontal="center" vertical="center"/>
    </xf>
    <xf numFmtId="164" fontId="35" fillId="2" borderId="13" xfId="6" applyFont="1" applyFill="1" applyBorder="1" applyAlignment="1">
      <alignment horizontal="center" vertical="center"/>
    </xf>
    <xf numFmtId="164" fontId="34" fillId="2" borderId="2" xfId="6" applyFont="1" applyFill="1" applyBorder="1" applyAlignment="1">
      <alignment horizontal="right" vertical="center"/>
    </xf>
    <xf numFmtId="164" fontId="34" fillId="2" borderId="17" xfId="6" applyFont="1" applyFill="1" applyBorder="1" applyAlignment="1">
      <alignment horizontal="right" vertical="center"/>
    </xf>
    <xf numFmtId="164" fontId="34" fillId="2" borderId="0" xfId="6" applyFont="1" applyFill="1" applyAlignment="1">
      <alignment horizontal="center" vertical="center"/>
    </xf>
    <xf numFmtId="164" fontId="34" fillId="2" borderId="13" xfId="6" applyFont="1" applyFill="1" applyBorder="1" applyAlignment="1">
      <alignment horizontal="center" vertical="center"/>
    </xf>
    <xf numFmtId="164" fontId="32" fillId="2" borderId="0" xfId="6" applyFont="1" applyFill="1" applyAlignment="1">
      <alignment horizontal="right" vertical="center"/>
    </xf>
    <xf numFmtId="164" fontId="32" fillId="2" borderId="13" xfId="6" applyFont="1" applyFill="1" applyBorder="1" applyAlignment="1">
      <alignment horizontal="right" vertical="center"/>
    </xf>
    <xf numFmtId="164" fontId="34" fillId="2" borderId="0" xfId="6" applyFont="1" applyFill="1" applyAlignment="1">
      <alignment horizontal="right" vertical="center"/>
    </xf>
    <xf numFmtId="164" fontId="34" fillId="2" borderId="13" xfId="6" applyFont="1" applyFill="1" applyBorder="1" applyAlignment="1">
      <alignment horizontal="right" vertical="center"/>
    </xf>
    <xf numFmtId="164" fontId="34" fillId="2" borderId="8" xfId="6" applyFont="1" applyFill="1" applyBorder="1" applyAlignment="1">
      <alignment horizontal="right" vertical="center"/>
    </xf>
    <xf numFmtId="164" fontId="34" fillId="2" borderId="19" xfId="6" applyFont="1" applyFill="1" applyBorder="1" applyAlignment="1">
      <alignment horizontal="right" vertical="center"/>
    </xf>
    <xf numFmtId="164" fontId="34" fillId="2" borderId="1" xfId="6" applyFont="1" applyFill="1" applyBorder="1" applyAlignment="1">
      <alignment horizontal="center" vertical="center"/>
    </xf>
    <xf numFmtId="164" fontId="34" fillId="2" borderId="15" xfId="6" applyFont="1" applyFill="1" applyBorder="1" applyAlignment="1">
      <alignment horizontal="center" vertical="center"/>
    </xf>
    <xf numFmtId="164" fontId="34" fillId="2" borderId="1" xfId="6" applyFont="1" applyFill="1" applyBorder="1" applyAlignment="1">
      <alignment horizontal="right" vertical="center"/>
    </xf>
    <xf numFmtId="164" fontId="34" fillId="2" borderId="15" xfId="6" applyFont="1" applyFill="1" applyBorder="1" applyAlignment="1">
      <alignment horizontal="right" vertical="center"/>
    </xf>
    <xf numFmtId="172" fontId="35" fillId="2" borderId="0" xfId="6" applyNumberFormat="1" applyFont="1" applyFill="1" applyAlignment="1">
      <alignment horizontal="right" vertical="center"/>
    </xf>
    <xf numFmtId="172" fontId="35" fillId="2" borderId="13" xfId="6" applyNumberFormat="1" applyFont="1" applyFill="1" applyBorder="1" applyAlignment="1">
      <alignment horizontal="right" vertical="center"/>
    </xf>
    <xf numFmtId="172" fontId="35" fillId="2" borderId="0" xfId="6" applyNumberFormat="1" applyFont="1" applyFill="1" applyAlignment="1">
      <alignment horizontal="center" vertical="center"/>
    </xf>
    <xf numFmtId="172" fontId="35" fillId="2" borderId="13" xfId="6" applyNumberFormat="1" applyFont="1" applyFill="1" applyBorder="1" applyAlignment="1">
      <alignment horizontal="center" vertical="center"/>
    </xf>
    <xf numFmtId="172" fontId="34" fillId="2" borderId="2" xfId="6" applyNumberFormat="1" applyFont="1" applyFill="1" applyBorder="1" applyAlignment="1">
      <alignment horizontal="right" vertical="center"/>
    </xf>
    <xf numFmtId="172" fontId="34" fillId="2" borderId="17" xfId="6" applyNumberFormat="1" applyFont="1" applyFill="1" applyBorder="1" applyAlignment="1">
      <alignment horizontal="right" vertical="center"/>
    </xf>
    <xf numFmtId="172" fontId="34" fillId="2" borderId="0" xfId="6" applyNumberFormat="1" applyFont="1" applyFill="1" applyAlignment="1">
      <alignment horizontal="center" vertical="center"/>
    </xf>
    <xf numFmtId="172" fontId="34" fillId="2" borderId="13" xfId="6" applyNumberFormat="1" applyFont="1" applyFill="1" applyBorder="1" applyAlignment="1">
      <alignment horizontal="center" vertical="center"/>
    </xf>
    <xf numFmtId="172" fontId="32" fillId="2" borderId="0" xfId="6" applyNumberFormat="1" applyFont="1" applyFill="1" applyAlignment="1">
      <alignment horizontal="right" vertical="center"/>
    </xf>
    <xf numFmtId="172" fontId="32" fillId="2" borderId="13" xfId="6" applyNumberFormat="1" applyFont="1" applyFill="1" applyBorder="1" applyAlignment="1">
      <alignment horizontal="right" vertical="center"/>
    </xf>
    <xf numFmtId="172" fontId="32" fillId="2" borderId="1" xfId="6" applyNumberFormat="1" applyFont="1" applyFill="1" applyBorder="1" applyAlignment="1">
      <alignment horizontal="right" vertical="center"/>
    </xf>
    <xf numFmtId="172" fontId="32" fillId="2" borderId="15" xfId="6" applyNumberFormat="1" applyFont="1" applyFill="1" applyBorder="1" applyAlignment="1">
      <alignment horizontal="right" vertical="center"/>
    </xf>
    <xf numFmtId="172" fontId="34" fillId="2" borderId="0" xfId="6" applyNumberFormat="1" applyFont="1" applyFill="1" applyAlignment="1">
      <alignment horizontal="right" vertical="center"/>
    </xf>
    <xf numFmtId="172" fontId="34" fillId="2" borderId="13" xfId="6" applyNumberFormat="1" applyFont="1" applyFill="1" applyBorder="1" applyAlignment="1">
      <alignment horizontal="right" vertical="center"/>
    </xf>
    <xf numFmtId="172" fontId="34" fillId="2" borderId="8" xfId="6" applyNumberFormat="1" applyFont="1" applyFill="1" applyBorder="1" applyAlignment="1">
      <alignment horizontal="right" vertical="center"/>
    </xf>
    <xf numFmtId="172" fontId="34" fillId="2" borderId="19" xfId="6" applyNumberFormat="1" applyFont="1" applyFill="1" applyBorder="1" applyAlignment="1">
      <alignment horizontal="right" vertical="center"/>
    </xf>
    <xf numFmtId="172" fontId="34" fillId="2" borderId="1" xfId="6" applyNumberFormat="1" applyFont="1" applyFill="1" applyBorder="1" applyAlignment="1">
      <alignment horizontal="center" vertical="center"/>
    </xf>
    <xf numFmtId="172" fontId="34" fillId="2" borderId="15" xfId="6" applyNumberFormat="1" applyFont="1" applyFill="1" applyBorder="1" applyAlignment="1">
      <alignment horizontal="center" vertical="center"/>
    </xf>
    <xf numFmtId="172" fontId="34" fillId="2" borderId="1" xfId="6" applyNumberFormat="1" applyFont="1" applyFill="1" applyBorder="1" applyAlignment="1">
      <alignment horizontal="right" vertical="center"/>
    </xf>
    <xf numFmtId="172" fontId="34" fillId="2" borderId="15" xfId="6" applyNumberFormat="1" applyFont="1" applyFill="1" applyBorder="1" applyAlignment="1">
      <alignment horizontal="right" vertical="center"/>
    </xf>
    <xf numFmtId="164" fontId="34" fillId="0" borderId="8" xfId="6" applyFont="1" applyBorder="1" applyAlignment="1">
      <alignment horizontal="right" vertical="center"/>
    </xf>
    <xf numFmtId="164" fontId="34" fillId="0" borderId="19" xfId="6" applyFont="1" applyBorder="1" applyAlignment="1">
      <alignment horizontal="right" vertical="center"/>
    </xf>
    <xf numFmtId="173" fontId="34" fillId="0" borderId="0" xfId="6" applyNumberFormat="1" applyFont="1" applyAlignment="1">
      <alignment horizontal="right" vertical="center"/>
    </xf>
    <xf numFmtId="173" fontId="34" fillId="0" borderId="13" xfId="6" applyNumberFormat="1" applyFont="1" applyBorder="1" applyAlignment="1">
      <alignment horizontal="right" vertical="center"/>
    </xf>
    <xf numFmtId="173" fontId="34" fillId="0" borderId="8" xfId="6" applyNumberFormat="1" applyFont="1" applyBorder="1" applyAlignment="1">
      <alignment horizontal="right" vertical="center"/>
    </xf>
    <xf numFmtId="173" fontId="34" fillId="0" borderId="19" xfId="6" applyNumberFormat="1" applyFont="1" applyBorder="1" applyAlignment="1">
      <alignment horizontal="right" vertical="center"/>
    </xf>
    <xf numFmtId="164" fontId="35" fillId="0" borderId="0" xfId="6" applyFont="1" applyAlignment="1">
      <alignment horizontal="right" vertical="center"/>
    </xf>
    <xf numFmtId="164" fontId="35" fillId="0" borderId="13" xfId="6" applyFont="1" applyBorder="1" applyAlignment="1">
      <alignment horizontal="right" vertical="center"/>
    </xf>
    <xf numFmtId="164" fontId="34" fillId="0" borderId="2" xfId="6" applyFont="1" applyBorder="1" applyAlignment="1">
      <alignment horizontal="right" vertical="center"/>
    </xf>
    <xf numFmtId="164" fontId="34" fillId="0" borderId="17" xfId="6" applyFont="1" applyBorder="1" applyAlignment="1">
      <alignment horizontal="right" vertical="center"/>
    </xf>
    <xf numFmtId="164" fontId="32" fillId="0" borderId="0" xfId="6" applyFont="1" applyAlignment="1">
      <alignment horizontal="right" vertical="center"/>
    </xf>
    <xf numFmtId="164" fontId="41" fillId="0" borderId="5" xfId="6" applyFont="1" applyBorder="1" applyAlignment="1">
      <alignment horizontal="center" vertical="center"/>
    </xf>
    <xf numFmtId="164" fontId="34" fillId="0" borderId="11" xfId="6" applyFont="1" applyBorder="1" applyAlignment="1">
      <alignment horizontal="center" vertical="center"/>
    </xf>
    <xf numFmtId="164" fontId="35" fillId="0" borderId="6" xfId="6" applyFont="1" applyBorder="1" applyAlignment="1">
      <alignment horizontal="center" vertical="center"/>
    </xf>
    <xf numFmtId="164" fontId="32" fillId="0" borderId="13" xfId="6" applyFont="1" applyBorder="1" applyAlignment="1">
      <alignment horizontal="center" vertical="center"/>
    </xf>
    <xf numFmtId="164" fontId="34" fillId="0" borderId="6" xfId="6" applyFont="1" applyBorder="1" applyAlignment="1">
      <alignment horizontal="center" vertical="center"/>
    </xf>
    <xf numFmtId="164" fontId="32" fillId="0" borderId="6" xfId="6" applyFont="1" applyBorder="1" applyAlignment="1">
      <alignment horizontal="center" vertical="center"/>
    </xf>
    <xf numFmtId="164" fontId="41" fillId="0" borderId="13" xfId="6" applyFont="1" applyBorder="1" applyAlignment="1">
      <alignment horizontal="center" vertical="center"/>
    </xf>
    <xf numFmtId="164" fontId="32" fillId="0" borderId="15" xfId="6" applyFont="1" applyBorder="1" applyAlignment="1">
      <alignment horizontal="center" vertical="center"/>
    </xf>
    <xf numFmtId="164" fontId="41" fillId="0" borderId="15" xfId="6" applyFont="1" applyBorder="1" applyAlignment="1">
      <alignment horizontal="center" vertical="center"/>
    </xf>
    <xf numFmtId="164" fontId="52" fillId="0" borderId="7" xfId="6" applyFont="1" applyBorder="1" applyAlignment="1">
      <alignment horizontal="center" vertical="center"/>
    </xf>
    <xf numFmtId="164" fontId="52" fillId="0" borderId="7" xfId="6" applyFont="1" applyBorder="1" applyAlignment="1">
      <alignment horizontal="right" vertical="center"/>
    </xf>
    <xf numFmtId="164" fontId="52" fillId="0" borderId="4" xfId="6" applyFont="1" applyBorder="1" applyAlignment="1">
      <alignment horizontal="center"/>
    </xf>
    <xf numFmtId="164" fontId="34" fillId="0" borderId="13" xfId="6" applyFont="1" applyBorder="1" applyAlignment="1">
      <alignment horizontal="center"/>
    </xf>
    <xf numFmtId="164" fontId="34" fillId="0" borderId="15" xfId="6" applyFont="1" applyBorder="1" applyAlignment="1">
      <alignment horizontal="right"/>
    </xf>
    <xf numFmtId="164" fontId="32" fillId="0" borderId="13" xfId="6" applyFont="1" applyBorder="1" applyAlignment="1">
      <alignment horizontal="center"/>
    </xf>
    <xf numFmtId="164" fontId="35" fillId="2" borderId="13" xfId="6" applyFont="1" applyFill="1" applyBorder="1" applyAlignment="1">
      <alignment horizontal="right"/>
    </xf>
    <xf numFmtId="164" fontId="34" fillId="0" borderId="20" xfId="6" applyFont="1" applyBorder="1" applyAlignment="1">
      <alignment horizontal="right"/>
    </xf>
    <xf numFmtId="0" fontId="53" fillId="0" borderId="4" xfId="0" applyFont="1" applyBorder="1" applyAlignment="1">
      <alignment horizontal="center" vertical="center"/>
    </xf>
    <xf numFmtId="0" fontId="53" fillId="0" borderId="4" xfId="0" applyFont="1" applyBorder="1" applyAlignment="1">
      <alignment horizontal="center" vertical="center" wrapText="1"/>
    </xf>
    <xf numFmtId="0" fontId="54" fillId="0" borderId="0" xfId="0" applyFont="1" applyAlignment="1">
      <alignment vertical="center"/>
    </xf>
    <xf numFmtId="0" fontId="53" fillId="0" borderId="16" xfId="0" applyFont="1" applyBorder="1" applyAlignment="1">
      <alignment horizontal="center" vertical="center"/>
    </xf>
    <xf numFmtId="0" fontId="53" fillId="0" borderId="2" xfId="0" applyFont="1" applyBorder="1" applyAlignment="1">
      <alignment horizontal="center" vertical="center"/>
    </xf>
    <xf numFmtId="0" fontId="53" fillId="0" borderId="2" xfId="0" applyFont="1" applyBorder="1" applyAlignment="1">
      <alignment horizontal="center" vertical="center" wrapText="1"/>
    </xf>
    <xf numFmtId="0" fontId="53" fillId="0" borderId="17" xfId="0" applyFont="1" applyBorder="1" applyAlignment="1">
      <alignment horizontal="center" vertical="center" wrapText="1"/>
    </xf>
    <xf numFmtId="0" fontId="53" fillId="0" borderId="12" xfId="0" applyFont="1" applyBorder="1" applyAlignment="1">
      <alignment horizontal="center" vertical="center"/>
    </xf>
    <xf numFmtId="0" fontId="57" fillId="0" borderId="0" xfId="0" applyFont="1" applyAlignment="1">
      <alignment horizontal="center" vertical="center"/>
    </xf>
    <xf numFmtId="0" fontId="56" fillId="0" borderId="13" xfId="0" applyFont="1" applyBorder="1" applyAlignment="1">
      <alignment horizontal="center" vertical="center"/>
    </xf>
    <xf numFmtId="0" fontId="56" fillId="0" borderId="12" xfId="0" applyFont="1" applyBorder="1" applyAlignment="1">
      <alignment vertical="center"/>
    </xf>
    <xf numFmtId="0" fontId="56" fillId="0" borderId="13" xfId="0" applyFont="1" applyBorder="1" applyAlignment="1">
      <alignment horizontal="center"/>
    </xf>
    <xf numFmtId="0" fontId="56" fillId="0" borderId="14" xfId="0" applyFont="1" applyBorder="1" applyAlignment="1">
      <alignment vertical="center"/>
    </xf>
    <xf numFmtId="0" fontId="56" fillId="0" borderId="15" xfId="0" applyFont="1" applyBorder="1" applyAlignment="1">
      <alignment horizontal="center"/>
    </xf>
    <xf numFmtId="172" fontId="56" fillId="0" borderId="0" xfId="6" applyNumberFormat="1" applyFont="1" applyBorder="1" applyAlignment="1">
      <alignment horizontal="center"/>
    </xf>
    <xf numFmtId="172" fontId="57" fillId="0" borderId="0" xfId="6" applyNumberFormat="1" applyFont="1" applyBorder="1" applyAlignment="1">
      <alignment horizontal="center"/>
    </xf>
    <xf numFmtId="172" fontId="56" fillId="0" borderId="1" xfId="6" applyNumberFormat="1" applyFont="1" applyBorder="1" applyAlignment="1">
      <alignment horizontal="center"/>
    </xf>
    <xf numFmtId="173" fontId="56" fillId="0" borderId="0" xfId="6" applyNumberFormat="1" applyFont="1" applyBorder="1" applyAlignment="1">
      <alignment horizontal="center" vertical="center"/>
    </xf>
    <xf numFmtId="173" fontId="56" fillId="0" borderId="0" xfId="6" applyNumberFormat="1" applyFont="1" applyBorder="1" applyAlignment="1">
      <alignment horizontal="center"/>
    </xf>
    <xf numFmtId="173" fontId="56" fillId="0" borderId="1" xfId="6" applyNumberFormat="1" applyFont="1" applyBorder="1" applyAlignment="1">
      <alignment horizontal="center"/>
    </xf>
    <xf numFmtId="0" fontId="53" fillId="0" borderId="4" xfId="0" applyFont="1" applyBorder="1" applyAlignment="1">
      <alignment vertical="center"/>
    </xf>
    <xf numFmtId="0" fontId="56" fillId="0" borderId="4" xfId="0" applyFont="1" applyBorder="1" applyAlignment="1">
      <alignment horizontal="left" vertical="center"/>
    </xf>
    <xf numFmtId="0" fontId="56" fillId="0" borderId="4" xfId="0" applyFont="1" applyBorder="1" applyAlignment="1">
      <alignment vertical="center"/>
    </xf>
    <xf numFmtId="0" fontId="57" fillId="0" borderId="0" xfId="0" applyFont="1"/>
    <xf numFmtId="0" fontId="58" fillId="0" borderId="0" xfId="0" applyFont="1"/>
    <xf numFmtId="0" fontId="57" fillId="0" borderId="0" xfId="0" applyFont="1" applyAlignment="1">
      <alignment vertical="center"/>
    </xf>
    <xf numFmtId="0" fontId="52" fillId="0" borderId="0" xfId="0" applyFont="1" applyAlignment="1">
      <alignment horizontal="left" vertical="center"/>
    </xf>
    <xf numFmtId="0" fontId="57" fillId="0" borderId="0" xfId="0" applyFont="1" applyAlignment="1">
      <alignment horizontal="left"/>
    </xf>
    <xf numFmtId="4" fontId="57" fillId="0" borderId="4" xfId="0" applyNumberFormat="1" applyFont="1" applyBorder="1" applyAlignment="1">
      <alignment horizontal="center" vertical="center"/>
    </xf>
    <xf numFmtId="0" fontId="52" fillId="0" borderId="0" xfId="0" applyFont="1" applyAlignment="1">
      <alignment horizontal="left" vertical="center" indent="5"/>
    </xf>
    <xf numFmtId="0" fontId="56" fillId="0" borderId="4" xfId="0" applyFont="1" applyBorder="1" applyAlignment="1">
      <alignment horizontal="center" vertical="center"/>
    </xf>
    <xf numFmtId="4" fontId="56" fillId="0" borderId="4" xfId="0" applyNumberFormat="1" applyFont="1" applyBorder="1" applyAlignment="1">
      <alignment horizontal="center" vertical="center"/>
    </xf>
    <xf numFmtId="3" fontId="56" fillId="0" borderId="4" xfId="0" applyNumberFormat="1" applyFont="1" applyBorder="1" applyAlignment="1">
      <alignment horizontal="center" vertical="center"/>
    </xf>
    <xf numFmtId="0" fontId="52" fillId="0" borderId="0" xfId="0" applyFont="1" applyAlignment="1">
      <alignment vertical="center"/>
    </xf>
    <xf numFmtId="0" fontId="57" fillId="0" borderId="0" xfId="0" applyFont="1" applyAlignment="1">
      <alignment horizontal="left" vertical="center" indent="5"/>
    </xf>
    <xf numFmtId="4" fontId="56" fillId="0" borderId="4" xfId="0" applyNumberFormat="1" applyFont="1" applyBorder="1" applyAlignment="1">
      <alignment horizontal="right" vertical="center"/>
    </xf>
    <xf numFmtId="3" fontId="56" fillId="0" borderId="4" xfId="0" applyNumberFormat="1" applyFont="1" applyBorder="1" applyAlignment="1">
      <alignment horizontal="right" vertical="center"/>
    </xf>
    <xf numFmtId="4" fontId="53" fillId="0" borderId="4" xfId="0" applyNumberFormat="1" applyFont="1" applyBorder="1" applyAlignment="1">
      <alignment horizontal="right" vertical="center"/>
    </xf>
    <xf numFmtId="0" fontId="53" fillId="0" borderId="4" xfId="0" applyFont="1" applyBorder="1" applyAlignment="1">
      <alignment horizontal="right" vertical="center"/>
    </xf>
    <xf numFmtId="3" fontId="53" fillId="0" borderId="4" xfId="0" applyNumberFormat="1" applyFont="1" applyBorder="1" applyAlignment="1">
      <alignment horizontal="right" vertical="center"/>
    </xf>
    <xf numFmtId="0" fontId="53" fillId="0" borderId="0" xfId="0" applyFont="1" applyAlignment="1">
      <alignment horizontal="center" vertical="center"/>
    </xf>
    <xf numFmtId="0" fontId="53" fillId="0" borderId="0" xfId="0" applyFont="1" applyAlignment="1">
      <alignment vertical="center"/>
    </xf>
    <xf numFmtId="4" fontId="53" fillId="0" borderId="0" xfId="0" applyNumberFormat="1" applyFont="1" applyAlignment="1">
      <alignment horizontal="center" vertical="center"/>
    </xf>
    <xf numFmtId="3" fontId="53" fillId="0" borderId="0" xfId="0" applyNumberFormat="1" applyFont="1" applyAlignment="1">
      <alignment horizontal="center" vertical="center"/>
    </xf>
    <xf numFmtId="0" fontId="52" fillId="0" borderId="0" xfId="0" applyFont="1" applyAlignment="1">
      <alignment horizontal="left" vertical="center" indent="2"/>
    </xf>
    <xf numFmtId="172" fontId="56" fillId="0" borderId="4" xfId="6" applyNumberFormat="1" applyFont="1" applyBorder="1" applyAlignment="1">
      <alignment horizontal="right" vertical="center"/>
    </xf>
    <xf numFmtId="172" fontId="53" fillId="0" borderId="4" xfId="6" applyNumberFormat="1" applyFont="1" applyBorder="1" applyAlignment="1">
      <alignment horizontal="right" vertical="center"/>
    </xf>
    <xf numFmtId="0" fontId="55" fillId="0" borderId="0" xfId="2" applyFont="1" applyBorder="1" applyAlignment="1">
      <alignment vertical="center"/>
    </xf>
    <xf numFmtId="4" fontId="56" fillId="0" borderId="4" xfId="0" applyNumberFormat="1" applyFont="1" applyBorder="1" applyAlignment="1">
      <alignment horizontal="center" vertical="center" wrapText="1"/>
    </xf>
    <xf numFmtId="14" fontId="53" fillId="0" borderId="4" xfId="0" applyNumberFormat="1" applyFont="1" applyBorder="1" applyAlignment="1">
      <alignment horizontal="center" vertical="center" wrapText="1"/>
    </xf>
    <xf numFmtId="0" fontId="56" fillId="0" borderId="4" xfId="0" applyFont="1" applyBorder="1" applyAlignment="1">
      <alignment vertical="center" wrapText="1"/>
    </xf>
    <xf numFmtId="0" fontId="62" fillId="0" borderId="0" xfId="0" applyFont="1"/>
    <xf numFmtId="0" fontId="62" fillId="2" borderId="4" xfId="0" applyFont="1" applyFill="1" applyBorder="1" applyAlignment="1">
      <alignment horizontal="left" vertical="center"/>
    </xf>
    <xf numFmtId="0" fontId="62" fillId="2" borderId="17" xfId="0" applyFont="1" applyFill="1" applyBorder="1" applyAlignment="1">
      <alignment horizontal="left" vertical="center"/>
    </xf>
    <xf numFmtId="170" fontId="62" fillId="2" borderId="17" xfId="6" applyNumberFormat="1" applyFont="1" applyFill="1" applyBorder="1" applyAlignment="1">
      <alignment horizontal="right" vertical="center"/>
    </xf>
    <xf numFmtId="10" fontId="62" fillId="2" borderId="4" xfId="3" applyNumberFormat="1" applyFont="1" applyFill="1" applyBorder="1" applyAlignment="1">
      <alignment horizontal="right" vertical="center"/>
    </xf>
    <xf numFmtId="10" fontId="62" fillId="2" borderId="17" xfId="3" applyNumberFormat="1" applyFont="1" applyFill="1" applyBorder="1" applyAlignment="1">
      <alignment horizontal="right" vertical="center"/>
    </xf>
    <xf numFmtId="0" fontId="63" fillId="0" borderId="0" xfId="0" applyFont="1" applyAlignment="1">
      <alignment horizontal="left" vertical="center"/>
    </xf>
    <xf numFmtId="0" fontId="63" fillId="0" borderId="0" xfId="0" applyFont="1"/>
    <xf numFmtId="170" fontId="63" fillId="0" borderId="0" xfId="6" applyNumberFormat="1" applyFont="1"/>
    <xf numFmtId="170" fontId="62" fillId="0" borderId="0" xfId="6" applyNumberFormat="1" applyFont="1"/>
    <xf numFmtId="172" fontId="62" fillId="0" borderId="0" xfId="6" applyNumberFormat="1" applyFont="1"/>
    <xf numFmtId="0" fontId="64" fillId="0" borderId="4" xfId="0" applyFont="1" applyBorder="1" applyAlignment="1">
      <alignment horizontal="center"/>
    </xf>
    <xf numFmtId="0" fontId="58" fillId="0" borderId="4" xfId="0" applyFont="1" applyBorder="1"/>
    <xf numFmtId="14" fontId="58" fillId="0" borderId="4" xfId="0" applyNumberFormat="1" applyFont="1" applyBorder="1"/>
    <xf numFmtId="165" fontId="58" fillId="0" borderId="4" xfId="1" applyFont="1" applyBorder="1"/>
    <xf numFmtId="165" fontId="64" fillId="0" borderId="4" xfId="1" applyFont="1" applyBorder="1"/>
    <xf numFmtId="0" fontId="63" fillId="0" borderId="4" xfId="0" applyFont="1" applyBorder="1" applyAlignment="1">
      <alignment horizontal="center" vertical="center" wrapText="1"/>
    </xf>
    <xf numFmtId="172" fontId="65" fillId="0" borderId="0" xfId="6" applyNumberFormat="1" applyFont="1"/>
    <xf numFmtId="0" fontId="62" fillId="0" borderId="0" xfId="0" applyFont="1" applyAlignment="1">
      <alignment horizontal="center"/>
    </xf>
    <xf numFmtId="14" fontId="64" fillId="0" borderId="4" xfId="0" applyNumberFormat="1" applyFont="1" applyBorder="1" applyAlignment="1">
      <alignment horizontal="center"/>
    </xf>
    <xf numFmtId="170" fontId="63" fillId="0" borderId="17" xfId="6" applyNumberFormat="1" applyFont="1" applyBorder="1" applyAlignment="1">
      <alignment horizontal="right"/>
    </xf>
    <xf numFmtId="0" fontId="18" fillId="4" borderId="0" xfId="0" applyFont="1" applyFill="1" applyAlignment="1">
      <alignment horizontal="center" vertical="center"/>
    </xf>
    <xf numFmtId="14" fontId="18" fillId="4" borderId="0" xfId="0" applyNumberFormat="1" applyFont="1" applyFill="1" applyAlignment="1">
      <alignment horizontal="center" vertical="center"/>
    </xf>
    <xf numFmtId="0" fontId="20" fillId="4" borderId="0" xfId="0" applyFont="1" applyFill="1" applyAlignment="1">
      <alignment horizontal="center" vertical="center"/>
    </xf>
    <xf numFmtId="0" fontId="4" fillId="0" borderId="0" xfId="0" applyFont="1" applyAlignment="1">
      <alignment horizontal="center"/>
    </xf>
    <xf numFmtId="0" fontId="29" fillId="0" borderId="0" xfId="0" applyFont="1" applyAlignment="1">
      <alignment horizontal="center" vertical="center"/>
    </xf>
    <xf numFmtId="0" fontId="31" fillId="0" borderId="0" xfId="0" applyFont="1" applyAlignment="1">
      <alignment horizontal="center" vertical="center"/>
    </xf>
    <xf numFmtId="0" fontId="27" fillId="0" borderId="0" xfId="0" applyFont="1" applyAlignment="1">
      <alignment horizontal="center"/>
    </xf>
    <xf numFmtId="1" fontId="34" fillId="0" borderId="9" xfId="0" applyNumberFormat="1" applyFont="1" applyBorder="1" applyAlignment="1">
      <alignment horizontal="center" vertical="center" wrapText="1"/>
    </xf>
    <xf numFmtId="1" fontId="34" fillId="0" borderId="1" xfId="0" applyNumberFormat="1" applyFont="1" applyBorder="1" applyAlignment="1">
      <alignment horizontal="center" vertical="center" wrapText="1"/>
    </xf>
    <xf numFmtId="0" fontId="35" fillId="0" borderId="0" xfId="0" applyFont="1" applyAlignment="1">
      <alignment horizontal="center"/>
    </xf>
    <xf numFmtId="0" fontId="34" fillId="0" borderId="0" xfId="0" applyFont="1" applyAlignment="1">
      <alignment horizontal="center" vertical="center"/>
    </xf>
    <xf numFmtId="0" fontId="34" fillId="0" borderId="0" xfId="0" applyFont="1" applyAlignment="1">
      <alignment horizontal="center"/>
    </xf>
    <xf numFmtId="0" fontId="29" fillId="0" borderId="0" xfId="0" applyFont="1" applyAlignment="1">
      <alignment horizontal="center"/>
    </xf>
    <xf numFmtId="0" fontId="42" fillId="0" borderId="0" xfId="0" applyFont="1" applyAlignment="1">
      <alignment horizontal="center"/>
    </xf>
    <xf numFmtId="1" fontId="34" fillId="0" borderId="11" xfId="0" applyNumberFormat="1" applyFont="1" applyBorder="1" applyAlignment="1">
      <alignment horizontal="center" vertical="center"/>
    </xf>
    <xf numFmtId="1" fontId="34" fillId="0" borderId="15" xfId="0" applyNumberFormat="1" applyFont="1" applyBorder="1" applyAlignment="1">
      <alignment horizontal="center" vertical="center"/>
    </xf>
    <xf numFmtId="1" fontId="34" fillId="0" borderId="9" xfId="0" applyNumberFormat="1" applyFont="1" applyBorder="1" applyAlignment="1">
      <alignment horizontal="center" vertical="center"/>
    </xf>
    <xf numFmtId="1" fontId="34" fillId="0" borderId="1" xfId="0" applyNumberFormat="1" applyFont="1" applyBorder="1" applyAlignment="1">
      <alignment horizontal="center" vertical="center"/>
    </xf>
    <xf numFmtId="0" fontId="36" fillId="0" borderId="0" xfId="0" applyFont="1" applyAlignment="1">
      <alignment horizontal="center"/>
    </xf>
    <xf numFmtId="0" fontId="43" fillId="0" borderId="0" xfId="0" applyFont="1" applyAlignment="1">
      <alignment horizontal="center"/>
    </xf>
    <xf numFmtId="0" fontId="44" fillId="0" borderId="0" xfId="0" applyFont="1" applyAlignment="1">
      <alignment horizontal="center"/>
    </xf>
    <xf numFmtId="0" fontId="34" fillId="0" borderId="1" xfId="0" applyFont="1" applyBorder="1" applyAlignment="1">
      <alignment horizontal="center" vertical="center" wrapText="1"/>
    </xf>
    <xf numFmtId="1" fontId="34" fillId="0" borderId="11" xfId="0" applyNumberFormat="1" applyFont="1" applyBorder="1" applyAlignment="1">
      <alignment horizontal="center" vertical="center" wrapText="1"/>
    </xf>
    <xf numFmtId="0" fontId="34" fillId="0" borderId="15" xfId="0" applyFont="1" applyBorder="1" applyAlignment="1">
      <alignment horizontal="center" vertical="center" wrapText="1"/>
    </xf>
    <xf numFmtId="0" fontId="43" fillId="0" borderId="0" xfId="0" applyFont="1" applyAlignment="1">
      <alignment horizontal="center" vertical="center"/>
    </xf>
    <xf numFmtId="0" fontId="44" fillId="0" borderId="1" xfId="0" applyFont="1" applyBorder="1" applyAlignment="1">
      <alignment horizontal="center" vertical="center"/>
    </xf>
    <xf numFmtId="0" fontId="2" fillId="0" borderId="0" xfId="0" applyFont="1" applyAlignment="1">
      <alignment horizontal="center"/>
    </xf>
    <xf numFmtId="14" fontId="10" fillId="0" borderId="0" xfId="0" applyNumberFormat="1" applyFont="1" applyAlignment="1">
      <alignment horizontal="center"/>
    </xf>
    <xf numFmtId="0" fontId="39" fillId="0" borderId="0" xfId="0" applyFont="1" applyAlignment="1">
      <alignment horizontal="center" vertical="center"/>
    </xf>
    <xf numFmtId="0" fontId="32" fillId="0" borderId="0" xfId="0" applyFont="1" applyAlignment="1">
      <alignment horizontal="left" vertical="center" wrapText="1"/>
    </xf>
    <xf numFmtId="0" fontId="57" fillId="0" borderId="0" xfId="0" applyFont="1" applyAlignment="1">
      <alignment horizontal="left" vertical="top" wrapText="1"/>
    </xf>
    <xf numFmtId="0" fontId="52" fillId="0" borderId="0" xfId="0" applyFont="1" applyAlignment="1">
      <alignment horizontal="left" vertical="center" wrapText="1"/>
    </xf>
    <xf numFmtId="0" fontId="52" fillId="0" borderId="0" xfId="0" applyFont="1" applyAlignment="1">
      <alignment horizontal="left" vertical="top"/>
    </xf>
    <xf numFmtId="0" fontId="57" fillId="0" borderId="0" xfId="0" applyFont="1" applyAlignment="1">
      <alignment horizontal="left" vertical="center" wrapText="1"/>
    </xf>
    <xf numFmtId="0" fontId="52" fillId="0" borderId="0" xfId="0" applyFont="1" applyAlignment="1">
      <alignment horizontal="left" vertical="center"/>
    </xf>
    <xf numFmtId="0" fontId="53" fillId="0" borderId="16" xfId="0" applyFont="1" applyBorder="1" applyAlignment="1">
      <alignment horizontal="center" vertical="center"/>
    </xf>
    <xf numFmtId="0" fontId="53" fillId="0" borderId="2" xfId="0" applyFont="1" applyBorder="1" applyAlignment="1">
      <alignment horizontal="center" vertical="center"/>
    </xf>
    <xf numFmtId="0" fontId="53" fillId="0" borderId="17" xfId="0" applyFont="1" applyBorder="1" applyAlignment="1">
      <alignment horizontal="center" vertical="center"/>
    </xf>
    <xf numFmtId="0" fontId="56" fillId="0" borderId="4" xfId="0" applyFont="1" applyBorder="1" applyAlignment="1">
      <alignment horizontal="left" vertical="center" wrapText="1"/>
    </xf>
    <xf numFmtId="0" fontId="52" fillId="0" borderId="0" xfId="0" applyFont="1" applyAlignment="1">
      <alignment horizontal="center" vertical="center"/>
    </xf>
    <xf numFmtId="0" fontId="52" fillId="0" borderId="0" xfId="0" applyFont="1" applyAlignment="1">
      <alignment horizontal="left" vertical="top" wrapText="1"/>
    </xf>
    <xf numFmtId="0" fontId="56" fillId="0" borderId="0" xfId="0" applyFont="1" applyAlignment="1">
      <alignment horizontal="left" vertical="top" wrapText="1"/>
    </xf>
    <xf numFmtId="0" fontId="53" fillId="0" borderId="10" xfId="0" applyFont="1" applyBorder="1" applyAlignment="1">
      <alignment horizontal="center" vertical="center"/>
    </xf>
    <xf numFmtId="0" fontId="53" fillId="0" borderId="11" xfId="0" applyFont="1" applyBorder="1" applyAlignment="1">
      <alignment horizontal="center" vertical="center"/>
    </xf>
    <xf numFmtId="0" fontId="53" fillId="0" borderId="14" xfId="0" applyFont="1" applyBorder="1" applyAlignment="1">
      <alignment horizontal="center" vertical="center"/>
    </xf>
    <xf numFmtId="0" fontId="53" fillId="0" borderId="15" xfId="0" applyFont="1" applyBorder="1" applyAlignment="1">
      <alignment horizontal="center" vertical="center"/>
    </xf>
    <xf numFmtId="172" fontId="56" fillId="0" borderId="5" xfId="6" applyNumberFormat="1" applyFont="1" applyBorder="1" applyAlignment="1">
      <alignment horizontal="right" vertical="center"/>
    </xf>
    <xf numFmtId="172" fontId="56" fillId="0" borderId="7" xfId="6" applyNumberFormat="1" applyFont="1" applyBorder="1" applyAlignment="1">
      <alignment horizontal="right" vertical="center"/>
    </xf>
    <xf numFmtId="0" fontId="61" fillId="0" borderId="16" xfId="0" applyFont="1" applyBorder="1" applyAlignment="1">
      <alignment horizontal="center"/>
    </xf>
    <xf numFmtId="0" fontId="61" fillId="0" borderId="2" xfId="0" applyFont="1" applyBorder="1" applyAlignment="1">
      <alignment horizontal="center"/>
    </xf>
    <xf numFmtId="0" fontId="63" fillId="0" borderId="2" xfId="0" applyFont="1" applyBorder="1" applyAlignment="1">
      <alignment horizontal="right"/>
    </xf>
    <xf numFmtId="0" fontId="63" fillId="0" borderId="17" xfId="0" applyFont="1" applyBorder="1" applyAlignment="1">
      <alignment horizontal="right"/>
    </xf>
    <xf numFmtId="0" fontId="63" fillId="0" borderId="16" xfId="0" applyFont="1" applyBorder="1" applyAlignment="1">
      <alignment horizontal="right"/>
    </xf>
    <xf numFmtId="0" fontId="64" fillId="0" borderId="4" xfId="0" applyFont="1" applyBorder="1" applyAlignment="1">
      <alignment horizontal="center"/>
    </xf>
  </cellXfs>
  <cellStyles count="33">
    <cellStyle name="Hipervínculo" xfId="2" builtinId="8"/>
    <cellStyle name="Millares" xfId="1" builtinId="3"/>
    <cellStyle name="Millares [0]" xfId="6" builtinId="6"/>
    <cellStyle name="Millares [0] 2" xfId="23" xr:uid="{644240FE-915B-427F-8111-FD52CE140159}"/>
    <cellStyle name="Millares [0] 2 2" xfId="29" xr:uid="{EA64E32D-324D-40E7-995A-4EC7C8439A88}"/>
    <cellStyle name="Millares [0] 3" xfId="9" xr:uid="{3AA1187F-CE6E-49F3-A9CD-6F9D41F2E358}"/>
    <cellStyle name="Millares [0] 3 2" xfId="32" xr:uid="{3AC9A56F-D7C1-4808-B3A6-7F5EB794A638}"/>
    <cellStyle name="Millares [0] 4" xfId="11" xr:uid="{5EE82C4C-5E4A-4B3F-83CB-D05D57BFD10A}"/>
    <cellStyle name="Millares [0] 5" xfId="28" xr:uid="{74E7471A-8164-4696-820A-0CD17BE9B573}"/>
    <cellStyle name="Millares 10" xfId="25" xr:uid="{05CE3762-E0E3-449E-917E-EFFA221CB3CA}"/>
    <cellStyle name="Millares 11" xfId="14" xr:uid="{E33AFAA6-82B8-4805-81AC-87743B7B9738}"/>
    <cellStyle name="Millares 12" xfId="13" xr:uid="{A878C10E-F0D4-4DD2-BCBE-26F4616EF6C1}"/>
    <cellStyle name="Millares 12 2" xfId="30" xr:uid="{6BFB1975-D6D6-4313-A633-5BE692884C58}"/>
    <cellStyle name="Millares 13" xfId="26" xr:uid="{4A8ACCB1-F691-47E8-9DBA-E978C0FC9D94}"/>
    <cellStyle name="Millares 14" xfId="27" xr:uid="{BCF2B875-F46B-49D3-BDF3-AC3019ABCBDC}"/>
    <cellStyle name="Millares 2" xfId="5" xr:uid="{00000000-0005-0000-0000-000003000000}"/>
    <cellStyle name="Millares 2 2" xfId="22" xr:uid="{E576A72C-9383-41BE-A076-8840A68AC1B9}"/>
    <cellStyle name="Millares 2 3" xfId="8" xr:uid="{D179276D-5028-4DD6-B5D5-03833C4C3F37}"/>
    <cellStyle name="Millares 3" xfId="21" xr:uid="{17E85343-6951-45B5-A0C9-16F423500871}"/>
    <cellStyle name="Millares 4" xfId="20" xr:uid="{325238A7-3C23-4B74-83BE-4DB39A4711B5}"/>
    <cellStyle name="Millares 5" xfId="19" xr:uid="{D76CD6D4-E73C-4A18-95F7-D5DA22D59F41}"/>
    <cellStyle name="Millares 6" xfId="18" xr:uid="{8034B68D-6304-4D34-8E99-0805C19ACBEB}"/>
    <cellStyle name="Millares 6 2" xfId="31" xr:uid="{3678D1A8-E1A1-43FB-9C9D-C9D371823678}"/>
    <cellStyle name="Millares 7" xfId="17" xr:uid="{3CF6E776-E473-4A16-B11A-EE00E6239139}"/>
    <cellStyle name="Millares 8" xfId="16" xr:uid="{720901B3-7833-4278-9801-7600D1A27190}"/>
    <cellStyle name="Millares 9" xfId="15" xr:uid="{25D53EA6-9E5C-4645-B81C-A0EB8417A41B}"/>
    <cellStyle name="Normal" xfId="0" builtinId="0"/>
    <cellStyle name="Normal 2" xfId="4" xr:uid="{00000000-0005-0000-0000-000005000000}"/>
    <cellStyle name="Normal 2 2" xfId="7" xr:uid="{26DCC8B9-2C7D-4876-9C90-4C677BCF4CBC}"/>
    <cellStyle name="Normal 3" xfId="10" xr:uid="{79A24981-B3E1-4B22-80C8-2E658A57D25B}"/>
    <cellStyle name="Normal 4" xfId="12" xr:uid="{58CEBC1B-D8A3-45A0-B331-BCE571E09A54}"/>
    <cellStyle name="Porcentaje" xfId="3" builtinId="5"/>
    <cellStyle name="Porcentaje 2" xfId="24" xr:uid="{BCEAA1BA-3D78-4096-920B-F462079B9727}"/>
  </cellStyles>
  <dxfs count="1">
    <dxf>
      <fill>
        <patternFill>
          <bgColor theme="4" tint="0.79998168889431442"/>
        </patternFill>
      </fill>
    </dxf>
  </dxfs>
  <tableStyles count="1" defaultTableStyle="TableStyleMedium2" defaultPivotStyle="PivotStyleLight16">
    <tableStyle name="Estilo de tabla dinámica 1" table="0" count="1" xr9:uid="{707CD4E0-DB46-4DA0-86CE-9FDF9C323062}">
      <tableStyleElement type="blankRow" dxfId="0"/>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_rels/vmlDrawing1.vml.rels><?xml version="1.0" encoding="UTF-8" standalone="yes"?>
<Relationships xmlns="http://schemas.openxmlformats.org/package/2006/relationships"><Relationship Id="rId3" Type="http://schemas.openxmlformats.org/officeDocument/2006/relationships/image" Target="../media/image4.emf"/><Relationship Id="rId2" Type="http://schemas.openxmlformats.org/officeDocument/2006/relationships/image" Target="../media/image3.emf"/><Relationship Id="rId1" Type="http://schemas.openxmlformats.org/officeDocument/2006/relationships/image" Target="../media/image2.emf"/><Relationship Id="rId5" Type="http://schemas.openxmlformats.org/officeDocument/2006/relationships/image" Target="../media/image6.emf"/><Relationship Id="rId4"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3</xdr:col>
      <xdr:colOff>77724</xdr:colOff>
      <xdr:row>3</xdr:row>
      <xdr:rowOff>114300</xdr:rowOff>
    </xdr:to>
    <xdr:pic>
      <xdr:nvPicPr>
        <xdr:cNvPr id="4" name="Imagen 3">
          <a:extLst>
            <a:ext uri="{FF2B5EF4-FFF2-40B4-BE49-F238E27FC236}">
              <a16:creationId xmlns:a16="http://schemas.microsoft.com/office/drawing/2014/main" id="{9F59B5DE-D911-1396-AE76-B25522716069}"/>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0"/>
          <a:ext cx="2363724" cy="89535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P36"/>
  <sheetViews>
    <sheetView showGridLines="0" tabSelected="1" topLeftCell="A9" zoomScaleNormal="100" workbookViewId="0">
      <selection activeCell="U18" sqref="U18"/>
    </sheetView>
  </sheetViews>
  <sheetFormatPr baseColWidth="10" defaultRowHeight="15"/>
  <cols>
    <col min="4" max="4" width="15.5703125" customWidth="1"/>
    <col min="5" max="5" width="21.5703125" customWidth="1"/>
    <col min="9" max="9" width="14" customWidth="1"/>
    <col min="11" max="11" width="12.85546875" customWidth="1"/>
    <col min="12" max="12" width="25" hidden="1" customWidth="1"/>
    <col min="13" max="16" width="11.42578125" hidden="1" customWidth="1"/>
    <col min="17" max="17" width="0" hidden="1" customWidth="1"/>
  </cols>
  <sheetData>
    <row r="1" spans="1:16">
      <c r="A1" s="42"/>
      <c r="B1" s="42"/>
      <c r="C1" s="42"/>
      <c r="D1" s="42"/>
      <c r="E1" s="42"/>
      <c r="F1" s="42"/>
      <c r="G1" s="42"/>
      <c r="H1" s="42"/>
      <c r="I1" s="42"/>
      <c r="J1" s="42"/>
      <c r="K1" s="42"/>
      <c r="N1" s="32" t="s">
        <v>61</v>
      </c>
      <c r="O1" s="33">
        <v>44927</v>
      </c>
    </row>
    <row r="2" spans="1:16" ht="23.25">
      <c r="A2" s="41"/>
      <c r="B2" s="41"/>
      <c r="C2" s="41"/>
      <c r="D2" s="42"/>
      <c r="E2" s="42"/>
      <c r="F2" s="42"/>
      <c r="G2" s="42"/>
      <c r="H2" s="42"/>
      <c r="I2" s="43"/>
      <c r="J2" s="44"/>
      <c r="K2" s="43"/>
      <c r="L2" t="s">
        <v>92</v>
      </c>
      <c r="M2" s="36">
        <v>7263.59</v>
      </c>
      <c r="N2" s="32" t="s">
        <v>62</v>
      </c>
      <c r="O2" s="33">
        <v>44926</v>
      </c>
      <c r="P2" s="34">
        <v>2022</v>
      </c>
    </row>
    <row r="3" spans="1:16" ht="23.25">
      <c r="A3" s="41"/>
      <c r="B3" s="41"/>
      <c r="C3" s="41"/>
      <c r="D3" s="42"/>
      <c r="E3" s="42"/>
      <c r="F3" s="42"/>
      <c r="G3" s="42"/>
      <c r="H3" s="42"/>
      <c r="I3" s="43"/>
      <c r="J3" s="45"/>
      <c r="K3" s="43"/>
      <c r="L3" t="s">
        <v>60</v>
      </c>
      <c r="M3" s="36">
        <v>7283.62</v>
      </c>
      <c r="N3" s="32" t="s">
        <v>63</v>
      </c>
      <c r="O3" s="33">
        <v>45291</v>
      </c>
      <c r="P3" s="34">
        <v>2023</v>
      </c>
    </row>
    <row r="4" spans="1:16" ht="23.25">
      <c r="A4" s="41"/>
      <c r="B4" s="41"/>
      <c r="C4" s="41"/>
      <c r="D4" s="42"/>
      <c r="E4" s="42"/>
      <c r="F4" s="42"/>
      <c r="G4" s="42"/>
      <c r="H4" s="42"/>
      <c r="I4" s="43"/>
      <c r="J4" s="45"/>
      <c r="K4" s="43"/>
      <c r="N4" s="32"/>
      <c r="O4" s="35">
        <f>+O3</f>
        <v>45291</v>
      </c>
    </row>
    <row r="5" spans="1:16" ht="34.5">
      <c r="A5" s="365" t="s">
        <v>70</v>
      </c>
      <c r="B5" s="365"/>
      <c r="C5" s="365"/>
      <c r="D5" s="365"/>
      <c r="E5" s="365"/>
      <c r="F5" s="365"/>
      <c r="G5" s="365"/>
      <c r="H5" s="365"/>
      <c r="I5" s="365"/>
      <c r="J5" s="365"/>
      <c r="K5" s="365"/>
    </row>
    <row r="6" spans="1:16" ht="34.5">
      <c r="A6" s="365" t="s">
        <v>66</v>
      </c>
      <c r="B6" s="365"/>
      <c r="C6" s="365"/>
      <c r="D6" s="365"/>
      <c r="E6" s="365"/>
      <c r="F6" s="365"/>
      <c r="G6" s="365"/>
      <c r="H6" s="365"/>
      <c r="I6" s="365"/>
      <c r="J6" s="365"/>
      <c r="K6" s="365"/>
    </row>
    <row r="7" spans="1:16" ht="23.25">
      <c r="A7" s="42"/>
      <c r="B7" s="42"/>
      <c r="C7" s="363" t="s">
        <v>67</v>
      </c>
      <c r="D7" s="363"/>
      <c r="E7" s="363"/>
      <c r="F7" s="363"/>
      <c r="G7" s="363"/>
      <c r="H7" s="363"/>
      <c r="I7" s="363"/>
      <c r="J7" s="46"/>
      <c r="K7" s="42"/>
    </row>
    <row r="8" spans="1:16" ht="23.25">
      <c r="A8" s="42"/>
      <c r="B8" s="42"/>
      <c r="C8" s="364">
        <f>+O3</f>
        <v>45291</v>
      </c>
      <c r="D8" s="364"/>
      <c r="E8" s="364"/>
      <c r="F8" s="364"/>
      <c r="G8" s="364"/>
      <c r="H8" s="364"/>
      <c r="I8" s="364"/>
      <c r="J8" s="46"/>
      <c r="K8" s="42"/>
    </row>
    <row r="9" spans="1:16">
      <c r="A9" s="42"/>
      <c r="B9" s="42"/>
      <c r="C9" s="47"/>
      <c r="D9" s="47"/>
      <c r="E9" s="47"/>
      <c r="F9" s="47"/>
      <c r="G9" s="47"/>
      <c r="H9" s="47"/>
      <c r="I9" s="46"/>
      <c r="J9" s="46"/>
      <c r="K9" s="42"/>
    </row>
    <row r="10" spans="1:16">
      <c r="A10" s="22"/>
      <c r="B10" s="22"/>
      <c r="C10" s="38"/>
      <c r="D10" s="38"/>
      <c r="E10" s="38"/>
      <c r="F10" s="38"/>
      <c r="G10" s="38"/>
      <c r="H10" s="38"/>
      <c r="I10" s="39"/>
      <c r="J10" s="39"/>
      <c r="K10" s="22"/>
    </row>
    <row r="11" spans="1:16" ht="23.25">
      <c r="C11" s="40"/>
      <c r="D11" s="40"/>
      <c r="E11" s="50" t="s">
        <v>68</v>
      </c>
      <c r="F11" s="37"/>
      <c r="G11" s="37"/>
      <c r="H11" s="37"/>
    </row>
    <row r="12" spans="1:16">
      <c r="B12" s="2"/>
      <c r="C12" s="49" t="s">
        <v>72</v>
      </c>
      <c r="D12" s="2"/>
      <c r="E12" s="2"/>
      <c r="F12" s="2"/>
      <c r="G12" s="2"/>
      <c r="H12" s="48">
        <v>1</v>
      </c>
      <c r="I12" s="2"/>
      <c r="J12" s="2"/>
    </row>
    <row r="13" spans="1:16">
      <c r="B13" s="2"/>
      <c r="C13" s="49" t="s">
        <v>71</v>
      </c>
      <c r="D13" s="2"/>
      <c r="E13" s="2"/>
      <c r="F13" s="2"/>
      <c r="G13" s="2"/>
      <c r="H13" s="48">
        <v>2</v>
      </c>
      <c r="I13" s="2"/>
      <c r="J13" s="2"/>
    </row>
    <row r="14" spans="1:16">
      <c r="B14" s="2"/>
      <c r="C14" s="49" t="s">
        <v>73</v>
      </c>
      <c r="D14" s="2"/>
      <c r="E14" s="2"/>
      <c r="F14" s="2"/>
      <c r="G14" s="2"/>
      <c r="H14" s="48">
        <v>3</v>
      </c>
      <c r="I14" s="2"/>
      <c r="J14" s="2"/>
    </row>
    <row r="15" spans="1:16">
      <c r="B15" s="2"/>
      <c r="C15" s="49" t="s">
        <v>74</v>
      </c>
      <c r="D15" s="2"/>
      <c r="E15" s="2"/>
      <c r="F15" s="2"/>
      <c r="G15" s="2"/>
      <c r="H15" s="48">
        <v>4</v>
      </c>
      <c r="I15" s="2"/>
      <c r="J15" s="2"/>
    </row>
    <row r="16" spans="1:16">
      <c r="B16" s="2"/>
      <c r="C16" s="49" t="s">
        <v>75</v>
      </c>
      <c r="D16" s="2"/>
      <c r="E16" s="2"/>
      <c r="F16" s="2"/>
      <c r="G16" s="2"/>
      <c r="H16" s="48">
        <v>5</v>
      </c>
      <c r="I16" s="2"/>
      <c r="J16" s="2"/>
    </row>
    <row r="17" spans="2:10">
      <c r="B17" s="2"/>
      <c r="C17" s="49" t="s">
        <v>76</v>
      </c>
      <c r="D17" s="2"/>
      <c r="E17" s="2"/>
      <c r="F17" s="2"/>
      <c r="G17" s="2"/>
      <c r="H17" s="48">
        <v>6</v>
      </c>
      <c r="I17" s="2"/>
      <c r="J17" s="2"/>
    </row>
    <row r="18" spans="2:10">
      <c r="B18" s="2"/>
      <c r="C18" s="49" t="s">
        <v>77</v>
      </c>
      <c r="D18" s="2"/>
      <c r="E18" s="2"/>
      <c r="F18" s="2"/>
      <c r="G18" s="2"/>
      <c r="H18" s="48">
        <v>7</v>
      </c>
      <c r="I18" s="2"/>
      <c r="J18" s="2"/>
    </row>
    <row r="19" spans="2:10">
      <c r="B19" s="2"/>
      <c r="C19" s="49" t="s">
        <v>78</v>
      </c>
      <c r="D19" s="2"/>
      <c r="E19" s="2"/>
      <c r="F19" s="2"/>
      <c r="G19" s="2"/>
      <c r="H19" s="48">
        <v>8</v>
      </c>
      <c r="I19" s="2"/>
      <c r="J19" s="2"/>
    </row>
    <row r="20" spans="2:10">
      <c r="B20" s="2"/>
      <c r="C20" s="49" t="s">
        <v>144</v>
      </c>
      <c r="D20" s="2"/>
      <c r="E20" s="2"/>
      <c r="F20" s="2"/>
      <c r="G20" s="2"/>
      <c r="H20" s="49">
        <v>9</v>
      </c>
      <c r="I20" s="2"/>
      <c r="J20" s="2"/>
    </row>
    <row r="21" spans="2:10">
      <c r="B21" s="2"/>
      <c r="C21" s="49" t="s">
        <v>149</v>
      </c>
      <c r="D21" s="2"/>
      <c r="F21" s="2"/>
      <c r="G21" s="2"/>
      <c r="H21" s="49">
        <v>10</v>
      </c>
      <c r="I21" s="2"/>
      <c r="J21" s="2"/>
    </row>
    <row r="22" spans="2:10">
      <c r="B22" s="2"/>
      <c r="C22" s="49" t="s">
        <v>139</v>
      </c>
      <c r="D22" s="2"/>
      <c r="E22" s="2"/>
      <c r="F22" s="2"/>
      <c r="G22" s="2"/>
      <c r="H22" s="49">
        <v>11</v>
      </c>
      <c r="I22" s="2"/>
      <c r="J22" s="2"/>
    </row>
    <row r="23" spans="2:10">
      <c r="B23" s="2"/>
      <c r="C23" s="49"/>
      <c r="D23" s="2"/>
      <c r="E23" s="2"/>
      <c r="F23" s="2"/>
      <c r="G23" s="2"/>
      <c r="H23" s="2"/>
      <c r="I23" s="2"/>
      <c r="J23" s="2"/>
    </row>
    <row r="24" spans="2:10">
      <c r="B24" s="2"/>
      <c r="C24" s="49"/>
      <c r="D24" s="2"/>
      <c r="E24" s="2"/>
      <c r="F24" s="2"/>
      <c r="G24" s="2"/>
      <c r="H24" s="2"/>
      <c r="I24" s="2"/>
      <c r="J24" s="2"/>
    </row>
    <row r="25" spans="2:10">
      <c r="B25" s="2"/>
      <c r="C25" s="49"/>
      <c r="D25" s="2"/>
      <c r="E25" s="2"/>
      <c r="F25" s="2"/>
      <c r="G25" s="2"/>
      <c r="H25" s="2"/>
      <c r="I25" s="2"/>
      <c r="J25" s="2"/>
    </row>
    <row r="26" spans="2:10">
      <c r="B26" s="2"/>
      <c r="C26" s="49"/>
      <c r="D26" s="2"/>
      <c r="E26" s="2"/>
      <c r="F26" s="2"/>
      <c r="G26" s="2"/>
      <c r="H26" s="2"/>
      <c r="I26" s="2"/>
      <c r="J26" s="2"/>
    </row>
    <row r="27" spans="2:10">
      <c r="B27" s="2"/>
      <c r="C27" s="49"/>
      <c r="D27" s="2"/>
      <c r="E27" s="2"/>
      <c r="F27" s="2"/>
      <c r="G27" s="2"/>
      <c r="H27" s="2"/>
      <c r="I27" s="2"/>
      <c r="J27" s="2"/>
    </row>
    <row r="28" spans="2:10">
      <c r="B28" s="2"/>
      <c r="C28" s="49"/>
      <c r="D28" s="2"/>
      <c r="E28" s="2"/>
      <c r="F28" s="2"/>
      <c r="G28" s="2"/>
      <c r="H28" s="2"/>
      <c r="I28" s="2"/>
      <c r="J28" s="2"/>
    </row>
    <row r="29" spans="2:10">
      <c r="B29" s="2"/>
      <c r="C29" s="49"/>
      <c r="D29" s="2"/>
      <c r="E29" s="2"/>
      <c r="F29" s="2"/>
      <c r="G29" s="2"/>
      <c r="H29" s="2"/>
      <c r="I29" s="2"/>
      <c r="J29" s="2"/>
    </row>
    <row r="30" spans="2:10">
      <c r="B30" s="2"/>
      <c r="C30" s="49"/>
      <c r="D30" s="2"/>
      <c r="E30" s="2"/>
      <c r="F30" s="2"/>
      <c r="G30" s="2"/>
      <c r="H30" s="2"/>
      <c r="I30" s="2"/>
      <c r="J30" s="2"/>
    </row>
    <row r="31" spans="2:10">
      <c r="B31" s="2"/>
      <c r="C31" s="49"/>
      <c r="D31" s="2"/>
      <c r="E31" s="2"/>
      <c r="F31" s="2"/>
      <c r="G31" s="2"/>
      <c r="H31" s="2"/>
      <c r="I31" s="2"/>
      <c r="J31" s="2"/>
    </row>
    <row r="32" spans="2:10">
      <c r="B32" s="2"/>
      <c r="C32" s="2"/>
      <c r="D32" s="2"/>
      <c r="E32" s="2"/>
      <c r="F32" s="2"/>
      <c r="G32" s="2"/>
      <c r="H32" s="2"/>
      <c r="I32" s="2"/>
      <c r="J32" s="2"/>
    </row>
    <row r="33" spans="2:10">
      <c r="B33" s="2"/>
      <c r="C33" s="2"/>
      <c r="D33" s="2"/>
      <c r="E33" s="2"/>
      <c r="F33" s="2"/>
      <c r="G33" s="2"/>
      <c r="H33" s="2"/>
      <c r="I33" s="2"/>
      <c r="J33" s="2"/>
    </row>
    <row r="34" spans="2:10">
      <c r="C34" s="37"/>
      <c r="D34" s="37"/>
      <c r="E34" s="37"/>
      <c r="F34" s="37"/>
      <c r="G34" s="37"/>
      <c r="H34" s="37"/>
    </row>
    <row r="36" spans="2:10" ht="15.75">
      <c r="C36" s="54"/>
      <c r="D36" s="53"/>
      <c r="E36" s="54"/>
      <c r="F36" s="54"/>
      <c r="G36" s="54"/>
      <c r="H36" s="55"/>
      <c r="I36" s="54"/>
      <c r="J36" s="55"/>
    </row>
  </sheetData>
  <mergeCells count="4">
    <mergeCell ref="C7:I7"/>
    <mergeCell ref="C8:I8"/>
    <mergeCell ref="A5:K5"/>
    <mergeCell ref="A6:K6"/>
  </mergeCells>
  <hyperlinks>
    <hyperlink ref="C12" location="'1'!A1" display="ESTADO DE FLUJO DE CAJA EN DOLARES AMERICANOS" xr:uid="{00000000-0004-0000-0000-000000000000}"/>
    <hyperlink ref="H12" location="'Flujo de Caja USD'!A1" display="'Flujo de Caja USD'!A1" xr:uid="{00000000-0004-0000-0000-000001000000}"/>
    <hyperlink ref="C13" location="'2'!A1" display="ESTADO DE VARIACION DEL ACTIVO NETO EN DOLARES AMERICANOS" xr:uid="{00000000-0004-0000-0000-000002000000}"/>
    <hyperlink ref="H13" location="'Var. del Activo'!A1" display="'Var. del Activo'!A1" xr:uid="{00000000-0004-0000-0000-000003000000}"/>
    <hyperlink ref="C14" location="'3'!A1" display="ESTADO DE RESULTADO EN DOLARES AMERICANOS" xr:uid="{00000000-0004-0000-0000-000004000000}"/>
    <hyperlink ref="H14" location="'Estado de Resultado USD'!A1" display="'Estado de Resultado USD'!A1" xr:uid="{00000000-0004-0000-0000-000005000000}"/>
    <hyperlink ref="C15" location="'4'!A1" display="BALANCE GENERAL EN DOLARES AMERICANOS" xr:uid="{00000000-0004-0000-0000-000006000000}"/>
    <hyperlink ref="H15" location="'BALANCE GENERAL USD'!A1" display="'BALANCE GENERAL USD'!A1" xr:uid="{00000000-0004-0000-0000-000007000000}"/>
    <hyperlink ref="C16" location="'5'!A1" display="BALANCE GENERAL EN GUARANIES" xr:uid="{00000000-0004-0000-0000-000008000000}"/>
    <hyperlink ref="H16" location="'BALANCE GENERAL PYG'!A1" display="'BALANCE GENERAL PYG'!A1" xr:uid="{00000000-0004-0000-0000-000009000000}"/>
    <hyperlink ref="C17" location="'6'!A1" display="ESTADO DE RESULTADO EN GUARANIES" xr:uid="{00000000-0004-0000-0000-00000A000000}"/>
    <hyperlink ref="H17" location="'EERR PYG'!A1" display="'EERR PYG'!A1" xr:uid="{00000000-0004-0000-0000-00000B000000}"/>
    <hyperlink ref="C18" location="'7'!A1" display="ESTADO DE VARIACION DEL ACTIVO NETO EN GUARANIES" xr:uid="{00000000-0004-0000-0000-00000C000000}"/>
    <hyperlink ref="H18" location="'Var del Activo PYG'!A1" display="'Var del Activo PYG'!A1" xr:uid="{00000000-0004-0000-0000-00000D000000}"/>
    <hyperlink ref="C19" location="'8'!A1" display="ESTADO DE FLUJO DE CAJA EN GUARANIES" xr:uid="{00000000-0004-0000-0000-00000E000000}"/>
    <hyperlink ref="H19" location="'Flujo de Caja PYG'!A1" display="'Flujo de Caja PYG'!A1" xr:uid="{00000000-0004-0000-0000-00000F000000}"/>
    <hyperlink ref="C20" location="'9'!A1" display="INFORME DEL SINDICO" xr:uid="{00000000-0004-0000-0000-000010000000}"/>
    <hyperlink ref="H20" location="'9'!A1" display="'9'!A1" xr:uid="{00000000-0004-0000-0000-000011000000}"/>
    <hyperlink ref="C21" location="'10'!A1" display="NOTAS A LOS ESTADOS CONTABLES" xr:uid="{00000000-0004-0000-0000-000012000000}"/>
    <hyperlink ref="H21" location="'10'!A1" display="'10'!A1" xr:uid="{00000000-0004-0000-0000-000013000000}"/>
    <hyperlink ref="C22" location="'11'!A1" display="CUADRO DE INVERSIONES" xr:uid="{00000000-0004-0000-0000-000014000000}"/>
    <hyperlink ref="H22" location="'11'!A1" display="'11'!A1" xr:uid="{00000000-0004-0000-0000-000015000000}"/>
  </hyperlinks>
  <pageMargins left="0.7" right="0.7" top="0.75" bottom="0.75" header="0.3" footer="0.3"/>
  <pageSetup orientation="portrait" r:id="rId1"/>
  <drawing r:id="rId2"/>
  <legacy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H21"/>
  <sheetViews>
    <sheetView showGridLines="0" zoomScale="115" zoomScaleNormal="115" workbookViewId="0">
      <selection activeCell="I16" sqref="I16"/>
    </sheetView>
  </sheetViews>
  <sheetFormatPr baseColWidth="10" defaultRowHeight="15"/>
  <cols>
    <col min="4" max="4" width="13" customWidth="1"/>
    <col min="5" max="5" width="12.42578125" customWidth="1"/>
    <col min="7" max="7" width="12.7109375" customWidth="1"/>
  </cols>
  <sheetData>
    <row r="1" spans="1:8" ht="16.5">
      <c r="A1" s="90"/>
      <c r="B1" s="90"/>
      <c r="C1" s="90"/>
      <c r="D1" s="90"/>
      <c r="E1" s="90"/>
      <c r="F1" s="90"/>
      <c r="G1" s="90"/>
      <c r="H1" s="90"/>
    </row>
    <row r="2" spans="1:8" ht="16.5">
      <c r="A2" s="90"/>
      <c r="B2" s="184"/>
      <c r="C2" s="90"/>
      <c r="D2" s="90"/>
      <c r="E2" s="90"/>
      <c r="F2" s="90"/>
      <c r="G2" s="90"/>
      <c r="H2" s="90"/>
    </row>
    <row r="3" spans="1:8" ht="16.5">
      <c r="A3" s="90"/>
      <c r="B3" s="391" t="s">
        <v>144</v>
      </c>
      <c r="C3" s="391"/>
      <c r="D3" s="391"/>
      <c r="E3" s="391"/>
      <c r="F3" s="391"/>
      <c r="G3" s="391"/>
      <c r="H3" s="391"/>
    </row>
    <row r="4" spans="1:8" ht="16.5">
      <c r="A4" s="90"/>
      <c r="B4" s="184"/>
      <c r="C4" s="90"/>
      <c r="D4" s="90"/>
      <c r="E4" s="90"/>
      <c r="F4" s="90"/>
      <c r="G4" s="90"/>
      <c r="H4" s="90"/>
    </row>
    <row r="5" spans="1:8" ht="15.75">
      <c r="A5" s="94"/>
      <c r="B5" s="185"/>
      <c r="C5" s="94"/>
      <c r="D5" s="94"/>
      <c r="E5" s="94"/>
      <c r="F5" s="94"/>
      <c r="G5" s="94"/>
      <c r="H5" s="94"/>
    </row>
    <row r="6" spans="1:8" ht="15.75">
      <c r="A6" s="94"/>
      <c r="B6" s="185" t="s">
        <v>145</v>
      </c>
      <c r="C6" s="94"/>
      <c r="D6" s="94"/>
      <c r="E6" s="94"/>
      <c r="F6" s="94"/>
      <c r="G6" s="94"/>
      <c r="H6" s="94"/>
    </row>
    <row r="7" spans="1:8" ht="15.75">
      <c r="A7" s="94"/>
      <c r="B7" s="186" t="s">
        <v>70</v>
      </c>
      <c r="C7" s="94"/>
      <c r="D7" s="94"/>
      <c r="E7" s="94"/>
      <c r="F7" s="94"/>
      <c r="G7" s="94"/>
      <c r="H7" s="94"/>
    </row>
    <row r="8" spans="1:8" ht="15.75">
      <c r="A8" s="94"/>
      <c r="B8" s="94"/>
      <c r="C8" s="94"/>
      <c r="D8" s="94"/>
      <c r="E8" s="94"/>
      <c r="F8" s="94"/>
      <c r="G8" s="94"/>
      <c r="H8" s="94"/>
    </row>
    <row r="9" spans="1:8" ht="15.75">
      <c r="A9" s="94"/>
      <c r="B9" s="185"/>
      <c r="C9" s="94"/>
      <c r="D9" s="94"/>
      <c r="E9" s="94"/>
      <c r="F9" s="94"/>
      <c r="G9" s="94"/>
      <c r="H9" s="94"/>
    </row>
    <row r="10" spans="1:8" ht="72" customHeight="1">
      <c r="A10" s="94"/>
      <c r="B10" s="392" t="s">
        <v>218</v>
      </c>
      <c r="C10" s="392"/>
      <c r="D10" s="392"/>
      <c r="E10" s="392"/>
      <c r="F10" s="392"/>
      <c r="G10" s="392"/>
      <c r="H10" s="392"/>
    </row>
    <row r="11" spans="1:8" ht="65.25" customHeight="1">
      <c r="A11" s="94"/>
      <c r="B11" s="392"/>
      <c r="C11" s="392"/>
      <c r="D11" s="392"/>
      <c r="E11" s="392"/>
      <c r="F11" s="392"/>
      <c r="G11" s="392"/>
      <c r="H11" s="392"/>
    </row>
    <row r="12" spans="1:8" ht="15.75">
      <c r="A12" s="94"/>
      <c r="B12" s="94"/>
      <c r="C12" s="94"/>
      <c r="D12" s="94"/>
      <c r="E12" s="94"/>
      <c r="F12" s="94"/>
      <c r="G12" s="94"/>
      <c r="H12" s="94"/>
    </row>
    <row r="13" spans="1:8" ht="15.75">
      <c r="A13" s="94"/>
      <c r="B13" s="185"/>
      <c r="C13" s="94"/>
      <c r="D13" s="94"/>
      <c r="E13" s="94"/>
      <c r="F13" s="94"/>
      <c r="G13" s="94"/>
      <c r="H13" s="94"/>
    </row>
    <row r="14" spans="1:8" ht="15.75">
      <c r="A14" s="94"/>
      <c r="B14" s="185" t="s">
        <v>146</v>
      </c>
      <c r="C14" s="94"/>
      <c r="D14" s="94"/>
      <c r="E14" s="94"/>
      <c r="F14" s="94"/>
      <c r="G14" s="94"/>
      <c r="H14" s="94"/>
    </row>
    <row r="15" spans="1:8" ht="15.75">
      <c r="A15" s="94"/>
      <c r="B15" s="185"/>
      <c r="C15" s="94"/>
      <c r="D15" s="94"/>
      <c r="E15" s="94"/>
      <c r="F15" s="94"/>
      <c r="G15" s="94"/>
      <c r="H15" s="94"/>
    </row>
    <row r="16" spans="1:8" ht="15.75">
      <c r="A16" s="94"/>
      <c r="B16" s="94"/>
      <c r="C16" s="94"/>
      <c r="D16" s="94"/>
      <c r="E16" s="94"/>
      <c r="F16" s="94"/>
      <c r="G16" s="94"/>
      <c r="H16" s="94"/>
    </row>
    <row r="17" spans="1:8" ht="15.75">
      <c r="A17" s="94"/>
      <c r="B17" s="94"/>
      <c r="C17" s="94"/>
      <c r="D17" s="94"/>
      <c r="E17" s="94"/>
      <c r="F17" s="94"/>
      <c r="G17" s="94"/>
      <c r="H17" s="94"/>
    </row>
    <row r="18" spans="1:8" ht="15.75">
      <c r="A18" s="94"/>
      <c r="B18" s="186" t="s">
        <v>147</v>
      </c>
      <c r="C18" s="94"/>
      <c r="D18" s="94"/>
      <c r="E18" s="94"/>
      <c r="F18" s="94"/>
      <c r="G18" s="94"/>
      <c r="H18" s="94"/>
    </row>
    <row r="19" spans="1:8" ht="15.75">
      <c r="A19" s="94"/>
      <c r="B19" s="185" t="s">
        <v>148</v>
      </c>
      <c r="C19" s="94"/>
      <c r="D19" s="94"/>
      <c r="E19" s="94"/>
      <c r="F19" s="94"/>
      <c r="G19" s="94"/>
      <c r="H19" s="94"/>
    </row>
    <row r="20" spans="1:8" ht="15.75">
      <c r="A20" s="94"/>
      <c r="B20" s="94"/>
      <c r="C20" s="94"/>
      <c r="D20" s="94"/>
      <c r="E20" s="94"/>
      <c r="F20" s="94"/>
      <c r="G20" s="94"/>
      <c r="H20" s="94"/>
    </row>
    <row r="21" spans="1:8">
      <c r="A21" s="145"/>
      <c r="B21" s="187"/>
      <c r="C21" s="187"/>
      <c r="D21" s="187"/>
      <c r="E21" s="187"/>
      <c r="F21" s="187"/>
      <c r="G21" s="187"/>
      <c r="H21" s="187"/>
    </row>
  </sheetData>
  <mergeCells count="2">
    <mergeCell ref="B3:H3"/>
    <mergeCell ref="B10:H11"/>
  </mergeCells>
  <pageMargins left="0.7" right="0.7" top="0.75" bottom="0.75" header="0.3" footer="0.3"/>
  <pageSetup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2:H169"/>
  <sheetViews>
    <sheetView showGridLines="0" topLeftCell="A102" zoomScaleNormal="100" workbookViewId="0">
      <selection activeCell="F123" sqref="F123"/>
    </sheetView>
  </sheetViews>
  <sheetFormatPr baseColWidth="10" defaultRowHeight="16.5"/>
  <cols>
    <col min="1" max="1" width="34.42578125" style="315" customWidth="1"/>
    <col min="2" max="2" width="26.42578125" style="315" bestFit="1" customWidth="1"/>
    <col min="3" max="3" width="18.5703125" style="315" customWidth="1"/>
    <col min="4" max="4" width="15.7109375" style="315" customWidth="1"/>
    <col min="5" max="5" width="15.42578125" style="315" customWidth="1"/>
    <col min="6" max="16384" width="11.42578125" style="315"/>
  </cols>
  <sheetData>
    <row r="2" spans="1:8">
      <c r="A2" s="402" t="s">
        <v>69</v>
      </c>
      <c r="B2" s="402"/>
      <c r="C2" s="402"/>
      <c r="D2" s="402"/>
      <c r="E2" s="402"/>
      <c r="F2" s="402"/>
      <c r="G2" s="402"/>
      <c r="H2" s="314"/>
    </row>
    <row r="3" spans="1:8">
      <c r="A3" s="402" t="s">
        <v>79</v>
      </c>
      <c r="B3" s="402"/>
      <c r="C3" s="402"/>
      <c r="D3" s="402"/>
      <c r="E3" s="402"/>
      <c r="F3" s="402"/>
      <c r="G3" s="402"/>
      <c r="H3" s="314"/>
    </row>
    <row r="4" spans="1:8">
      <c r="A4" s="316" t="s">
        <v>232</v>
      </c>
      <c r="B4" s="316"/>
      <c r="C4" s="316"/>
      <c r="D4" s="316"/>
      <c r="E4" s="316"/>
      <c r="F4" s="316"/>
      <c r="G4" s="316"/>
      <c r="H4" s="314"/>
    </row>
    <row r="5" spans="1:8" ht="35.25" customHeight="1">
      <c r="A5" s="396" t="s">
        <v>233</v>
      </c>
      <c r="B5" s="396"/>
      <c r="C5" s="396"/>
      <c r="D5" s="396"/>
      <c r="E5" s="396"/>
      <c r="F5" s="396"/>
      <c r="G5" s="396"/>
      <c r="H5" s="314"/>
    </row>
    <row r="6" spans="1:8" ht="15" customHeight="1">
      <c r="A6" s="396" t="s">
        <v>219</v>
      </c>
      <c r="B6" s="396"/>
      <c r="C6" s="396"/>
      <c r="D6" s="396"/>
      <c r="E6" s="396"/>
      <c r="F6" s="396"/>
      <c r="G6" s="396"/>
      <c r="H6" s="314"/>
    </row>
    <row r="7" spans="1:8" ht="73.5" customHeight="1">
      <c r="A7" s="396"/>
      <c r="B7" s="396"/>
      <c r="C7" s="396"/>
      <c r="D7" s="396"/>
      <c r="E7" s="396"/>
      <c r="F7" s="396"/>
      <c r="G7" s="396"/>
      <c r="H7" s="314"/>
    </row>
    <row r="8" spans="1:8">
      <c r="A8" s="397" t="s">
        <v>220</v>
      </c>
      <c r="B8" s="397"/>
      <c r="C8" s="397"/>
      <c r="D8" s="397"/>
      <c r="E8" s="397"/>
      <c r="F8" s="397"/>
      <c r="G8" s="397"/>
      <c r="H8" s="314"/>
    </row>
    <row r="9" spans="1:8">
      <c r="A9" s="396" t="s">
        <v>221</v>
      </c>
      <c r="B9" s="396"/>
      <c r="C9" s="396"/>
      <c r="D9" s="396"/>
      <c r="E9" s="396"/>
      <c r="F9" s="396"/>
      <c r="G9" s="396"/>
      <c r="H9" s="314"/>
    </row>
    <row r="10" spans="1:8" ht="75" customHeight="1">
      <c r="A10" s="396"/>
      <c r="B10" s="396"/>
      <c r="C10" s="396"/>
      <c r="D10" s="396"/>
      <c r="E10" s="396"/>
      <c r="F10" s="396"/>
      <c r="G10" s="396"/>
      <c r="H10" s="314"/>
    </row>
    <row r="11" spans="1:8">
      <c r="A11" s="396" t="s">
        <v>222</v>
      </c>
      <c r="B11" s="396"/>
      <c r="C11" s="396"/>
      <c r="D11" s="396"/>
      <c r="E11" s="396"/>
      <c r="F11" s="396"/>
      <c r="G11" s="396"/>
      <c r="H11" s="314"/>
    </row>
    <row r="12" spans="1:8" ht="21" customHeight="1">
      <c r="A12" s="396"/>
      <c r="B12" s="396"/>
      <c r="C12" s="396"/>
      <c r="D12" s="396"/>
      <c r="E12" s="396"/>
      <c r="F12" s="396"/>
      <c r="G12" s="396"/>
      <c r="H12" s="314"/>
    </row>
    <row r="13" spans="1:8">
      <c r="A13" s="397" t="s">
        <v>80</v>
      </c>
      <c r="B13" s="397"/>
      <c r="C13" s="397"/>
      <c r="D13" s="397"/>
      <c r="E13" s="397"/>
      <c r="F13" s="397"/>
      <c r="G13" s="397"/>
      <c r="H13" s="314"/>
    </row>
    <row r="14" spans="1:8">
      <c r="A14" s="317"/>
      <c r="B14" s="314"/>
      <c r="C14" s="314"/>
      <c r="D14" s="314"/>
      <c r="E14" s="314"/>
      <c r="F14" s="314"/>
      <c r="G14" s="314"/>
      <c r="H14" s="314"/>
    </row>
    <row r="15" spans="1:8" ht="77.25" customHeight="1">
      <c r="A15" s="396" t="s">
        <v>81</v>
      </c>
      <c r="B15" s="396"/>
      <c r="C15" s="396"/>
      <c r="D15" s="396"/>
      <c r="E15" s="396"/>
      <c r="F15" s="396"/>
      <c r="G15" s="396"/>
      <c r="H15" s="314"/>
    </row>
    <row r="16" spans="1:8" ht="15.75" customHeight="1">
      <c r="A16" s="396" t="s">
        <v>234</v>
      </c>
      <c r="B16" s="396"/>
      <c r="C16" s="396"/>
      <c r="D16" s="396"/>
      <c r="E16" s="396"/>
      <c r="F16" s="396"/>
      <c r="G16" s="396"/>
      <c r="H16" s="314"/>
    </row>
    <row r="17" spans="1:8">
      <c r="A17" s="396"/>
      <c r="B17" s="396"/>
      <c r="C17" s="396"/>
      <c r="D17" s="396"/>
      <c r="E17" s="396"/>
      <c r="F17" s="396"/>
      <c r="G17" s="396"/>
      <c r="H17" s="314"/>
    </row>
    <row r="18" spans="1:8">
      <c r="A18" s="396" t="s">
        <v>223</v>
      </c>
      <c r="B18" s="396"/>
      <c r="C18" s="396"/>
      <c r="D18" s="396"/>
      <c r="E18" s="396"/>
      <c r="F18" s="396"/>
      <c r="G18" s="396"/>
      <c r="H18" s="314"/>
    </row>
    <row r="19" spans="1:8">
      <c r="A19" s="396"/>
      <c r="B19" s="396"/>
      <c r="C19" s="396"/>
      <c r="D19" s="396"/>
      <c r="E19" s="396"/>
      <c r="F19" s="396"/>
      <c r="G19" s="396"/>
      <c r="H19" s="314"/>
    </row>
    <row r="20" spans="1:8">
      <c r="A20" s="394" t="s">
        <v>82</v>
      </c>
      <c r="B20" s="394"/>
      <c r="C20" s="394"/>
      <c r="D20" s="394"/>
      <c r="E20" s="394"/>
      <c r="F20" s="394"/>
      <c r="G20" s="394"/>
      <c r="H20" s="314"/>
    </row>
    <row r="21" spans="1:8">
      <c r="A21" s="317"/>
      <c r="B21" s="314"/>
      <c r="C21" s="314"/>
      <c r="D21" s="314"/>
      <c r="E21" s="314"/>
      <c r="F21" s="314"/>
      <c r="G21" s="314"/>
      <c r="H21" s="314"/>
    </row>
    <row r="22" spans="1:8">
      <c r="A22" s="396" t="s">
        <v>201</v>
      </c>
      <c r="B22" s="396"/>
      <c r="C22" s="396"/>
      <c r="D22" s="396"/>
      <c r="E22" s="396"/>
      <c r="F22" s="396"/>
      <c r="G22" s="396"/>
      <c r="H22" s="314"/>
    </row>
    <row r="23" spans="1:8" ht="33" customHeight="1">
      <c r="A23" s="396"/>
      <c r="B23" s="396"/>
      <c r="C23" s="396"/>
      <c r="D23" s="396"/>
      <c r="E23" s="396"/>
      <c r="F23" s="396"/>
      <c r="G23" s="396"/>
      <c r="H23" s="314"/>
    </row>
    <row r="24" spans="1:8">
      <c r="A24" s="397" t="s">
        <v>83</v>
      </c>
      <c r="B24" s="397"/>
      <c r="C24" s="397"/>
      <c r="D24" s="397"/>
      <c r="E24" s="397"/>
      <c r="F24" s="397"/>
      <c r="G24" s="397"/>
      <c r="H24" s="314"/>
    </row>
    <row r="25" spans="1:8">
      <c r="A25" s="317"/>
      <c r="B25" s="314"/>
      <c r="C25" s="314"/>
      <c r="D25" s="314"/>
      <c r="E25" s="314"/>
      <c r="F25" s="314"/>
      <c r="G25" s="314"/>
      <c r="H25" s="314"/>
    </row>
    <row r="26" spans="1:8" ht="51.75" customHeight="1">
      <c r="A26" s="393" t="s">
        <v>206</v>
      </c>
      <c r="B26" s="393"/>
      <c r="C26" s="393"/>
      <c r="D26" s="393"/>
      <c r="E26" s="393"/>
      <c r="F26" s="393"/>
      <c r="G26" s="393"/>
      <c r="H26" s="314"/>
    </row>
    <row r="27" spans="1:8">
      <c r="A27" s="395" t="s">
        <v>84</v>
      </c>
      <c r="B27" s="395"/>
      <c r="C27" s="395"/>
      <c r="D27" s="395"/>
      <c r="E27" s="314"/>
      <c r="F27" s="314"/>
      <c r="G27" s="314"/>
      <c r="H27" s="314"/>
    </row>
    <row r="28" spans="1:8">
      <c r="A28" s="393" t="s">
        <v>85</v>
      </c>
      <c r="B28" s="393"/>
      <c r="C28" s="393"/>
      <c r="D28" s="393"/>
      <c r="E28" s="393"/>
      <c r="F28" s="393"/>
      <c r="G28" s="393"/>
      <c r="H28" s="314"/>
    </row>
    <row r="29" spans="1:8">
      <c r="A29" s="393"/>
      <c r="B29" s="393"/>
      <c r="C29" s="393"/>
      <c r="D29" s="393"/>
      <c r="E29" s="393"/>
      <c r="F29" s="393"/>
      <c r="G29" s="393"/>
      <c r="H29" s="314"/>
    </row>
    <row r="30" spans="1:8">
      <c r="A30" s="395" t="s">
        <v>86</v>
      </c>
      <c r="B30" s="395"/>
      <c r="C30" s="395"/>
      <c r="D30" s="395"/>
      <c r="E30" s="395"/>
      <c r="F30" s="395"/>
      <c r="G30" s="395"/>
      <c r="H30" s="314"/>
    </row>
    <row r="31" spans="1:8" ht="15.75" customHeight="1">
      <c r="A31" s="393" t="s">
        <v>224</v>
      </c>
      <c r="B31" s="393"/>
      <c r="C31" s="393"/>
      <c r="D31" s="393"/>
      <c r="E31" s="393"/>
      <c r="F31" s="393"/>
      <c r="G31" s="393"/>
      <c r="H31" s="314"/>
    </row>
    <row r="32" spans="1:8" ht="32.25" customHeight="1">
      <c r="A32" s="393"/>
      <c r="B32" s="393"/>
      <c r="C32" s="393"/>
      <c r="D32" s="393"/>
      <c r="E32" s="393"/>
      <c r="F32" s="393"/>
      <c r="G32" s="393"/>
      <c r="H32" s="314"/>
    </row>
    <row r="33" spans="1:8">
      <c r="A33" s="395" t="s">
        <v>87</v>
      </c>
      <c r="B33" s="395"/>
      <c r="C33" s="395"/>
      <c r="D33" s="395"/>
      <c r="E33" s="395"/>
      <c r="F33" s="395"/>
      <c r="G33" s="395"/>
      <c r="H33" s="314"/>
    </row>
    <row r="34" spans="1:8" ht="32.25" customHeight="1">
      <c r="A34" s="393" t="s">
        <v>235</v>
      </c>
      <c r="B34" s="393"/>
      <c r="C34" s="393"/>
      <c r="D34" s="393"/>
      <c r="E34" s="393"/>
      <c r="F34" s="393"/>
      <c r="G34" s="393"/>
      <c r="H34" s="314"/>
    </row>
    <row r="35" spans="1:8">
      <c r="A35" s="395" t="s">
        <v>88</v>
      </c>
      <c r="B35" s="395"/>
      <c r="C35" s="395"/>
      <c r="D35" s="395"/>
      <c r="E35" s="395"/>
      <c r="F35" s="395"/>
      <c r="G35" s="395"/>
      <c r="H35" s="314"/>
    </row>
    <row r="36" spans="1:8" ht="33" customHeight="1">
      <c r="A36" s="393" t="s">
        <v>185</v>
      </c>
      <c r="B36" s="393"/>
      <c r="C36" s="393"/>
      <c r="D36" s="393"/>
      <c r="E36" s="393"/>
      <c r="F36" s="393"/>
      <c r="G36" s="393"/>
      <c r="H36" s="314"/>
    </row>
    <row r="37" spans="1:8" ht="32.25" customHeight="1">
      <c r="A37" s="403" t="s">
        <v>236</v>
      </c>
      <c r="B37" s="403"/>
      <c r="C37" s="403"/>
      <c r="D37" s="403"/>
      <c r="E37" s="403"/>
      <c r="F37" s="403"/>
      <c r="G37" s="403"/>
      <c r="H37" s="314"/>
    </row>
    <row r="38" spans="1:8" ht="34.5" customHeight="1">
      <c r="A38" s="393" t="s">
        <v>237</v>
      </c>
      <c r="B38" s="393"/>
      <c r="C38" s="393"/>
      <c r="D38" s="393"/>
      <c r="E38" s="393"/>
      <c r="F38" s="393"/>
      <c r="G38" s="393"/>
      <c r="H38" s="314"/>
    </row>
    <row r="39" spans="1:8" ht="54.75" customHeight="1">
      <c r="A39" s="393" t="s">
        <v>238</v>
      </c>
      <c r="B39" s="393"/>
      <c r="C39" s="393"/>
      <c r="D39" s="393"/>
      <c r="E39" s="393"/>
      <c r="F39" s="393"/>
      <c r="G39" s="393"/>
      <c r="H39" s="314"/>
    </row>
    <row r="40" spans="1:8" ht="32.25" customHeight="1">
      <c r="A40" s="393" t="s">
        <v>239</v>
      </c>
      <c r="B40" s="393"/>
      <c r="C40" s="393"/>
      <c r="D40" s="393"/>
      <c r="E40" s="393"/>
      <c r="F40" s="393"/>
      <c r="G40" s="393"/>
      <c r="H40" s="314"/>
    </row>
    <row r="41" spans="1:8">
      <c r="A41" s="393" t="s">
        <v>240</v>
      </c>
      <c r="B41" s="393"/>
      <c r="C41" s="393"/>
      <c r="D41" s="393"/>
      <c r="E41" s="393"/>
      <c r="F41" s="393"/>
      <c r="G41" s="393"/>
      <c r="H41" s="314"/>
    </row>
    <row r="42" spans="1:8">
      <c r="A42" s="393"/>
      <c r="B42" s="393"/>
      <c r="C42" s="393"/>
      <c r="D42" s="393"/>
      <c r="E42" s="393"/>
      <c r="F42" s="393"/>
      <c r="G42" s="393"/>
      <c r="H42" s="314"/>
    </row>
    <row r="43" spans="1:8">
      <c r="A43" s="394" t="s">
        <v>89</v>
      </c>
      <c r="B43" s="394"/>
      <c r="C43" s="394"/>
      <c r="D43" s="394"/>
      <c r="E43" s="394"/>
      <c r="F43" s="394"/>
      <c r="G43" s="394"/>
      <c r="H43" s="314"/>
    </row>
    <row r="44" spans="1:8">
      <c r="A44" s="318"/>
      <c r="B44" s="318"/>
      <c r="C44" s="314"/>
      <c r="D44" s="314"/>
      <c r="E44" s="314"/>
      <c r="F44" s="314"/>
      <c r="G44" s="314"/>
      <c r="H44" s="314"/>
    </row>
    <row r="45" spans="1:8">
      <c r="A45" s="314"/>
      <c r="B45" s="312"/>
      <c r="C45" s="291" t="s">
        <v>90</v>
      </c>
      <c r="D45" s="292" t="s">
        <v>91</v>
      </c>
      <c r="E45" s="314"/>
      <c r="F45" s="314"/>
      <c r="G45" s="314"/>
      <c r="H45" s="314"/>
    </row>
    <row r="46" spans="1:8">
      <c r="A46" s="314"/>
      <c r="B46" s="312" t="s">
        <v>92</v>
      </c>
      <c r="C46" s="319">
        <v>7263.59</v>
      </c>
      <c r="D46" s="319">
        <v>7322.9</v>
      </c>
      <c r="E46" s="314"/>
      <c r="F46" s="314"/>
      <c r="G46" s="314"/>
      <c r="H46" s="314"/>
    </row>
    <row r="47" spans="1:8">
      <c r="A47" s="314"/>
      <c r="B47" s="312" t="s">
        <v>93</v>
      </c>
      <c r="C47" s="319">
        <v>7283.62</v>
      </c>
      <c r="D47" s="319">
        <v>7339.62</v>
      </c>
      <c r="E47" s="314"/>
      <c r="F47" s="314"/>
      <c r="G47" s="314"/>
      <c r="H47" s="314"/>
    </row>
    <row r="48" spans="1:8">
      <c r="A48" s="318"/>
      <c r="B48" s="318"/>
      <c r="C48" s="314"/>
      <c r="D48" s="314"/>
      <c r="E48" s="314"/>
      <c r="F48" s="314"/>
      <c r="G48" s="314"/>
      <c r="H48" s="314"/>
    </row>
    <row r="49" spans="1:8">
      <c r="A49" s="320" t="s">
        <v>225</v>
      </c>
      <c r="B49" s="314"/>
      <c r="C49" s="314"/>
      <c r="D49" s="314"/>
      <c r="E49" s="314"/>
      <c r="F49" s="314"/>
      <c r="G49" s="314"/>
      <c r="H49" s="314"/>
    </row>
    <row r="50" spans="1:8">
      <c r="A50" s="314"/>
      <c r="B50" s="314"/>
      <c r="C50" s="314"/>
      <c r="D50" s="314"/>
      <c r="E50" s="314"/>
      <c r="F50" s="314"/>
      <c r="G50" s="314"/>
      <c r="H50" s="314"/>
    </row>
    <row r="51" spans="1:8" ht="28.5">
      <c r="A51" s="292" t="s">
        <v>94</v>
      </c>
      <c r="B51" s="292" t="s">
        <v>95</v>
      </c>
      <c r="C51" s="292" t="s">
        <v>96</v>
      </c>
      <c r="D51" s="292" t="s">
        <v>97</v>
      </c>
      <c r="E51" s="292" t="s">
        <v>98</v>
      </c>
      <c r="F51" s="314"/>
      <c r="G51" s="314"/>
      <c r="H51" s="314"/>
    </row>
    <row r="52" spans="1:8">
      <c r="A52" s="321" t="s">
        <v>99</v>
      </c>
      <c r="B52" s="321" t="s">
        <v>64</v>
      </c>
      <c r="C52" s="322">
        <v>16180190.810000001</v>
      </c>
      <c r="D52" s="322">
        <v>7263.59</v>
      </c>
      <c r="E52" s="323">
        <f>+C52*D52</f>
        <v>117526272165.60791</v>
      </c>
      <c r="F52" s="314"/>
      <c r="G52" s="314"/>
      <c r="H52" s="314"/>
    </row>
    <row r="53" spans="1:8">
      <c r="A53" s="321" t="s">
        <v>100</v>
      </c>
      <c r="B53" s="321" t="s">
        <v>64</v>
      </c>
      <c r="C53" s="322">
        <v>6868527.8899999997</v>
      </c>
      <c r="D53" s="322">
        <v>7263.59</v>
      </c>
      <c r="E53" s="323">
        <f>+C53*D53</f>
        <v>49890170496.525101</v>
      </c>
      <c r="F53" s="314"/>
      <c r="G53" s="314"/>
      <c r="H53" s="314"/>
    </row>
    <row r="54" spans="1:8">
      <c r="A54" s="314"/>
      <c r="B54" s="314"/>
      <c r="C54" s="314"/>
      <c r="D54" s="314"/>
      <c r="E54" s="314"/>
      <c r="F54" s="314"/>
      <c r="G54" s="314"/>
      <c r="H54" s="314"/>
    </row>
    <row r="55" spans="1:8">
      <c r="A55" s="324"/>
      <c r="B55" s="314"/>
      <c r="C55" s="314"/>
      <c r="D55" s="314"/>
      <c r="E55" s="314"/>
      <c r="F55" s="314"/>
      <c r="G55" s="314"/>
      <c r="H55" s="314"/>
    </row>
    <row r="56" spans="1:8">
      <c r="A56" s="320" t="s">
        <v>226</v>
      </c>
      <c r="B56" s="314"/>
      <c r="C56" s="314"/>
      <c r="D56" s="314"/>
      <c r="E56" s="314"/>
      <c r="F56" s="314"/>
      <c r="G56" s="314"/>
      <c r="H56" s="314"/>
    </row>
    <row r="57" spans="1:8">
      <c r="A57" s="320"/>
      <c r="B57" s="314"/>
      <c r="C57" s="314"/>
      <c r="D57" s="314"/>
      <c r="E57" s="314"/>
      <c r="F57" s="314"/>
      <c r="G57" s="314"/>
      <c r="H57" s="314"/>
    </row>
    <row r="58" spans="1:8">
      <c r="A58" s="325" t="s">
        <v>101</v>
      </c>
      <c r="B58" s="314"/>
      <c r="C58" s="314"/>
      <c r="D58" s="314"/>
      <c r="E58" s="314"/>
      <c r="F58" s="314"/>
      <c r="G58" s="314"/>
      <c r="H58" s="314"/>
    </row>
    <row r="59" spans="1:8">
      <c r="A59" s="314"/>
      <c r="B59" s="314"/>
      <c r="C59" s="314"/>
      <c r="D59" s="314"/>
      <c r="E59" s="314"/>
      <c r="F59" s="314"/>
      <c r="G59" s="314"/>
      <c r="H59" s="314"/>
    </row>
    <row r="60" spans="1:8">
      <c r="A60" s="320" t="s">
        <v>227</v>
      </c>
      <c r="B60" s="314"/>
      <c r="C60" s="314"/>
      <c r="D60" s="314"/>
      <c r="E60" s="314"/>
      <c r="F60" s="314"/>
      <c r="G60" s="314"/>
      <c r="H60" s="314"/>
    </row>
    <row r="61" spans="1:8">
      <c r="A61" s="324"/>
      <c r="B61" s="314"/>
      <c r="C61" s="314"/>
      <c r="D61" s="314"/>
      <c r="E61" s="314"/>
      <c r="F61" s="314"/>
      <c r="G61" s="314"/>
      <c r="H61" s="314"/>
    </row>
    <row r="62" spans="1:8">
      <c r="A62" s="316" t="s">
        <v>241</v>
      </c>
      <c r="B62" s="314"/>
      <c r="C62" s="314"/>
      <c r="D62" s="314"/>
      <c r="E62" s="314"/>
      <c r="F62" s="314"/>
      <c r="G62" s="314"/>
      <c r="H62" s="314"/>
    </row>
    <row r="63" spans="1:8">
      <c r="A63" s="316"/>
      <c r="B63" s="314"/>
      <c r="C63" s="314"/>
      <c r="D63" s="314"/>
      <c r="E63" s="314"/>
      <c r="F63" s="314"/>
      <c r="G63" s="314"/>
      <c r="H63" s="314"/>
    </row>
    <row r="64" spans="1:8">
      <c r="A64" s="293" t="s">
        <v>230</v>
      </c>
      <c r="B64" s="314"/>
      <c r="C64" s="314"/>
      <c r="D64" s="314"/>
      <c r="E64" s="314"/>
      <c r="F64" s="314"/>
      <c r="G64" s="314"/>
      <c r="H64" s="314"/>
    </row>
    <row r="65" spans="1:8">
      <c r="A65" s="316"/>
      <c r="B65" s="314"/>
      <c r="C65" s="314"/>
      <c r="D65" s="314"/>
      <c r="E65" s="314"/>
      <c r="F65" s="314"/>
      <c r="G65" s="314"/>
      <c r="H65" s="314"/>
    </row>
    <row r="66" spans="1:8">
      <c r="A66" s="316" t="s">
        <v>242</v>
      </c>
      <c r="B66" s="314"/>
      <c r="C66" s="314"/>
      <c r="D66" s="314"/>
      <c r="E66" s="314"/>
      <c r="F66" s="314"/>
      <c r="G66" s="314"/>
      <c r="H66" s="314"/>
    </row>
    <row r="67" spans="1:8">
      <c r="A67" s="314"/>
      <c r="B67" s="314"/>
      <c r="C67" s="314"/>
      <c r="D67" s="314"/>
      <c r="E67" s="314"/>
      <c r="F67" s="314"/>
      <c r="G67" s="314"/>
      <c r="H67" s="314"/>
    </row>
    <row r="68" spans="1:8" ht="28.5">
      <c r="A68" s="291" t="s">
        <v>102</v>
      </c>
      <c r="B68" s="292" t="s">
        <v>95</v>
      </c>
      <c r="C68" s="292" t="s">
        <v>96</v>
      </c>
      <c r="D68" s="292" t="s">
        <v>97</v>
      </c>
      <c r="E68" s="292" t="s">
        <v>98</v>
      </c>
      <c r="F68" s="314"/>
      <c r="G68" s="314"/>
      <c r="H68" s="314"/>
    </row>
    <row r="69" spans="1:8">
      <c r="A69" s="313" t="s">
        <v>103</v>
      </c>
      <c r="B69" s="321" t="s">
        <v>64</v>
      </c>
      <c r="C69" s="326">
        <v>267732.46999999997</v>
      </c>
      <c r="D69" s="326">
        <v>7263.59</v>
      </c>
      <c r="E69" s="327">
        <f>+C69*D69</f>
        <v>1944698891.7672999</v>
      </c>
      <c r="F69" s="314"/>
      <c r="G69" s="314"/>
      <c r="H69" s="314"/>
    </row>
    <row r="70" spans="1:8">
      <c r="A70" s="313" t="s">
        <v>209</v>
      </c>
      <c r="B70" s="321" t="s">
        <v>64</v>
      </c>
      <c r="C70" s="326">
        <v>199859.15</v>
      </c>
      <c r="D70" s="326">
        <v>7263.59</v>
      </c>
      <c r="E70" s="327">
        <f t="shared" ref="E70:E71" si="0">+C70*D70</f>
        <v>1451694923.3485</v>
      </c>
      <c r="F70" s="314"/>
      <c r="G70" s="314"/>
      <c r="H70" s="314"/>
    </row>
    <row r="71" spans="1:8">
      <c r="A71" s="313" t="s">
        <v>212</v>
      </c>
      <c r="B71" s="321" t="s">
        <v>64</v>
      </c>
      <c r="C71" s="326">
        <v>3847.5</v>
      </c>
      <c r="D71" s="326">
        <v>7263.59</v>
      </c>
      <c r="E71" s="327">
        <f t="shared" si="0"/>
        <v>27946662.525000002</v>
      </c>
      <c r="F71" s="314"/>
      <c r="G71" s="314"/>
      <c r="H71" s="314"/>
    </row>
    <row r="72" spans="1:8">
      <c r="A72" s="313" t="s">
        <v>104</v>
      </c>
      <c r="B72" s="321" t="s">
        <v>64</v>
      </c>
      <c r="C72" s="326">
        <v>2750.04</v>
      </c>
      <c r="D72" s="326">
        <v>7263.59</v>
      </c>
      <c r="E72" s="327">
        <f>+C72*D72</f>
        <v>19975163.0436</v>
      </c>
      <c r="F72" s="314"/>
      <c r="G72" s="314"/>
      <c r="H72" s="314"/>
    </row>
    <row r="73" spans="1:8">
      <c r="A73" s="313" t="s">
        <v>213</v>
      </c>
      <c r="B73" s="321" t="s">
        <v>64</v>
      </c>
      <c r="C73" s="326">
        <v>1235.45</v>
      </c>
      <c r="D73" s="326">
        <v>7263.59</v>
      </c>
      <c r="E73" s="327">
        <f>+C73*D73</f>
        <v>8973802.2654999997</v>
      </c>
      <c r="F73" s="314"/>
      <c r="G73" s="314"/>
      <c r="H73" s="314"/>
    </row>
    <row r="74" spans="1:8">
      <c r="A74" s="291" t="s">
        <v>105</v>
      </c>
      <c r="B74" s="311"/>
      <c r="C74" s="328">
        <f>SUM(C69:C73)</f>
        <v>475424.61</v>
      </c>
      <c r="D74" s="329"/>
      <c r="E74" s="330">
        <f>+SUM(E69:E73)</f>
        <v>3453289442.9499002</v>
      </c>
      <c r="F74" s="314"/>
      <c r="G74" s="314"/>
      <c r="H74" s="314"/>
    </row>
    <row r="75" spans="1:8">
      <c r="A75" s="331"/>
      <c r="B75" s="332"/>
      <c r="C75" s="333"/>
      <c r="D75" s="331"/>
      <c r="E75" s="334"/>
      <c r="F75" s="314"/>
      <c r="G75" s="314"/>
      <c r="H75" s="314"/>
    </row>
    <row r="76" spans="1:8">
      <c r="A76" s="314"/>
      <c r="B76" s="314"/>
      <c r="C76" s="314"/>
      <c r="D76" s="314"/>
      <c r="E76" s="314"/>
      <c r="F76" s="314"/>
      <c r="G76" s="314"/>
      <c r="H76" s="314"/>
    </row>
    <row r="77" spans="1:8">
      <c r="A77" s="320" t="s">
        <v>228</v>
      </c>
      <c r="B77" s="314"/>
      <c r="C77" s="314"/>
      <c r="D77" s="314"/>
      <c r="E77" s="314"/>
      <c r="F77" s="314"/>
      <c r="G77" s="314"/>
      <c r="H77" s="314"/>
    </row>
    <row r="78" spans="1:8">
      <c r="A78" s="314"/>
      <c r="B78" s="314"/>
      <c r="C78" s="314"/>
      <c r="D78" s="314"/>
      <c r="E78" s="314"/>
      <c r="F78" s="314"/>
      <c r="G78" s="314"/>
      <c r="H78" s="314"/>
    </row>
    <row r="79" spans="1:8" ht="28.5">
      <c r="A79" s="294" t="s">
        <v>106</v>
      </c>
      <c r="B79" s="295" t="s">
        <v>107</v>
      </c>
      <c r="C79" s="296" t="s">
        <v>108</v>
      </c>
      <c r="D79" s="297" t="s">
        <v>109</v>
      </c>
      <c r="E79" s="314"/>
      <c r="F79" s="314"/>
      <c r="G79" s="314"/>
      <c r="H79" s="314"/>
    </row>
    <row r="80" spans="1:8">
      <c r="A80" s="298" t="s">
        <v>110</v>
      </c>
      <c r="B80" s="308"/>
      <c r="C80" s="299"/>
      <c r="D80" s="300"/>
      <c r="E80" s="314"/>
      <c r="F80" s="314"/>
      <c r="G80" s="314"/>
      <c r="H80" s="314"/>
    </row>
    <row r="81" spans="1:8">
      <c r="A81" s="301" t="s">
        <v>111</v>
      </c>
      <c r="B81" s="309">
        <v>118.76436699999999</v>
      </c>
      <c r="C81" s="305">
        <v>33424315.435618076</v>
      </c>
      <c r="D81" s="302">
        <v>354</v>
      </c>
      <c r="E81" s="314"/>
      <c r="F81" s="314"/>
      <c r="G81" s="314"/>
      <c r="H81" s="314"/>
    </row>
    <row r="82" spans="1:8">
      <c r="A82" s="301" t="s">
        <v>112</v>
      </c>
      <c r="B82" s="309">
        <v>119.05971099999999</v>
      </c>
      <c r="C82" s="305">
        <v>33374778.63445529</v>
      </c>
      <c r="D82" s="302">
        <v>359</v>
      </c>
      <c r="E82" s="314"/>
      <c r="F82" s="314"/>
      <c r="G82" s="314"/>
      <c r="H82" s="314"/>
    </row>
    <row r="83" spans="1:8">
      <c r="A83" s="301" t="s">
        <v>113</v>
      </c>
      <c r="B83" s="309">
        <v>119.389895</v>
      </c>
      <c r="C83" s="305">
        <v>32459191.740879934</v>
      </c>
      <c r="D83" s="302">
        <v>371</v>
      </c>
      <c r="E83" s="314"/>
      <c r="F83" s="314"/>
      <c r="G83" s="314"/>
      <c r="H83" s="314"/>
    </row>
    <row r="84" spans="1:8">
      <c r="A84" s="298" t="s">
        <v>114</v>
      </c>
      <c r="B84" s="309"/>
      <c r="C84" s="306"/>
      <c r="D84" s="302"/>
      <c r="E84" s="314"/>
      <c r="F84" s="314"/>
      <c r="G84" s="314"/>
      <c r="H84" s="314"/>
    </row>
    <row r="85" spans="1:8">
      <c r="A85" s="301" t="s">
        <v>115</v>
      </c>
      <c r="B85" s="309">
        <v>119.720454</v>
      </c>
      <c r="C85" s="305">
        <v>32994488.250069406</v>
      </c>
      <c r="D85" s="302">
        <v>398</v>
      </c>
      <c r="E85" s="314"/>
      <c r="F85" s="314"/>
      <c r="G85" s="314"/>
      <c r="H85" s="314"/>
    </row>
    <row r="86" spans="1:8">
      <c r="A86" s="301" t="s">
        <v>116</v>
      </c>
      <c r="B86" s="309">
        <v>120.060281</v>
      </c>
      <c r="C86" s="305">
        <v>31724366.078003008</v>
      </c>
      <c r="D86" s="302">
        <v>412</v>
      </c>
      <c r="E86" s="314"/>
      <c r="F86" s="314"/>
      <c r="G86" s="314"/>
      <c r="H86" s="314"/>
    </row>
    <row r="87" spans="1:8">
      <c r="A87" s="301" t="s">
        <v>117</v>
      </c>
      <c r="B87" s="309">
        <v>120.391989</v>
      </c>
      <c r="C87" s="305">
        <v>33333186.88992754</v>
      </c>
      <c r="D87" s="302">
        <v>424</v>
      </c>
      <c r="E87" s="314"/>
      <c r="F87" s="314"/>
      <c r="G87" s="314"/>
      <c r="H87" s="314"/>
    </row>
    <row r="88" spans="1:8">
      <c r="A88" s="298" t="s">
        <v>118</v>
      </c>
      <c r="B88" s="309"/>
      <c r="C88" s="306"/>
      <c r="D88" s="302"/>
      <c r="E88" s="314"/>
      <c r="F88" s="314"/>
      <c r="G88" s="314"/>
      <c r="H88" s="314"/>
    </row>
    <row r="89" spans="1:8">
      <c r="A89" s="301" t="s">
        <v>119</v>
      </c>
      <c r="B89" s="309">
        <v>120.734826</v>
      </c>
      <c r="C89" s="305">
        <v>36593133.340323754</v>
      </c>
      <c r="D89" s="302">
        <v>432</v>
      </c>
      <c r="E89" s="314"/>
      <c r="F89" s="314"/>
      <c r="G89" s="314"/>
      <c r="H89" s="314"/>
    </row>
    <row r="90" spans="1:8">
      <c r="A90" s="301" t="s">
        <v>120</v>
      </c>
      <c r="B90" s="309">
        <v>121.06988200000001</v>
      </c>
      <c r="C90" s="305">
        <v>34409792.578270771</v>
      </c>
      <c r="D90" s="302">
        <v>445</v>
      </c>
      <c r="E90" s="314"/>
      <c r="F90" s="314"/>
      <c r="G90" s="314"/>
      <c r="H90" s="314"/>
    </row>
    <row r="91" spans="1:8">
      <c r="A91" s="301" t="s">
        <v>121</v>
      </c>
      <c r="B91" s="309">
        <v>121.39823699999999</v>
      </c>
      <c r="C91" s="305">
        <v>39007884.938651755</v>
      </c>
      <c r="D91" s="302">
        <v>457</v>
      </c>
      <c r="E91" s="314"/>
      <c r="F91" s="314"/>
      <c r="G91" s="314"/>
      <c r="H91" s="314"/>
    </row>
    <row r="92" spans="1:8">
      <c r="A92" s="298" t="s">
        <v>122</v>
      </c>
      <c r="B92" s="309"/>
      <c r="C92" s="306"/>
      <c r="D92" s="302"/>
      <c r="E92" s="314"/>
      <c r="F92" s="314"/>
      <c r="G92" s="314"/>
      <c r="H92" s="314"/>
    </row>
    <row r="93" spans="1:8">
      <c r="A93" s="301" t="s">
        <v>123</v>
      </c>
      <c r="B93" s="309">
        <v>121.770916</v>
      </c>
      <c r="C93" s="305">
        <v>37220438.840000004</v>
      </c>
      <c r="D93" s="302">
        <v>468</v>
      </c>
      <c r="E93" s="314"/>
      <c r="F93" s="314"/>
      <c r="G93" s="314"/>
      <c r="H93" s="314"/>
    </row>
    <row r="94" spans="1:8">
      <c r="A94" s="301" t="s">
        <v>124</v>
      </c>
      <c r="B94" s="309">
        <v>122.100466</v>
      </c>
      <c r="C94" s="305">
        <v>38184489.780000001</v>
      </c>
      <c r="D94" s="302">
        <v>475</v>
      </c>
      <c r="E94" s="314"/>
      <c r="F94" s="314"/>
      <c r="G94" s="314"/>
      <c r="H94" s="314"/>
    </row>
    <row r="95" spans="1:8">
      <c r="A95" s="303" t="s">
        <v>125</v>
      </c>
      <c r="B95" s="310">
        <v>122.450197</v>
      </c>
      <c r="C95" s="307">
        <v>36086902.049999997</v>
      </c>
      <c r="D95" s="304">
        <v>489</v>
      </c>
      <c r="E95" s="314"/>
      <c r="F95" s="314"/>
      <c r="G95" s="314"/>
      <c r="H95" s="314"/>
    </row>
    <row r="96" spans="1:8">
      <c r="A96" s="314"/>
      <c r="B96" s="314"/>
      <c r="C96" s="314"/>
      <c r="D96" s="314"/>
      <c r="E96" s="314"/>
      <c r="F96" s="314"/>
      <c r="G96" s="314"/>
      <c r="H96" s="314"/>
    </row>
    <row r="97" spans="1:8">
      <c r="A97" s="314"/>
      <c r="B97" s="314"/>
      <c r="C97" s="314"/>
      <c r="D97" s="314"/>
      <c r="E97" s="314"/>
      <c r="F97" s="314"/>
      <c r="G97" s="314"/>
      <c r="H97" s="314"/>
    </row>
    <row r="98" spans="1:8">
      <c r="A98" s="324" t="s">
        <v>126</v>
      </c>
      <c r="B98" s="314"/>
      <c r="C98" s="314"/>
      <c r="D98" s="314"/>
      <c r="E98" s="314"/>
      <c r="F98" s="314"/>
      <c r="G98" s="314"/>
      <c r="H98" s="314"/>
    </row>
    <row r="99" spans="1:8">
      <c r="A99" s="324"/>
      <c r="B99" s="314"/>
      <c r="C99" s="314"/>
      <c r="D99" s="314"/>
      <c r="E99" s="314"/>
      <c r="F99" s="314"/>
      <c r="G99" s="314"/>
      <c r="H99" s="314"/>
    </row>
    <row r="100" spans="1:8">
      <c r="A100" s="335" t="s">
        <v>127</v>
      </c>
      <c r="B100" s="314"/>
      <c r="C100" s="314"/>
      <c r="D100" s="314"/>
      <c r="E100" s="314"/>
      <c r="F100" s="314"/>
      <c r="G100" s="314"/>
      <c r="H100" s="314"/>
    </row>
    <row r="101" spans="1:8">
      <c r="A101" s="314"/>
      <c r="B101" s="314"/>
      <c r="C101" s="314"/>
      <c r="D101" s="314"/>
      <c r="E101" s="314"/>
      <c r="F101" s="314"/>
      <c r="G101" s="314"/>
      <c r="H101" s="314"/>
    </row>
    <row r="102" spans="1:8">
      <c r="A102" s="325" t="s">
        <v>128</v>
      </c>
      <c r="B102" s="314"/>
      <c r="C102" s="314"/>
      <c r="D102" s="314"/>
      <c r="E102" s="314"/>
      <c r="F102" s="314"/>
      <c r="G102" s="314"/>
      <c r="H102" s="314"/>
    </row>
    <row r="103" spans="1:8">
      <c r="A103" s="314"/>
      <c r="B103" s="314"/>
      <c r="C103" s="314"/>
      <c r="D103" s="314"/>
      <c r="E103" s="314"/>
      <c r="F103" s="314"/>
      <c r="G103" s="314"/>
      <c r="H103" s="314"/>
    </row>
    <row r="104" spans="1:8">
      <c r="A104" s="398" t="s">
        <v>41</v>
      </c>
      <c r="B104" s="399"/>
      <c r="C104" s="400"/>
      <c r="D104" s="314"/>
      <c r="E104" s="314"/>
      <c r="F104" s="314"/>
      <c r="G104" s="314"/>
      <c r="H104" s="314"/>
    </row>
    <row r="105" spans="1:8">
      <c r="A105" s="291" t="s">
        <v>18</v>
      </c>
      <c r="B105" s="292" t="s">
        <v>207</v>
      </c>
      <c r="C105" s="292" t="s">
        <v>205</v>
      </c>
      <c r="D105" s="314"/>
      <c r="E105" s="314"/>
      <c r="F105" s="314"/>
      <c r="G105" s="314"/>
      <c r="H105" s="314"/>
    </row>
    <row r="106" spans="1:8">
      <c r="A106" s="313" t="s">
        <v>215</v>
      </c>
      <c r="B106" s="336">
        <v>5993.75</v>
      </c>
      <c r="C106" s="336">
        <v>2286567.2799999998</v>
      </c>
      <c r="D106" s="314"/>
      <c r="E106" s="314"/>
      <c r="F106" s="314"/>
      <c r="G106" s="314"/>
      <c r="H106" s="314"/>
    </row>
    <row r="107" spans="1:8">
      <c r="A107" s="313" t="s">
        <v>214</v>
      </c>
      <c r="B107" s="336">
        <v>931125.07</v>
      </c>
      <c r="C107" s="336">
        <v>0</v>
      </c>
      <c r="D107" s="314"/>
      <c r="E107" s="314"/>
      <c r="F107" s="314"/>
      <c r="G107" s="314"/>
      <c r="H107" s="314"/>
    </row>
    <row r="108" spans="1:8">
      <c r="A108" s="311" t="s">
        <v>129</v>
      </c>
      <c r="B108" s="336">
        <v>6725.1</v>
      </c>
      <c r="C108" s="336">
        <v>335885.49</v>
      </c>
      <c r="D108" s="314"/>
      <c r="E108" s="314"/>
      <c r="F108" s="314"/>
      <c r="G108" s="314"/>
      <c r="H108" s="314"/>
    </row>
    <row r="109" spans="1:8">
      <c r="A109" s="311" t="s">
        <v>105</v>
      </c>
      <c r="B109" s="337">
        <f>+SUM(B106:B108)</f>
        <v>943843.91999999993</v>
      </c>
      <c r="C109" s="337">
        <f>+SUM(C106:C108)</f>
        <v>2622452.7699999996</v>
      </c>
      <c r="D109" s="314"/>
      <c r="E109" s="314"/>
      <c r="F109" s="314"/>
      <c r="G109" s="314"/>
      <c r="H109" s="314"/>
    </row>
    <row r="110" spans="1:8">
      <c r="A110" s="332"/>
      <c r="B110" s="333"/>
      <c r="C110" s="333"/>
      <c r="D110" s="314"/>
      <c r="E110" s="314"/>
      <c r="F110" s="314"/>
      <c r="G110" s="314"/>
      <c r="H110" s="314"/>
    </row>
    <row r="111" spans="1:8">
      <c r="A111" s="332"/>
      <c r="B111" s="333"/>
      <c r="C111" s="333"/>
      <c r="D111" s="314"/>
      <c r="E111" s="314"/>
      <c r="F111" s="314"/>
      <c r="G111" s="314"/>
      <c r="H111" s="314"/>
    </row>
    <row r="112" spans="1:8">
      <c r="A112" s="332"/>
      <c r="B112" s="333"/>
      <c r="C112" s="333"/>
      <c r="D112" s="314"/>
      <c r="E112" s="314"/>
      <c r="F112" s="314"/>
      <c r="G112" s="314"/>
      <c r="H112" s="314"/>
    </row>
    <row r="113" spans="1:8">
      <c r="A113" s="398" t="s">
        <v>187</v>
      </c>
      <c r="B113" s="399"/>
      <c r="C113" s="400"/>
      <c r="D113" s="314"/>
      <c r="E113" s="314"/>
      <c r="F113" s="314"/>
      <c r="G113" s="314"/>
      <c r="H113" s="314"/>
    </row>
    <row r="114" spans="1:8">
      <c r="A114" s="312" t="s">
        <v>186</v>
      </c>
      <c r="B114" s="336">
        <v>5870.19</v>
      </c>
      <c r="C114" s="336">
        <v>335885.49</v>
      </c>
      <c r="D114" s="314"/>
      <c r="E114" s="314"/>
      <c r="F114" s="314"/>
      <c r="G114" s="314"/>
      <c r="H114" s="314"/>
    </row>
    <row r="115" spans="1:8">
      <c r="A115" s="313" t="s">
        <v>231</v>
      </c>
      <c r="B115" s="336">
        <v>854.91</v>
      </c>
      <c r="C115" s="336">
        <v>0</v>
      </c>
      <c r="D115" s="314"/>
      <c r="E115" s="314"/>
      <c r="F115" s="314"/>
      <c r="G115" s="314"/>
      <c r="H115" s="314"/>
    </row>
    <row r="116" spans="1:8">
      <c r="A116" s="311" t="s">
        <v>105</v>
      </c>
      <c r="B116" s="328">
        <f>SUM(B114:B115)</f>
        <v>6725.0999999999995</v>
      </c>
      <c r="C116" s="328">
        <f>SUM(C114:C115)</f>
        <v>335885.49</v>
      </c>
      <c r="D116" s="314"/>
      <c r="E116" s="314"/>
      <c r="F116" s="314"/>
      <c r="G116" s="314"/>
      <c r="H116" s="314"/>
    </row>
    <row r="117" spans="1:8">
      <c r="A117" s="314"/>
      <c r="B117" s="333"/>
      <c r="C117" s="333"/>
      <c r="D117" s="314"/>
      <c r="E117" s="314"/>
      <c r="F117" s="314"/>
      <c r="G117" s="314"/>
      <c r="H117" s="314"/>
    </row>
    <row r="118" spans="1:8">
      <c r="A118" s="335" t="s">
        <v>181</v>
      </c>
      <c r="B118" s="333"/>
      <c r="C118" s="333"/>
      <c r="D118" s="314"/>
      <c r="E118" s="314"/>
      <c r="F118" s="314"/>
      <c r="G118" s="314"/>
      <c r="H118" s="314"/>
    </row>
    <row r="119" spans="1:8">
      <c r="A119" s="335"/>
      <c r="B119" s="333"/>
      <c r="C119" s="333"/>
      <c r="D119" s="314"/>
      <c r="E119" s="314"/>
      <c r="F119" s="314"/>
      <c r="G119" s="314"/>
      <c r="H119" s="314"/>
    </row>
    <row r="120" spans="1:8">
      <c r="A120" s="338" t="s">
        <v>182</v>
      </c>
      <c r="B120" s="333"/>
      <c r="C120" s="333"/>
      <c r="D120" s="314"/>
      <c r="E120" s="314"/>
      <c r="F120" s="314"/>
      <c r="G120" s="314"/>
      <c r="H120" s="314"/>
    </row>
    <row r="121" spans="1:8">
      <c r="A121" s="314"/>
      <c r="B121" s="314"/>
      <c r="C121" s="314"/>
      <c r="D121" s="314"/>
      <c r="E121" s="314"/>
      <c r="F121" s="314"/>
      <c r="G121" s="314"/>
      <c r="H121" s="314"/>
    </row>
    <row r="122" spans="1:8">
      <c r="A122" s="335" t="s">
        <v>130</v>
      </c>
      <c r="B122" s="314"/>
      <c r="C122" s="314"/>
      <c r="D122" s="314"/>
      <c r="E122" s="314"/>
      <c r="F122" s="314"/>
      <c r="G122" s="314"/>
      <c r="H122" s="314"/>
    </row>
    <row r="123" spans="1:8">
      <c r="A123" s="335"/>
      <c r="B123" s="314"/>
      <c r="C123" s="314"/>
      <c r="D123" s="314"/>
      <c r="E123" s="314"/>
      <c r="F123" s="314"/>
      <c r="G123" s="314"/>
      <c r="H123" s="314"/>
    </row>
    <row r="124" spans="1:8">
      <c r="A124" s="335"/>
      <c r="B124" s="314"/>
      <c r="C124" s="314"/>
      <c r="D124" s="314"/>
      <c r="E124" s="314"/>
      <c r="F124" s="314"/>
      <c r="G124" s="314"/>
      <c r="H124" s="314"/>
    </row>
    <row r="125" spans="1:8">
      <c r="A125" s="398" t="s">
        <v>102</v>
      </c>
      <c r="B125" s="399" t="s">
        <v>90</v>
      </c>
      <c r="C125" s="400" t="s">
        <v>91</v>
      </c>
      <c r="D125" s="314"/>
      <c r="E125" s="314"/>
      <c r="F125" s="314"/>
      <c r="G125" s="314"/>
      <c r="H125" s="314"/>
    </row>
    <row r="126" spans="1:8">
      <c r="A126" s="405" t="s">
        <v>188</v>
      </c>
      <c r="B126" s="406"/>
      <c r="C126" s="339"/>
      <c r="D126" s="314"/>
      <c r="E126" s="314"/>
      <c r="F126" s="314"/>
      <c r="G126" s="314"/>
      <c r="H126" s="314"/>
    </row>
    <row r="127" spans="1:8">
      <c r="A127" s="407"/>
      <c r="B127" s="408"/>
      <c r="C127" s="339"/>
      <c r="D127" s="314"/>
      <c r="E127" s="314"/>
      <c r="F127" s="314"/>
      <c r="G127" s="314"/>
      <c r="H127" s="314"/>
    </row>
    <row r="128" spans="1:8" ht="17.25" customHeight="1">
      <c r="A128" s="335"/>
      <c r="B128" s="314"/>
      <c r="C128" s="314"/>
      <c r="D128" s="314"/>
      <c r="E128" s="314"/>
      <c r="F128" s="314"/>
      <c r="G128" s="314"/>
      <c r="H128" s="314"/>
    </row>
    <row r="129" spans="1:8" ht="12" customHeight="1">
      <c r="A129" s="402" t="s">
        <v>189</v>
      </c>
      <c r="B129" s="402"/>
      <c r="C129" s="314"/>
      <c r="D129" s="314"/>
      <c r="E129" s="314"/>
      <c r="F129" s="314"/>
      <c r="G129" s="314"/>
      <c r="H129" s="314"/>
    </row>
    <row r="130" spans="1:8">
      <c r="A130" s="314"/>
      <c r="B130" s="314"/>
      <c r="C130" s="314"/>
      <c r="D130" s="314"/>
      <c r="E130" s="314"/>
      <c r="F130" s="314"/>
      <c r="G130" s="314"/>
      <c r="H130" s="314"/>
    </row>
    <row r="131" spans="1:8">
      <c r="A131" s="291" t="s">
        <v>102</v>
      </c>
      <c r="B131" s="291" t="s">
        <v>90</v>
      </c>
      <c r="C131" s="291" t="s">
        <v>91</v>
      </c>
      <c r="D131" s="314"/>
      <c r="E131" s="314"/>
      <c r="F131" s="314"/>
      <c r="G131" s="314"/>
      <c r="H131" s="314"/>
    </row>
    <row r="132" spans="1:8">
      <c r="A132" s="401" t="s">
        <v>131</v>
      </c>
      <c r="B132" s="409">
        <v>267732.46999999997</v>
      </c>
      <c r="C132" s="409">
        <v>554778.64</v>
      </c>
      <c r="D132" s="314"/>
      <c r="E132" s="314"/>
      <c r="F132" s="314"/>
      <c r="G132" s="314"/>
      <c r="H132" s="314"/>
    </row>
    <row r="133" spans="1:8">
      <c r="A133" s="401"/>
      <c r="B133" s="410"/>
      <c r="C133" s="410"/>
      <c r="D133" s="314"/>
      <c r="E133" s="314"/>
      <c r="F133" s="314"/>
      <c r="G133" s="314"/>
      <c r="H133" s="314"/>
    </row>
    <row r="134" spans="1:8">
      <c r="A134" s="291" t="s">
        <v>105</v>
      </c>
      <c r="B134" s="337">
        <f>+SUM(B132:B133)</f>
        <v>267732.46999999997</v>
      </c>
      <c r="C134" s="337">
        <f>+SUM(C132:C133)</f>
        <v>554778.64</v>
      </c>
      <c r="D134" s="314"/>
      <c r="E134" s="314"/>
      <c r="F134" s="314"/>
      <c r="G134" s="314"/>
      <c r="H134" s="314"/>
    </row>
    <row r="135" spans="1:8">
      <c r="A135" s="314"/>
      <c r="B135" s="314"/>
      <c r="C135" s="314"/>
      <c r="D135" s="314"/>
      <c r="E135" s="314"/>
      <c r="F135" s="314"/>
      <c r="G135" s="314"/>
      <c r="H135" s="314"/>
    </row>
    <row r="136" spans="1:8">
      <c r="A136" s="335" t="s">
        <v>190</v>
      </c>
      <c r="B136" s="314"/>
      <c r="C136" s="314"/>
      <c r="D136" s="314"/>
      <c r="E136" s="314"/>
      <c r="F136" s="314"/>
      <c r="G136" s="314"/>
      <c r="H136" s="314"/>
    </row>
    <row r="137" spans="1:8">
      <c r="A137" s="314"/>
      <c r="B137" s="314"/>
      <c r="C137" s="314"/>
      <c r="D137" s="314"/>
      <c r="E137" s="314"/>
      <c r="F137" s="314"/>
      <c r="G137" s="314"/>
      <c r="H137" s="314"/>
    </row>
    <row r="138" spans="1:8">
      <c r="A138" s="332" t="s">
        <v>132</v>
      </c>
      <c r="B138" s="314"/>
      <c r="C138" s="314"/>
      <c r="D138" s="314"/>
      <c r="E138" s="314"/>
      <c r="F138" s="314"/>
      <c r="G138" s="314"/>
      <c r="H138" s="314"/>
    </row>
    <row r="139" spans="1:8">
      <c r="A139" s="291" t="s">
        <v>133</v>
      </c>
      <c r="B139" s="340">
        <v>45291</v>
      </c>
      <c r="C139" s="340">
        <v>44926</v>
      </c>
      <c r="D139" s="314"/>
      <c r="E139" s="314"/>
      <c r="F139" s="314"/>
      <c r="G139" s="314"/>
      <c r="H139" s="314"/>
    </row>
    <row r="140" spans="1:8">
      <c r="A140" s="313" t="s">
        <v>134</v>
      </c>
      <c r="B140" s="336">
        <v>1730398.36</v>
      </c>
      <c r="C140" s="336">
        <v>1643392.38</v>
      </c>
      <c r="D140" s="314"/>
      <c r="E140" s="314"/>
      <c r="F140" s="314"/>
      <c r="G140" s="314"/>
      <c r="H140" s="314"/>
    </row>
    <row r="141" spans="1:8">
      <c r="A141" s="313" t="s">
        <v>135</v>
      </c>
      <c r="B141" s="336">
        <v>18470</v>
      </c>
      <c r="C141" s="336">
        <v>261911.64</v>
      </c>
      <c r="D141" s="314"/>
      <c r="E141" s="314"/>
      <c r="F141" s="314"/>
      <c r="G141" s="314"/>
      <c r="H141" s="314"/>
    </row>
    <row r="142" spans="1:8">
      <c r="A142" s="291" t="s">
        <v>105</v>
      </c>
      <c r="B142" s="337">
        <f>+SUM(B140:B141)</f>
        <v>1748868.36</v>
      </c>
      <c r="C142" s="337">
        <f>+SUM(C140:C141)</f>
        <v>1905304.02</v>
      </c>
      <c r="D142" s="314"/>
      <c r="E142" s="314"/>
      <c r="F142" s="314"/>
      <c r="G142" s="314"/>
      <c r="H142" s="314"/>
    </row>
    <row r="143" spans="1:8">
      <c r="A143" s="314"/>
      <c r="B143" s="314"/>
      <c r="C143" s="314"/>
      <c r="D143" s="314"/>
      <c r="E143" s="314"/>
      <c r="F143" s="314"/>
      <c r="G143" s="314"/>
      <c r="H143" s="314"/>
    </row>
    <row r="144" spans="1:8">
      <c r="A144" s="314"/>
      <c r="B144" s="314"/>
      <c r="C144" s="314"/>
      <c r="D144" s="314"/>
      <c r="E144" s="314"/>
      <c r="F144" s="314"/>
      <c r="G144" s="314"/>
      <c r="H144" s="314"/>
    </row>
    <row r="145" spans="1:8">
      <c r="A145" s="335" t="s">
        <v>191</v>
      </c>
      <c r="B145" s="314"/>
      <c r="C145" s="314"/>
      <c r="D145" s="314"/>
      <c r="E145" s="314"/>
      <c r="F145" s="314"/>
      <c r="G145" s="314"/>
      <c r="H145" s="314"/>
    </row>
    <row r="146" spans="1:8">
      <c r="A146" s="332" t="s">
        <v>136</v>
      </c>
      <c r="B146" s="314"/>
      <c r="C146" s="314"/>
      <c r="D146" s="314"/>
      <c r="E146" s="314"/>
      <c r="F146" s="314"/>
      <c r="G146" s="314"/>
      <c r="H146" s="314"/>
    </row>
    <row r="147" spans="1:8">
      <c r="A147" s="291" t="s">
        <v>133</v>
      </c>
      <c r="B147" s="340">
        <v>45291</v>
      </c>
      <c r="C147" s="340">
        <v>44926</v>
      </c>
      <c r="D147" s="314"/>
      <c r="E147" s="314"/>
      <c r="F147" s="314"/>
      <c r="G147" s="314"/>
      <c r="H147" s="314"/>
    </row>
    <row r="148" spans="1:8">
      <c r="A148" s="313" t="s">
        <v>137</v>
      </c>
      <c r="B148" s="336">
        <v>267732.46999999997</v>
      </c>
      <c r="C148" s="336">
        <v>554778.64</v>
      </c>
      <c r="D148" s="314"/>
      <c r="E148" s="314"/>
      <c r="F148" s="314"/>
      <c r="G148" s="314"/>
      <c r="H148" s="314"/>
    </row>
    <row r="149" spans="1:8" ht="28.5">
      <c r="A149" s="341" t="s">
        <v>216</v>
      </c>
      <c r="B149" s="336">
        <v>199859.15</v>
      </c>
      <c r="C149" s="336">
        <v>0</v>
      </c>
      <c r="D149" s="314"/>
      <c r="E149" s="314"/>
      <c r="F149" s="314"/>
      <c r="G149" s="314"/>
      <c r="H149" s="314"/>
    </row>
    <row r="150" spans="1:8">
      <c r="A150" s="341" t="s">
        <v>192</v>
      </c>
      <c r="B150" s="336">
        <v>3847.5</v>
      </c>
      <c r="C150" s="336">
        <v>55353.34</v>
      </c>
      <c r="D150" s="314"/>
      <c r="E150" s="314"/>
      <c r="F150" s="314"/>
      <c r="G150" s="314"/>
      <c r="H150" s="314"/>
    </row>
    <row r="151" spans="1:8">
      <c r="A151" s="341" t="s">
        <v>217</v>
      </c>
      <c r="B151" s="336">
        <v>2750.04</v>
      </c>
      <c r="C151" s="336"/>
      <c r="D151" s="314"/>
      <c r="E151" s="314"/>
      <c r="F151" s="314"/>
      <c r="G151" s="314"/>
      <c r="H151" s="314"/>
    </row>
    <row r="152" spans="1:8">
      <c r="A152" s="313" t="s">
        <v>138</v>
      </c>
      <c r="B152" s="336">
        <v>1235.45</v>
      </c>
      <c r="C152" s="336">
        <v>651.96</v>
      </c>
      <c r="D152" s="314"/>
      <c r="E152" s="314"/>
      <c r="F152" s="314"/>
      <c r="G152" s="314"/>
      <c r="H152" s="314"/>
    </row>
    <row r="153" spans="1:8">
      <c r="A153" s="291" t="s">
        <v>105</v>
      </c>
      <c r="B153" s="337">
        <f>+SUM(B148:B152)</f>
        <v>475424.61</v>
      </c>
      <c r="C153" s="337">
        <f>+SUM(C148:C152)</f>
        <v>610783.93999999994</v>
      </c>
      <c r="D153" s="314"/>
      <c r="E153" s="314"/>
      <c r="F153" s="314"/>
      <c r="G153" s="314"/>
      <c r="H153" s="314"/>
    </row>
    <row r="154" spans="1:8">
      <c r="A154" s="314"/>
      <c r="B154" s="314"/>
      <c r="C154" s="314"/>
      <c r="D154" s="314"/>
      <c r="E154" s="314"/>
      <c r="F154" s="314"/>
      <c r="G154" s="314"/>
      <c r="H154" s="314"/>
    </row>
    <row r="155" spans="1:8">
      <c r="A155" s="314"/>
      <c r="B155" s="314"/>
      <c r="C155" s="314"/>
      <c r="D155" s="314"/>
      <c r="E155" s="314"/>
      <c r="F155" s="314"/>
      <c r="G155" s="314"/>
      <c r="H155" s="314"/>
    </row>
    <row r="156" spans="1:8">
      <c r="A156" s="332" t="s">
        <v>202</v>
      </c>
      <c r="B156" s="314"/>
      <c r="C156" s="314"/>
      <c r="D156" s="314"/>
      <c r="E156" s="314"/>
      <c r="F156" s="314"/>
      <c r="G156" s="314"/>
      <c r="H156" s="314"/>
    </row>
    <row r="157" spans="1:8">
      <c r="A157" s="314"/>
      <c r="B157" s="314"/>
      <c r="C157" s="314"/>
      <c r="D157" s="314"/>
      <c r="E157" s="314"/>
      <c r="F157" s="314"/>
      <c r="G157" s="314"/>
      <c r="H157" s="314"/>
    </row>
    <row r="158" spans="1:8" ht="15" customHeight="1">
      <c r="A158" s="404" t="s">
        <v>203</v>
      </c>
      <c r="B158" s="404"/>
      <c r="C158" s="404"/>
      <c r="D158" s="314"/>
      <c r="E158" s="314"/>
      <c r="F158" s="314"/>
      <c r="G158" s="314"/>
      <c r="H158" s="314"/>
    </row>
    <row r="159" spans="1:8">
      <c r="A159" s="404"/>
      <c r="B159" s="404"/>
      <c r="C159" s="404"/>
      <c r="D159" s="314"/>
      <c r="E159" s="314"/>
      <c r="F159" s="314"/>
      <c r="G159" s="314"/>
      <c r="H159" s="314"/>
    </row>
    <row r="160" spans="1:8">
      <c r="A160" s="404"/>
      <c r="B160" s="404"/>
      <c r="C160" s="404"/>
      <c r="D160" s="314"/>
      <c r="E160" s="314"/>
      <c r="F160" s="314"/>
      <c r="G160" s="314"/>
      <c r="H160" s="314"/>
    </row>
    <row r="161" spans="1:8">
      <c r="A161" s="314"/>
      <c r="B161" s="314"/>
      <c r="C161" s="314"/>
      <c r="D161" s="314"/>
      <c r="E161" s="314"/>
      <c r="F161" s="314"/>
      <c r="G161" s="314"/>
      <c r="H161" s="314"/>
    </row>
    <row r="162" spans="1:8">
      <c r="A162" s="314"/>
      <c r="B162" s="314"/>
      <c r="C162" s="314"/>
      <c r="D162" s="314"/>
      <c r="E162" s="314"/>
      <c r="F162" s="314"/>
      <c r="G162" s="314"/>
      <c r="H162" s="314"/>
    </row>
    <row r="163" spans="1:8">
      <c r="A163" s="314"/>
      <c r="B163" s="314"/>
      <c r="C163" s="314"/>
      <c r="D163" s="314"/>
      <c r="E163" s="314"/>
      <c r="F163" s="314"/>
      <c r="G163" s="314"/>
      <c r="H163" s="314"/>
    </row>
    <row r="164" spans="1:8">
      <c r="A164" s="314"/>
      <c r="B164" s="314"/>
      <c r="C164" s="314"/>
      <c r="D164" s="314"/>
      <c r="E164" s="314"/>
      <c r="F164" s="314"/>
      <c r="G164" s="314"/>
      <c r="H164" s="314"/>
    </row>
    <row r="165" spans="1:8">
      <c r="A165" s="314"/>
      <c r="B165" s="314"/>
      <c r="C165" s="314"/>
      <c r="D165" s="314"/>
      <c r="E165" s="314"/>
      <c r="F165" s="314"/>
      <c r="G165" s="314"/>
      <c r="H165" s="314"/>
    </row>
    <row r="166" spans="1:8">
      <c r="A166" s="314"/>
      <c r="B166" s="314"/>
      <c r="C166" s="314"/>
      <c r="D166" s="314"/>
      <c r="E166" s="314"/>
      <c r="F166" s="314"/>
      <c r="G166" s="314"/>
      <c r="H166" s="314"/>
    </row>
    <row r="167" spans="1:8">
      <c r="A167" s="314"/>
      <c r="B167" s="314"/>
      <c r="C167" s="314"/>
      <c r="D167" s="314"/>
      <c r="E167" s="314"/>
      <c r="F167" s="314"/>
      <c r="G167" s="314"/>
      <c r="H167" s="314"/>
    </row>
    <row r="168" spans="1:8">
      <c r="A168" s="314"/>
      <c r="B168" s="314"/>
      <c r="C168" s="314"/>
      <c r="D168" s="314"/>
      <c r="E168" s="314"/>
      <c r="F168" s="314"/>
      <c r="G168" s="314"/>
      <c r="H168" s="314"/>
    </row>
    <row r="169" spans="1:8">
      <c r="A169" s="314"/>
      <c r="B169" s="314"/>
      <c r="C169" s="314"/>
      <c r="D169" s="314"/>
      <c r="E169" s="314"/>
      <c r="F169" s="314"/>
      <c r="G169" s="314"/>
      <c r="H169" s="314"/>
    </row>
  </sheetData>
  <mergeCells count="38">
    <mergeCell ref="A129:B129"/>
    <mergeCell ref="A158:C160"/>
    <mergeCell ref="A113:C113"/>
    <mergeCell ref="A125:C125"/>
    <mergeCell ref="A126:B127"/>
    <mergeCell ref="B132:B133"/>
    <mergeCell ref="C132:C133"/>
    <mergeCell ref="A104:C104"/>
    <mergeCell ref="A132:A133"/>
    <mergeCell ref="A2:G2"/>
    <mergeCell ref="A3:G3"/>
    <mergeCell ref="A5:G5"/>
    <mergeCell ref="A35:G35"/>
    <mergeCell ref="A36:G36"/>
    <mergeCell ref="A37:G37"/>
    <mergeCell ref="A38:G38"/>
    <mergeCell ref="A26:G26"/>
    <mergeCell ref="A6:G7"/>
    <mergeCell ref="A8:G8"/>
    <mergeCell ref="A9:G10"/>
    <mergeCell ref="A11:G12"/>
    <mergeCell ref="A13:G13"/>
    <mergeCell ref="A15:G15"/>
    <mergeCell ref="A16:G17"/>
    <mergeCell ref="A18:G19"/>
    <mergeCell ref="A20:G20"/>
    <mergeCell ref="A22:G23"/>
    <mergeCell ref="A24:G24"/>
    <mergeCell ref="A39:G39"/>
    <mergeCell ref="A40:G40"/>
    <mergeCell ref="A41:G42"/>
    <mergeCell ref="A43:G43"/>
    <mergeCell ref="A27:D27"/>
    <mergeCell ref="A28:G29"/>
    <mergeCell ref="A30:G30"/>
    <mergeCell ref="A31:G32"/>
    <mergeCell ref="A33:G33"/>
    <mergeCell ref="A34:G34"/>
  </mergeCells>
  <hyperlinks>
    <hyperlink ref="A120" location="'11'!A1" display="Ver Cuadro" xr:uid="{00000000-0004-0000-0A00-000000000000}"/>
  </hyperlinks>
  <pageMargins left="0.7" right="0.7" top="0.75" bottom="0.75" header="0.3" footer="0.3"/>
  <pageSetup scale="37" orientation="portrait" r:id="rId1"/>
  <ignoredErrors>
    <ignoredError sqref="B142:C142 B153:C153" formulaRange="1"/>
  </ignoredError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2:O205"/>
  <sheetViews>
    <sheetView showGridLines="0" zoomScale="85" zoomScaleNormal="85" workbookViewId="0">
      <pane ySplit="6" topLeftCell="A177" activePane="bottomLeft" state="frozen"/>
      <selection pane="bottomLeft" activeCell="A188" sqref="A188:D200"/>
    </sheetView>
  </sheetViews>
  <sheetFormatPr baseColWidth="10" defaultRowHeight="16.5"/>
  <cols>
    <col min="1" max="1" width="22.42578125" style="342" bestFit="1" customWidth="1"/>
    <col min="2" max="2" width="49.140625" style="342" bestFit="1" customWidth="1"/>
    <col min="3" max="3" width="23.85546875" style="342" bestFit="1" customWidth="1"/>
    <col min="4" max="4" width="15.5703125" style="342" bestFit="1" customWidth="1"/>
    <col min="5" max="5" width="15.42578125" style="342" bestFit="1" customWidth="1"/>
    <col min="6" max="6" width="16.140625" style="342" customWidth="1"/>
    <col min="7" max="7" width="19.85546875" style="342" bestFit="1" customWidth="1"/>
    <col min="8" max="9" width="14.28515625" style="342" bestFit="1" customWidth="1"/>
    <col min="10" max="10" width="15.7109375" style="342" bestFit="1" customWidth="1"/>
    <col min="11" max="11" width="14.28515625" style="342" bestFit="1" customWidth="1"/>
    <col min="12" max="12" width="13.42578125" style="342" customWidth="1"/>
    <col min="13" max="13" width="16.5703125" style="342" customWidth="1"/>
    <col min="14" max="14" width="21.140625" style="342" customWidth="1"/>
    <col min="15" max="15" width="13.42578125" style="342" customWidth="1"/>
    <col min="16" max="16384" width="11.42578125" style="342"/>
  </cols>
  <sheetData>
    <row r="2" spans="1:15" ht="18">
      <c r="A2" s="411" t="str">
        <f>+"4-2.a. COMPOSICIÓN DE LAS INVERSIONES DEL FONDO MUTUO CORTO PLAZO DÓLARES AMERICANOS CORRESPONDIENTE AL "&amp;UPPER(TEXT(indice!O3,"DD \D\E MMMM \D\E YYYY"))</f>
        <v>4-2.a. COMPOSICIÓN DE LAS INVERSIONES DEL FONDO MUTUO CORTO PLAZO DÓLARES AMERICANOS CORRESPONDIENTE AL 31 DE DICIEMBRE DE 2023</v>
      </c>
      <c r="B2" s="412"/>
      <c r="C2" s="412"/>
      <c r="D2" s="412"/>
      <c r="E2" s="412"/>
      <c r="F2" s="412"/>
      <c r="G2" s="412"/>
      <c r="H2" s="412"/>
      <c r="I2" s="412"/>
    </row>
    <row r="3" spans="1:15" ht="99.75" customHeight="1">
      <c r="A3" s="358" t="s">
        <v>140</v>
      </c>
      <c r="B3" s="358" t="s">
        <v>141</v>
      </c>
      <c r="C3" s="358" t="s">
        <v>150</v>
      </c>
      <c r="D3" s="358" t="s">
        <v>151</v>
      </c>
      <c r="E3" s="358" t="s">
        <v>152</v>
      </c>
      <c r="F3" s="358" t="s">
        <v>142</v>
      </c>
      <c r="G3" s="358" t="s">
        <v>153</v>
      </c>
      <c r="H3" s="358" t="s">
        <v>154</v>
      </c>
      <c r="I3" s="358" t="s">
        <v>155</v>
      </c>
      <c r="J3" s="358" t="s">
        <v>156</v>
      </c>
      <c r="K3" s="358" t="s">
        <v>157</v>
      </c>
      <c r="L3" s="358" t="s">
        <v>158</v>
      </c>
      <c r="M3" s="358" t="s">
        <v>159</v>
      </c>
      <c r="N3" s="358" t="s">
        <v>160</v>
      </c>
      <c r="O3" s="358" t="s">
        <v>161</v>
      </c>
    </row>
    <row r="4" spans="1:15">
      <c r="A4" s="343" t="s">
        <v>162</v>
      </c>
      <c r="B4" s="344" t="s">
        <v>173</v>
      </c>
      <c r="C4" s="344" t="s">
        <v>254</v>
      </c>
      <c r="D4" s="344" t="s">
        <v>163</v>
      </c>
      <c r="E4" s="344" t="s">
        <v>171</v>
      </c>
      <c r="F4" s="344" t="s">
        <v>180</v>
      </c>
      <c r="G4" s="344" t="s">
        <v>164</v>
      </c>
      <c r="H4" s="345">
        <v>209698.66</v>
      </c>
      <c r="I4" s="345">
        <v>155812.85102405201</v>
      </c>
      <c r="J4" s="345">
        <v>201865.34768473171</v>
      </c>
      <c r="K4" s="345">
        <v>209698.66</v>
      </c>
      <c r="L4" s="346">
        <v>0.06</v>
      </c>
      <c r="M4" s="347">
        <v>0.1</v>
      </c>
      <c r="N4" s="347">
        <v>5.5794659995419601E-3</v>
      </c>
      <c r="O4" s="347">
        <v>0.12040717204985968</v>
      </c>
    </row>
    <row r="5" spans="1:15">
      <c r="A5" s="343" t="s">
        <v>162</v>
      </c>
      <c r="B5" s="344" t="s">
        <v>167</v>
      </c>
      <c r="C5" s="344" t="s">
        <v>254</v>
      </c>
      <c r="D5" s="344" t="s">
        <v>163</v>
      </c>
      <c r="E5" s="344" t="s">
        <v>256</v>
      </c>
      <c r="F5" s="344" t="s">
        <v>257</v>
      </c>
      <c r="G5" s="344" t="s">
        <v>164</v>
      </c>
      <c r="H5" s="345">
        <v>25368.1</v>
      </c>
      <c r="I5" s="345">
        <v>19860.173432477601</v>
      </c>
      <c r="J5" s="345">
        <v>25280.30454663765</v>
      </c>
      <c r="K5" s="345">
        <v>25368.1</v>
      </c>
      <c r="L5" s="346">
        <v>6.25E-2</v>
      </c>
      <c r="M5" s="347">
        <v>0.1</v>
      </c>
      <c r="N5" s="347">
        <v>6.9873606982967735E-4</v>
      </c>
      <c r="O5" s="347">
        <v>5.0917287342788317E-2</v>
      </c>
    </row>
    <row r="6" spans="1:15">
      <c r="A6" s="343" t="s">
        <v>170</v>
      </c>
      <c r="B6" s="344" t="s">
        <v>244</v>
      </c>
      <c r="C6" s="344" t="s">
        <v>254</v>
      </c>
      <c r="D6" s="344" t="s">
        <v>163</v>
      </c>
      <c r="E6" s="344" t="s">
        <v>258</v>
      </c>
      <c r="F6" s="344" t="s">
        <v>259</v>
      </c>
      <c r="G6" s="344" t="s">
        <v>164</v>
      </c>
      <c r="H6" s="345">
        <v>5299.9999950000001</v>
      </c>
      <c r="I6" s="345">
        <v>4105.4133125101498</v>
      </c>
      <c r="J6" s="345">
        <v>5057.0448985833091</v>
      </c>
      <c r="K6" s="345">
        <v>5299.9999950000001</v>
      </c>
      <c r="L6" s="346">
        <v>0.06</v>
      </c>
      <c r="M6" s="347">
        <v>0.1</v>
      </c>
      <c r="N6" s="347">
        <v>1.3977441097948683E-4</v>
      </c>
      <c r="O6" s="347">
        <v>6.4889667718511151E-2</v>
      </c>
    </row>
    <row r="7" spans="1:15">
      <c r="A7" s="343" t="s">
        <v>162</v>
      </c>
      <c r="B7" s="344" t="s">
        <v>244</v>
      </c>
      <c r="C7" s="344" t="s">
        <v>254</v>
      </c>
      <c r="D7" s="344" t="s">
        <v>163</v>
      </c>
      <c r="E7" s="344" t="s">
        <v>260</v>
      </c>
      <c r="F7" s="344" t="s">
        <v>261</v>
      </c>
      <c r="G7" s="344" t="s">
        <v>164</v>
      </c>
      <c r="H7" s="345">
        <v>103635</v>
      </c>
      <c r="I7" s="345">
        <v>85470.736318683499</v>
      </c>
      <c r="J7" s="345">
        <v>101615.20816603063</v>
      </c>
      <c r="K7" s="345">
        <v>103635</v>
      </c>
      <c r="L7" s="346">
        <v>6.5000000000000002E-2</v>
      </c>
      <c r="M7" s="347">
        <v>0.1</v>
      </c>
      <c r="N7" s="347">
        <v>2.8085979367008956E-3</v>
      </c>
      <c r="O7" s="347">
        <v>6.4889667718511151E-2</v>
      </c>
    </row>
    <row r="8" spans="1:15">
      <c r="A8" s="343" t="s">
        <v>162</v>
      </c>
      <c r="B8" s="344" t="s">
        <v>195</v>
      </c>
      <c r="C8" s="344" t="s">
        <v>254</v>
      </c>
      <c r="D8" s="344" t="s">
        <v>163</v>
      </c>
      <c r="E8" s="344" t="s">
        <v>262</v>
      </c>
      <c r="F8" s="344" t="s">
        <v>263</v>
      </c>
      <c r="G8" s="344" t="s">
        <v>164</v>
      </c>
      <c r="H8" s="345">
        <v>53384.22</v>
      </c>
      <c r="I8" s="345">
        <v>43292.3475183681</v>
      </c>
      <c r="J8" s="345">
        <v>51349.488182199653</v>
      </c>
      <c r="K8" s="345">
        <v>53384.22</v>
      </c>
      <c r="L8" s="346">
        <v>6.7500000000000004E-2</v>
      </c>
      <c r="M8" s="347">
        <v>0.1</v>
      </c>
      <c r="N8" s="347">
        <v>1.4192763973236134E-3</v>
      </c>
      <c r="O8" s="347">
        <v>0.11193318559995762</v>
      </c>
    </row>
    <row r="9" spans="1:15">
      <c r="A9" s="343" t="s">
        <v>170</v>
      </c>
      <c r="B9" s="344" t="s">
        <v>173</v>
      </c>
      <c r="C9" s="344" t="s">
        <v>254</v>
      </c>
      <c r="D9" s="344" t="s">
        <v>163</v>
      </c>
      <c r="E9" s="344" t="s">
        <v>264</v>
      </c>
      <c r="F9" s="344" t="s">
        <v>265</v>
      </c>
      <c r="G9" s="344" t="s">
        <v>164</v>
      </c>
      <c r="H9" s="345">
        <v>166210.44525399999</v>
      </c>
      <c r="I9" s="345">
        <v>135926.48953341</v>
      </c>
      <c r="J9" s="345">
        <v>162536.54434850029</v>
      </c>
      <c r="K9" s="345">
        <v>166210.44525399999</v>
      </c>
      <c r="L9" s="346">
        <v>6.25E-2</v>
      </c>
      <c r="M9" s="347">
        <v>0.1</v>
      </c>
      <c r="N9" s="347">
        <v>4.4924358404089433E-3</v>
      </c>
      <c r="O9" s="347">
        <v>0.12040717204985968</v>
      </c>
    </row>
    <row r="10" spans="1:15">
      <c r="A10" s="343" t="s">
        <v>170</v>
      </c>
      <c r="B10" s="344" t="s">
        <v>173</v>
      </c>
      <c r="C10" s="344" t="s">
        <v>254</v>
      </c>
      <c r="D10" s="344" t="s">
        <v>163</v>
      </c>
      <c r="E10" s="344" t="s">
        <v>266</v>
      </c>
      <c r="F10" s="344" t="s">
        <v>267</v>
      </c>
      <c r="G10" s="344" t="s">
        <v>164</v>
      </c>
      <c r="H10" s="345">
        <v>1067463.356476</v>
      </c>
      <c r="I10" s="345">
        <v>945848.22494433098</v>
      </c>
      <c r="J10" s="345">
        <v>1047988.4911635263</v>
      </c>
      <c r="K10" s="345">
        <v>1067463.356476</v>
      </c>
      <c r="L10" s="346">
        <v>6.25E-2</v>
      </c>
      <c r="M10" s="347">
        <v>0.1</v>
      </c>
      <c r="N10" s="347">
        <v>2.896592318306266E-2</v>
      </c>
      <c r="O10" s="347">
        <v>0.12040717204985968</v>
      </c>
    </row>
    <row r="11" spans="1:15">
      <c r="A11" s="343" t="s">
        <v>162</v>
      </c>
      <c r="B11" s="344" t="s">
        <v>167</v>
      </c>
      <c r="C11" s="344" t="s">
        <v>254</v>
      </c>
      <c r="D11" s="344" t="s">
        <v>163</v>
      </c>
      <c r="E11" s="344" t="s">
        <v>175</v>
      </c>
      <c r="F11" s="344" t="s">
        <v>268</v>
      </c>
      <c r="G11" s="344" t="s">
        <v>164</v>
      </c>
      <c r="H11" s="345">
        <v>20779.64</v>
      </c>
      <c r="I11" s="345">
        <v>16834.365615097799</v>
      </c>
      <c r="J11" s="345">
        <v>20130.498436722479</v>
      </c>
      <c r="K11" s="345">
        <v>20779.64</v>
      </c>
      <c r="L11" s="346">
        <v>5.2499999999999998E-2</v>
      </c>
      <c r="M11" s="347">
        <v>0.1</v>
      </c>
      <c r="N11" s="347">
        <v>5.563977813415516E-4</v>
      </c>
      <c r="O11" s="347">
        <v>5.0917287342788317E-2</v>
      </c>
    </row>
    <row r="12" spans="1:15">
      <c r="A12" s="343" t="s">
        <v>162</v>
      </c>
      <c r="B12" s="344" t="s">
        <v>174</v>
      </c>
      <c r="C12" s="344" t="s">
        <v>254</v>
      </c>
      <c r="D12" s="344" t="s">
        <v>163</v>
      </c>
      <c r="E12" s="344" t="s">
        <v>177</v>
      </c>
      <c r="F12" s="344" t="s">
        <v>269</v>
      </c>
      <c r="G12" s="344" t="s">
        <v>164</v>
      </c>
      <c r="H12" s="345">
        <v>517000.1</v>
      </c>
      <c r="I12" s="345">
        <v>436829.64058861003</v>
      </c>
      <c r="J12" s="345">
        <v>501668.3177593695</v>
      </c>
      <c r="K12" s="345">
        <v>517000.1</v>
      </c>
      <c r="L12" s="346">
        <v>4.2500000000000003E-2</v>
      </c>
      <c r="M12" s="347">
        <v>0.1</v>
      </c>
      <c r="N12" s="347">
        <v>1.3865883144824278E-2</v>
      </c>
      <c r="O12" s="347">
        <v>0.10519363980139962</v>
      </c>
    </row>
    <row r="13" spans="1:15">
      <c r="A13" s="343" t="s">
        <v>170</v>
      </c>
      <c r="B13" s="344" t="s">
        <v>173</v>
      </c>
      <c r="C13" s="344" t="s">
        <v>254</v>
      </c>
      <c r="D13" s="344" t="s">
        <v>163</v>
      </c>
      <c r="E13" s="344" t="s">
        <v>270</v>
      </c>
      <c r="F13" s="344" t="s">
        <v>265</v>
      </c>
      <c r="G13" s="344" t="s">
        <v>164</v>
      </c>
      <c r="H13" s="345">
        <v>661744.69057400001</v>
      </c>
      <c r="I13" s="345">
        <v>578750.88350684196</v>
      </c>
      <c r="J13" s="345">
        <v>645814.28371344472</v>
      </c>
      <c r="K13" s="345">
        <v>661744.69057400001</v>
      </c>
      <c r="L13" s="346">
        <v>6.25E-2</v>
      </c>
      <c r="M13" s="347">
        <v>0.1</v>
      </c>
      <c r="N13" s="347">
        <v>1.7850011799079316E-2</v>
      </c>
      <c r="O13" s="347">
        <v>0.12040717204985968</v>
      </c>
    </row>
    <row r="14" spans="1:15">
      <c r="A14" s="343" t="s">
        <v>170</v>
      </c>
      <c r="B14" s="344" t="s">
        <v>244</v>
      </c>
      <c r="C14" s="344" t="s">
        <v>254</v>
      </c>
      <c r="D14" s="344" t="s">
        <v>163</v>
      </c>
      <c r="E14" s="344" t="s">
        <v>271</v>
      </c>
      <c r="F14" s="344" t="s">
        <v>259</v>
      </c>
      <c r="G14" s="344" t="s">
        <v>164</v>
      </c>
      <c r="H14" s="345">
        <v>42400.039859999997</v>
      </c>
      <c r="I14" s="345">
        <v>31536.3238039895</v>
      </c>
      <c r="J14" s="345">
        <v>40819.480838968077</v>
      </c>
      <c r="K14" s="345">
        <v>42400.039859999997</v>
      </c>
      <c r="L14" s="346">
        <v>0.06</v>
      </c>
      <c r="M14" s="347">
        <v>0.1</v>
      </c>
      <c r="N14" s="347">
        <v>1.1282318043791875E-3</v>
      </c>
      <c r="O14" s="347">
        <v>6.4889667718511151E-2</v>
      </c>
    </row>
    <row r="15" spans="1:15">
      <c r="A15" s="343" t="s">
        <v>162</v>
      </c>
      <c r="B15" s="344" t="s">
        <v>176</v>
      </c>
      <c r="C15" s="344" t="s">
        <v>254</v>
      </c>
      <c r="D15" s="344" t="s">
        <v>163</v>
      </c>
      <c r="E15" s="344" t="s">
        <v>272</v>
      </c>
      <c r="F15" s="344" t="s">
        <v>273</v>
      </c>
      <c r="G15" s="344" t="s">
        <v>164</v>
      </c>
      <c r="H15" s="345">
        <v>104309.18</v>
      </c>
      <c r="I15" s="345">
        <v>89117.119808808697</v>
      </c>
      <c r="J15" s="345">
        <v>101028.87855181236</v>
      </c>
      <c r="K15" s="345">
        <v>104309.18</v>
      </c>
      <c r="L15" s="346">
        <v>4.1500000000000002E-2</v>
      </c>
      <c r="M15" s="347">
        <v>0.1</v>
      </c>
      <c r="N15" s="347">
        <v>2.7923920539945453E-3</v>
      </c>
      <c r="O15" s="347">
        <v>3.2608822262911882E-2</v>
      </c>
    </row>
    <row r="16" spans="1:15">
      <c r="A16" s="343" t="s">
        <v>165</v>
      </c>
      <c r="B16" s="344" t="s">
        <v>195</v>
      </c>
      <c r="C16" s="344" t="s">
        <v>254</v>
      </c>
      <c r="D16" s="344" t="s">
        <v>163</v>
      </c>
      <c r="E16" s="344" t="s">
        <v>274</v>
      </c>
      <c r="F16" s="344" t="s">
        <v>275</v>
      </c>
      <c r="G16" s="344" t="s">
        <v>164</v>
      </c>
      <c r="H16" s="345">
        <v>66940.92</v>
      </c>
      <c r="I16" s="345">
        <v>50935.853825136503</v>
      </c>
      <c r="J16" s="345">
        <v>60926.718589424607</v>
      </c>
      <c r="K16" s="345">
        <v>66940.92</v>
      </c>
      <c r="L16" s="346">
        <v>5.7999999999999996E-2</v>
      </c>
      <c r="M16" s="347">
        <v>0.1</v>
      </c>
      <c r="N16" s="347">
        <v>1.6839866709776423E-3</v>
      </c>
      <c r="O16" s="347">
        <v>0.11193318559995762</v>
      </c>
    </row>
    <row r="17" spans="1:15">
      <c r="A17" s="343" t="s">
        <v>170</v>
      </c>
      <c r="B17" s="344" t="s">
        <v>244</v>
      </c>
      <c r="C17" s="344" t="s">
        <v>254</v>
      </c>
      <c r="D17" s="344" t="s">
        <v>163</v>
      </c>
      <c r="E17" s="344" t="s">
        <v>276</v>
      </c>
      <c r="F17" s="344" t="s">
        <v>259</v>
      </c>
      <c r="G17" s="344" t="s">
        <v>164</v>
      </c>
      <c r="H17" s="345">
        <v>328600.00899</v>
      </c>
      <c r="I17" s="345">
        <v>254499.59465543</v>
      </c>
      <c r="J17" s="345">
        <v>315892.31830710144</v>
      </c>
      <c r="K17" s="345">
        <v>328600.00899</v>
      </c>
      <c r="L17" s="346">
        <v>0.06</v>
      </c>
      <c r="M17" s="347">
        <v>0.1</v>
      </c>
      <c r="N17" s="347">
        <v>8.7311193809430018E-3</v>
      </c>
      <c r="O17" s="347">
        <v>6.4889667718511151E-2</v>
      </c>
    </row>
    <row r="18" spans="1:15">
      <c r="A18" s="343" t="s">
        <v>162</v>
      </c>
      <c r="B18" s="344" t="s">
        <v>173</v>
      </c>
      <c r="C18" s="344" t="s">
        <v>254</v>
      </c>
      <c r="D18" s="344" t="s">
        <v>163</v>
      </c>
      <c r="E18" s="344" t="s">
        <v>277</v>
      </c>
      <c r="F18" s="344" t="s">
        <v>180</v>
      </c>
      <c r="G18" s="344" t="s">
        <v>164</v>
      </c>
      <c r="H18" s="345">
        <v>104849.33</v>
      </c>
      <c r="I18" s="345">
        <v>84379.844865893101</v>
      </c>
      <c r="J18" s="345">
        <v>100933.04493240047</v>
      </c>
      <c r="K18" s="345">
        <v>104849.33</v>
      </c>
      <c r="L18" s="346">
        <v>0.06</v>
      </c>
      <c r="M18" s="347">
        <v>0.1</v>
      </c>
      <c r="N18" s="347">
        <v>2.7897432565300259E-3</v>
      </c>
      <c r="O18" s="347">
        <v>0.12040717204985968</v>
      </c>
    </row>
    <row r="19" spans="1:15">
      <c r="A19" s="343" t="s">
        <v>165</v>
      </c>
      <c r="B19" s="344" t="s">
        <v>173</v>
      </c>
      <c r="C19" s="344" t="s">
        <v>254</v>
      </c>
      <c r="D19" s="344" t="s">
        <v>163</v>
      </c>
      <c r="E19" s="344" t="s">
        <v>278</v>
      </c>
      <c r="F19" s="344" t="s">
        <v>279</v>
      </c>
      <c r="G19" s="344" t="s">
        <v>164</v>
      </c>
      <c r="H19" s="345">
        <v>375473.28700000001</v>
      </c>
      <c r="I19" s="345">
        <v>331687.332468529</v>
      </c>
      <c r="J19" s="345">
        <v>359030.76364411419</v>
      </c>
      <c r="K19" s="345">
        <v>375473.28700000001</v>
      </c>
      <c r="L19" s="346">
        <v>5.7500000000000002E-2</v>
      </c>
      <c r="M19" s="347">
        <v>0.1</v>
      </c>
      <c r="N19" s="347">
        <v>9.9234463047638503E-3</v>
      </c>
      <c r="O19" s="347">
        <v>0.12040717204985968</v>
      </c>
    </row>
    <row r="20" spans="1:15">
      <c r="A20" s="343" t="s">
        <v>162</v>
      </c>
      <c r="B20" s="344" t="s">
        <v>197</v>
      </c>
      <c r="C20" s="344" t="s">
        <v>254</v>
      </c>
      <c r="D20" s="344" t="s">
        <v>163</v>
      </c>
      <c r="E20" s="344" t="s">
        <v>280</v>
      </c>
      <c r="F20" s="344" t="s">
        <v>281</v>
      </c>
      <c r="G20" s="344" t="s">
        <v>164</v>
      </c>
      <c r="H20" s="345">
        <v>166065</v>
      </c>
      <c r="I20" s="345">
        <v>132895.627264446</v>
      </c>
      <c r="J20" s="345">
        <v>151851.68214973289</v>
      </c>
      <c r="K20" s="345">
        <v>166065</v>
      </c>
      <c r="L20" s="346">
        <v>4.7500000000000001E-2</v>
      </c>
      <c r="M20" s="347">
        <v>0.1</v>
      </c>
      <c r="N20" s="347">
        <v>4.1971111299939573E-3</v>
      </c>
      <c r="O20" s="347">
        <v>4.1971111299939573E-3</v>
      </c>
    </row>
    <row r="21" spans="1:15">
      <c r="A21" s="343" t="s">
        <v>162</v>
      </c>
      <c r="B21" s="344" t="s">
        <v>245</v>
      </c>
      <c r="C21" s="344" t="s">
        <v>254</v>
      </c>
      <c r="D21" s="344" t="s">
        <v>163</v>
      </c>
      <c r="E21" s="344" t="s">
        <v>200</v>
      </c>
      <c r="F21" s="344" t="s">
        <v>282</v>
      </c>
      <c r="G21" s="344" t="s">
        <v>164</v>
      </c>
      <c r="H21" s="345">
        <v>101366.44</v>
      </c>
      <c r="I21" s="345">
        <v>87977.629781752403</v>
      </c>
      <c r="J21" s="345">
        <v>100439.98638455693</v>
      </c>
      <c r="K21" s="345">
        <v>101366.44</v>
      </c>
      <c r="L21" s="346">
        <v>4.7500000000000001E-2</v>
      </c>
      <c r="M21" s="347">
        <v>0.1</v>
      </c>
      <c r="N21" s="347">
        <v>2.7761153434928015E-3</v>
      </c>
      <c r="O21" s="347">
        <v>1.8134418738621087E-2</v>
      </c>
    </row>
    <row r="22" spans="1:15">
      <c r="A22" s="343" t="s">
        <v>162</v>
      </c>
      <c r="B22" s="344" t="s">
        <v>173</v>
      </c>
      <c r="C22" s="344" t="s">
        <v>254</v>
      </c>
      <c r="D22" s="344" t="s">
        <v>163</v>
      </c>
      <c r="E22" s="344" t="s">
        <v>283</v>
      </c>
      <c r="F22" s="344" t="s">
        <v>180</v>
      </c>
      <c r="G22" s="344" t="s">
        <v>164</v>
      </c>
      <c r="H22" s="345">
        <v>52424.6</v>
      </c>
      <c r="I22" s="345">
        <v>45373.718205072502</v>
      </c>
      <c r="J22" s="345">
        <v>51038.455435182426</v>
      </c>
      <c r="K22" s="345">
        <v>52424.6</v>
      </c>
      <c r="L22" s="346">
        <v>0.06</v>
      </c>
      <c r="M22" s="347">
        <v>0.1</v>
      </c>
      <c r="N22" s="347">
        <v>1.4106795942733096E-3</v>
      </c>
      <c r="O22" s="347">
        <v>0.12040717204985968</v>
      </c>
    </row>
    <row r="23" spans="1:15">
      <c r="A23" s="343" t="s">
        <v>162</v>
      </c>
      <c r="B23" s="344" t="s">
        <v>244</v>
      </c>
      <c r="C23" s="344" t="s">
        <v>254</v>
      </c>
      <c r="D23" s="344" t="s">
        <v>163</v>
      </c>
      <c r="E23" s="344" t="s">
        <v>198</v>
      </c>
      <c r="F23" s="344" t="s">
        <v>261</v>
      </c>
      <c r="G23" s="344" t="s">
        <v>164</v>
      </c>
      <c r="H23" s="345">
        <v>207270</v>
      </c>
      <c r="I23" s="345">
        <v>178795.27750568901</v>
      </c>
      <c r="J23" s="345">
        <v>203230.4154680628</v>
      </c>
      <c r="K23" s="345">
        <v>207270</v>
      </c>
      <c r="L23" s="346">
        <v>6.5000000000000002E-2</v>
      </c>
      <c r="M23" s="347">
        <v>0.1</v>
      </c>
      <c r="N23" s="347">
        <v>5.6171958495212686E-3</v>
      </c>
      <c r="O23" s="347">
        <v>6.4889667718511151E-2</v>
      </c>
    </row>
    <row r="24" spans="1:15">
      <c r="A24" s="343" t="s">
        <v>170</v>
      </c>
      <c r="B24" s="344" t="s">
        <v>173</v>
      </c>
      <c r="C24" s="344" t="s">
        <v>254</v>
      </c>
      <c r="D24" s="344" t="s">
        <v>163</v>
      </c>
      <c r="E24" s="344" t="s">
        <v>266</v>
      </c>
      <c r="F24" s="344" t="s">
        <v>178</v>
      </c>
      <c r="G24" s="344" t="s">
        <v>164</v>
      </c>
      <c r="H24" s="345">
        <v>447383.56167999998</v>
      </c>
      <c r="I24" s="345">
        <v>390984.80129164399</v>
      </c>
      <c r="J24" s="345">
        <v>441971.12425358029</v>
      </c>
      <c r="K24" s="345">
        <v>447383.56167999998</v>
      </c>
      <c r="L24" s="346">
        <v>6.25E-2</v>
      </c>
      <c r="M24" s="347">
        <v>0.1</v>
      </c>
      <c r="N24" s="347">
        <v>1.2215879985521169E-2</v>
      </c>
      <c r="O24" s="347">
        <v>0.12040717204985968</v>
      </c>
    </row>
    <row r="25" spans="1:15">
      <c r="A25" s="343" t="s">
        <v>170</v>
      </c>
      <c r="B25" s="344" t="s">
        <v>173</v>
      </c>
      <c r="C25" s="344" t="s">
        <v>254</v>
      </c>
      <c r="D25" s="344" t="s">
        <v>163</v>
      </c>
      <c r="E25" s="344" t="s">
        <v>284</v>
      </c>
      <c r="F25" s="344" t="s">
        <v>178</v>
      </c>
      <c r="G25" s="344" t="s">
        <v>164</v>
      </c>
      <c r="H25" s="345">
        <v>9349.3151999999991</v>
      </c>
      <c r="I25" s="345">
        <v>8660.8049916454802</v>
      </c>
      <c r="J25" s="345">
        <v>3118.869461454914</v>
      </c>
      <c r="K25" s="345">
        <v>9349.3151999999991</v>
      </c>
      <c r="L25" s="346">
        <v>6.25E-2</v>
      </c>
      <c r="M25" s="347">
        <v>0.1</v>
      </c>
      <c r="N25" s="347">
        <v>8.6204127240178263E-5</v>
      </c>
      <c r="O25" s="347">
        <v>0.12040717204985968</v>
      </c>
    </row>
    <row r="26" spans="1:15">
      <c r="A26" s="343" t="s">
        <v>162</v>
      </c>
      <c r="B26" s="344" t="s">
        <v>246</v>
      </c>
      <c r="C26" s="344" t="s">
        <v>254</v>
      </c>
      <c r="D26" s="344" t="s">
        <v>163</v>
      </c>
      <c r="E26" s="344" t="s">
        <v>285</v>
      </c>
      <c r="F26" s="344" t="s">
        <v>286</v>
      </c>
      <c r="G26" s="344" t="s">
        <v>164</v>
      </c>
      <c r="H26" s="345">
        <v>109008</v>
      </c>
      <c r="I26" s="345">
        <v>91512.717292785295</v>
      </c>
      <c r="J26" s="345">
        <v>101670.97969040014</v>
      </c>
      <c r="K26" s="345">
        <v>109008</v>
      </c>
      <c r="L26" s="346">
        <v>4.4999999999999998E-2</v>
      </c>
      <c r="M26" s="347">
        <v>0.1</v>
      </c>
      <c r="N26" s="347">
        <v>2.8101394361584862E-3</v>
      </c>
      <c r="O26" s="347">
        <v>3.5025495722953723E-3</v>
      </c>
    </row>
    <row r="27" spans="1:15">
      <c r="A27" s="343" t="s">
        <v>162</v>
      </c>
      <c r="B27" s="344" t="s">
        <v>195</v>
      </c>
      <c r="C27" s="344" t="s">
        <v>254</v>
      </c>
      <c r="D27" s="344" t="s">
        <v>163</v>
      </c>
      <c r="E27" s="344" t="s">
        <v>287</v>
      </c>
      <c r="F27" s="344" t="s">
        <v>288</v>
      </c>
      <c r="G27" s="344" t="s">
        <v>164</v>
      </c>
      <c r="H27" s="345">
        <v>103125.66</v>
      </c>
      <c r="I27" s="345">
        <v>90054.792404995096</v>
      </c>
      <c r="J27" s="345">
        <v>101331.20924030812</v>
      </c>
      <c r="K27" s="345">
        <v>103125.66</v>
      </c>
      <c r="L27" s="346">
        <v>7.0000000000000007E-2</v>
      </c>
      <c r="M27" s="347">
        <v>0.1</v>
      </c>
      <c r="N27" s="347">
        <v>2.8007483361223461E-3</v>
      </c>
      <c r="O27" s="347">
        <v>0.11193318559995762</v>
      </c>
    </row>
    <row r="28" spans="1:15">
      <c r="A28" s="343" t="s">
        <v>162</v>
      </c>
      <c r="B28" s="344" t="s">
        <v>167</v>
      </c>
      <c r="C28" s="344" t="s">
        <v>254</v>
      </c>
      <c r="D28" s="344" t="s">
        <v>163</v>
      </c>
      <c r="E28" s="344" t="s">
        <v>287</v>
      </c>
      <c r="F28" s="344" t="s">
        <v>257</v>
      </c>
      <c r="G28" s="344" t="s">
        <v>164</v>
      </c>
      <c r="H28" s="345">
        <v>101472.4</v>
      </c>
      <c r="I28" s="345">
        <v>90950.792963031898</v>
      </c>
      <c r="J28" s="345">
        <v>101229.28509722301</v>
      </c>
      <c r="K28" s="345">
        <v>101472.4</v>
      </c>
      <c r="L28" s="346">
        <v>6.25E-2</v>
      </c>
      <c r="M28" s="347">
        <v>0.1</v>
      </c>
      <c r="N28" s="347">
        <v>2.7979311993656009E-3</v>
      </c>
      <c r="O28" s="347">
        <v>5.0917287342788317E-2</v>
      </c>
    </row>
    <row r="29" spans="1:15">
      <c r="A29" s="343" t="s">
        <v>170</v>
      </c>
      <c r="B29" s="344" t="s">
        <v>173</v>
      </c>
      <c r="C29" s="344" t="s">
        <v>254</v>
      </c>
      <c r="D29" s="344" t="s">
        <v>163</v>
      </c>
      <c r="E29" s="344" t="s">
        <v>289</v>
      </c>
      <c r="F29" s="344" t="s">
        <v>265</v>
      </c>
      <c r="G29" s="344" t="s">
        <v>164</v>
      </c>
      <c r="H29" s="345">
        <v>55747.602756</v>
      </c>
      <c r="I29" s="345">
        <v>45873.228214810202</v>
      </c>
      <c r="J29" s="345">
        <v>54212.535470637034</v>
      </c>
      <c r="K29" s="345">
        <v>55747.602756</v>
      </c>
      <c r="L29" s="346">
        <v>6.25E-2</v>
      </c>
      <c r="M29" s="347">
        <v>0.1</v>
      </c>
      <c r="N29" s="347">
        <v>1.498409716559094E-3</v>
      </c>
      <c r="O29" s="347">
        <v>0.12040717204985968</v>
      </c>
    </row>
    <row r="30" spans="1:15">
      <c r="A30" s="343" t="s">
        <v>170</v>
      </c>
      <c r="B30" s="344" t="s">
        <v>173</v>
      </c>
      <c r="C30" s="344" t="s">
        <v>254</v>
      </c>
      <c r="D30" s="344" t="s">
        <v>163</v>
      </c>
      <c r="E30" s="344" t="s">
        <v>290</v>
      </c>
      <c r="F30" s="344" t="s">
        <v>178</v>
      </c>
      <c r="G30" s="344" t="s">
        <v>164</v>
      </c>
      <c r="H30" s="345">
        <v>3038.5274399999998</v>
      </c>
      <c r="I30" s="345">
        <v>2682.6886205084302</v>
      </c>
      <c r="J30" s="345">
        <v>1013.6325749728471</v>
      </c>
      <c r="K30" s="345">
        <v>3038.5274399999998</v>
      </c>
      <c r="L30" s="346">
        <v>6.25E-2</v>
      </c>
      <c r="M30" s="347">
        <v>0.1</v>
      </c>
      <c r="N30" s="347">
        <v>2.8016341353057936E-5</v>
      </c>
      <c r="O30" s="347">
        <v>0.12040717204985968</v>
      </c>
    </row>
    <row r="31" spans="1:15">
      <c r="A31" s="343" t="s">
        <v>170</v>
      </c>
      <c r="B31" s="344" t="s">
        <v>195</v>
      </c>
      <c r="C31" s="344" t="s">
        <v>254</v>
      </c>
      <c r="D31" s="344" t="s">
        <v>163</v>
      </c>
      <c r="E31" s="344" t="s">
        <v>291</v>
      </c>
      <c r="F31" s="344" t="s">
        <v>292</v>
      </c>
      <c r="G31" s="344" t="s">
        <v>164</v>
      </c>
      <c r="H31" s="345">
        <v>12404.931490000001</v>
      </c>
      <c r="I31" s="345">
        <v>9333.71519108742</v>
      </c>
      <c r="J31" s="345">
        <v>10461.839158686662</v>
      </c>
      <c r="K31" s="345">
        <v>12404.931490000001</v>
      </c>
      <c r="L31" s="346">
        <v>0.06</v>
      </c>
      <c r="M31" s="347">
        <v>0.1</v>
      </c>
      <c r="N31" s="347">
        <v>2.8916045546228177E-4</v>
      </c>
      <c r="O31" s="347">
        <v>0.11193318559995762</v>
      </c>
    </row>
    <row r="32" spans="1:15">
      <c r="A32" s="343" t="s">
        <v>170</v>
      </c>
      <c r="B32" s="344" t="s">
        <v>173</v>
      </c>
      <c r="C32" s="344" t="s">
        <v>254</v>
      </c>
      <c r="D32" s="344" t="s">
        <v>163</v>
      </c>
      <c r="E32" s="344" t="s">
        <v>291</v>
      </c>
      <c r="F32" s="344" t="s">
        <v>178</v>
      </c>
      <c r="G32" s="344" t="s">
        <v>164</v>
      </c>
      <c r="H32" s="345">
        <v>1168.6643999999999</v>
      </c>
      <c r="I32" s="345">
        <v>1063.72475431103</v>
      </c>
      <c r="J32" s="345">
        <v>389.85868268186425</v>
      </c>
      <c r="K32" s="345">
        <v>1168.6643999999999</v>
      </c>
      <c r="L32" s="346">
        <v>6.25E-2</v>
      </c>
      <c r="M32" s="347">
        <v>0.1</v>
      </c>
      <c r="N32" s="347">
        <v>1.0775515905022283E-5</v>
      </c>
      <c r="O32" s="347">
        <v>0.12040717204985968</v>
      </c>
    </row>
    <row r="33" spans="1:15">
      <c r="A33" s="343" t="s">
        <v>162</v>
      </c>
      <c r="B33" s="344" t="s">
        <v>172</v>
      </c>
      <c r="C33" s="344" t="s">
        <v>254</v>
      </c>
      <c r="D33" s="344" t="s">
        <v>163</v>
      </c>
      <c r="E33" s="344" t="s">
        <v>293</v>
      </c>
      <c r="F33" s="344" t="s">
        <v>294</v>
      </c>
      <c r="G33" s="344" t="s">
        <v>164</v>
      </c>
      <c r="H33" s="345">
        <v>101691.51</v>
      </c>
      <c r="I33" s="345">
        <v>94723.396267934804</v>
      </c>
      <c r="J33" s="345">
        <v>99782.036806468852</v>
      </c>
      <c r="K33" s="345">
        <v>101691.51</v>
      </c>
      <c r="L33" s="346">
        <v>1.8000000000000002E-2</v>
      </c>
      <c r="M33" s="347">
        <v>0.1</v>
      </c>
      <c r="N33" s="347">
        <v>2.757929917700512E-3</v>
      </c>
      <c r="O33" s="347">
        <v>0.12753907774642101</v>
      </c>
    </row>
    <row r="34" spans="1:15">
      <c r="A34" s="343" t="s">
        <v>162</v>
      </c>
      <c r="B34" s="344" t="s">
        <v>174</v>
      </c>
      <c r="C34" s="344" t="s">
        <v>254</v>
      </c>
      <c r="D34" s="344" t="s">
        <v>163</v>
      </c>
      <c r="E34" s="344" t="s">
        <v>293</v>
      </c>
      <c r="F34" s="344" t="s">
        <v>295</v>
      </c>
      <c r="G34" s="344" t="s">
        <v>164</v>
      </c>
      <c r="H34" s="345">
        <v>101128.91</v>
      </c>
      <c r="I34" s="345">
        <v>93097.438904038005</v>
      </c>
      <c r="J34" s="345">
        <v>100261.0155661318</v>
      </c>
      <c r="K34" s="345">
        <v>101128.91</v>
      </c>
      <c r="L34" s="346">
        <v>3.3500000000000002E-2</v>
      </c>
      <c r="M34" s="347">
        <v>0.1</v>
      </c>
      <c r="N34" s="347">
        <v>2.7711686718239585E-3</v>
      </c>
      <c r="O34" s="347">
        <v>0.10519363980139962</v>
      </c>
    </row>
    <row r="35" spans="1:15">
      <c r="A35" s="343" t="s">
        <v>162</v>
      </c>
      <c r="B35" s="344" t="s">
        <v>247</v>
      </c>
      <c r="C35" s="344" t="s">
        <v>254</v>
      </c>
      <c r="D35" s="344" t="s">
        <v>163</v>
      </c>
      <c r="E35" s="344" t="s">
        <v>166</v>
      </c>
      <c r="F35" s="344" t="s">
        <v>296</v>
      </c>
      <c r="G35" s="344" t="s">
        <v>164</v>
      </c>
      <c r="H35" s="345">
        <v>520038</v>
      </c>
      <c r="I35" s="345">
        <v>464942.81496362598</v>
      </c>
      <c r="J35" s="345">
        <v>504062.28234608436</v>
      </c>
      <c r="K35" s="345">
        <v>520038</v>
      </c>
      <c r="L35" s="346">
        <v>3.7999999999999999E-2</v>
      </c>
      <c r="M35" s="347">
        <v>0.1</v>
      </c>
      <c r="N35" s="347">
        <v>1.3932051232457346E-2</v>
      </c>
      <c r="O35" s="347">
        <v>0.44263228134295041</v>
      </c>
    </row>
    <row r="36" spans="1:15">
      <c r="A36" s="343" t="s">
        <v>165</v>
      </c>
      <c r="B36" s="344" t="s">
        <v>173</v>
      </c>
      <c r="C36" s="344" t="s">
        <v>254</v>
      </c>
      <c r="D36" s="344" t="s">
        <v>163</v>
      </c>
      <c r="E36" s="344" t="s">
        <v>297</v>
      </c>
      <c r="F36" s="344" t="s">
        <v>279</v>
      </c>
      <c r="G36" s="344" t="s">
        <v>164</v>
      </c>
      <c r="H36" s="345">
        <v>1040597.3954</v>
      </c>
      <c r="I36" s="345">
        <v>869254.77341439703</v>
      </c>
      <c r="J36" s="345">
        <v>997057.75732521422</v>
      </c>
      <c r="K36" s="345">
        <v>1040597.3954</v>
      </c>
      <c r="L36" s="346">
        <v>5.7500000000000002E-2</v>
      </c>
      <c r="M36" s="347">
        <v>0.1</v>
      </c>
      <c r="N36" s="347">
        <v>2.7558220964520489E-2</v>
      </c>
      <c r="O36" s="347">
        <v>0.12040717204985968</v>
      </c>
    </row>
    <row r="37" spans="1:15">
      <c r="A37" s="343" t="s">
        <v>162</v>
      </c>
      <c r="B37" s="344" t="s">
        <v>195</v>
      </c>
      <c r="C37" s="344" t="s">
        <v>254</v>
      </c>
      <c r="D37" s="344" t="s">
        <v>163</v>
      </c>
      <c r="E37" s="344" t="s">
        <v>193</v>
      </c>
      <c r="F37" s="344" t="s">
        <v>298</v>
      </c>
      <c r="G37" s="344" t="s">
        <v>164</v>
      </c>
      <c r="H37" s="345">
        <v>222758.94</v>
      </c>
      <c r="I37" s="345">
        <v>182518.63758966399</v>
      </c>
      <c r="J37" s="345">
        <v>204143.02414878641</v>
      </c>
      <c r="K37" s="345">
        <v>222758.94</v>
      </c>
      <c r="L37" s="346">
        <v>6.5000000000000002E-2</v>
      </c>
      <c r="M37" s="347">
        <v>0.1</v>
      </c>
      <c r="N37" s="347">
        <v>5.6424199365841783E-3</v>
      </c>
      <c r="O37" s="347">
        <v>0.11193318559995762</v>
      </c>
    </row>
    <row r="38" spans="1:15">
      <c r="A38" s="343" t="s">
        <v>162</v>
      </c>
      <c r="B38" s="344" t="s">
        <v>247</v>
      </c>
      <c r="C38" s="344" t="s">
        <v>254</v>
      </c>
      <c r="D38" s="344" t="s">
        <v>163</v>
      </c>
      <c r="E38" s="344" t="s">
        <v>299</v>
      </c>
      <c r="F38" s="344" t="s">
        <v>300</v>
      </c>
      <c r="G38" s="344" t="s">
        <v>164</v>
      </c>
      <c r="H38" s="345">
        <v>501000</v>
      </c>
      <c r="I38" s="345">
        <v>412220.23091178201</v>
      </c>
      <c r="J38" s="345">
        <v>483925.54842072359</v>
      </c>
      <c r="K38" s="345">
        <v>501000</v>
      </c>
      <c r="L38" s="346">
        <v>3.7999999999999999E-2</v>
      </c>
      <c r="M38" s="347">
        <v>0.1</v>
      </c>
      <c r="N38" s="347">
        <v>1.3375481105058153E-2</v>
      </c>
      <c r="O38" s="347">
        <v>0.44263228134295041</v>
      </c>
    </row>
    <row r="39" spans="1:15">
      <c r="A39" s="343" t="s">
        <v>162</v>
      </c>
      <c r="B39" s="344" t="s">
        <v>247</v>
      </c>
      <c r="C39" s="344" t="s">
        <v>254</v>
      </c>
      <c r="D39" s="344" t="s">
        <v>163</v>
      </c>
      <c r="E39" s="344" t="s">
        <v>301</v>
      </c>
      <c r="F39" s="344" t="s">
        <v>300</v>
      </c>
      <c r="G39" s="344" t="s">
        <v>164</v>
      </c>
      <c r="H39" s="345">
        <v>19194.47</v>
      </c>
      <c r="I39" s="345">
        <v>17157.4728786181</v>
      </c>
      <c r="J39" s="345">
        <v>18540.308226337613</v>
      </c>
      <c r="K39" s="345">
        <v>19194.47</v>
      </c>
      <c r="L39" s="346">
        <v>3.7999999999999999E-2</v>
      </c>
      <c r="M39" s="347">
        <v>0.1</v>
      </c>
      <c r="N39" s="347">
        <v>5.1244565031258692E-4</v>
      </c>
      <c r="O39" s="347">
        <v>0.44263228134295041</v>
      </c>
    </row>
    <row r="40" spans="1:15">
      <c r="A40" s="343" t="s">
        <v>162</v>
      </c>
      <c r="B40" s="344" t="s">
        <v>244</v>
      </c>
      <c r="C40" s="344" t="s">
        <v>254</v>
      </c>
      <c r="D40" s="344" t="s">
        <v>163</v>
      </c>
      <c r="E40" s="344" t="s">
        <v>196</v>
      </c>
      <c r="F40" s="344" t="s">
        <v>302</v>
      </c>
      <c r="G40" s="344" t="s">
        <v>164</v>
      </c>
      <c r="H40" s="345">
        <v>310956</v>
      </c>
      <c r="I40" s="345">
        <v>279673.22929937002</v>
      </c>
      <c r="J40" s="345">
        <v>305685.26219480776</v>
      </c>
      <c r="K40" s="345">
        <v>310956</v>
      </c>
      <c r="L40" s="346">
        <v>6.5000000000000002E-2</v>
      </c>
      <c r="M40" s="347">
        <v>0.1</v>
      </c>
      <c r="N40" s="347">
        <v>8.4490010125001808E-3</v>
      </c>
      <c r="O40" s="347">
        <v>6.4889667718511151E-2</v>
      </c>
    </row>
    <row r="41" spans="1:15">
      <c r="A41" s="343" t="s">
        <v>162</v>
      </c>
      <c r="B41" s="344" t="s">
        <v>247</v>
      </c>
      <c r="C41" s="344" t="s">
        <v>254</v>
      </c>
      <c r="D41" s="344" t="s">
        <v>163</v>
      </c>
      <c r="E41" s="344" t="s">
        <v>303</v>
      </c>
      <c r="F41" s="344" t="s">
        <v>304</v>
      </c>
      <c r="G41" s="344" t="s">
        <v>164</v>
      </c>
      <c r="H41" s="345">
        <v>501000</v>
      </c>
      <c r="I41" s="345">
        <v>424820.69105066801</v>
      </c>
      <c r="J41" s="345">
        <v>481852.70240091765</v>
      </c>
      <c r="K41" s="345">
        <v>501000</v>
      </c>
      <c r="L41" s="346">
        <v>3.7999999999999999E-2</v>
      </c>
      <c r="M41" s="347">
        <v>0.1</v>
      </c>
      <c r="N41" s="347">
        <v>1.3318188587930074E-2</v>
      </c>
      <c r="O41" s="347">
        <v>0.44263228134295041</v>
      </c>
    </row>
    <row r="42" spans="1:15">
      <c r="A42" s="343" t="s">
        <v>162</v>
      </c>
      <c r="B42" s="344" t="s">
        <v>247</v>
      </c>
      <c r="C42" s="344" t="s">
        <v>254</v>
      </c>
      <c r="D42" s="344" t="s">
        <v>163</v>
      </c>
      <c r="E42" s="344" t="s">
        <v>305</v>
      </c>
      <c r="F42" s="344" t="s">
        <v>304</v>
      </c>
      <c r="G42" s="344" t="s">
        <v>164</v>
      </c>
      <c r="H42" s="345">
        <v>653512.6</v>
      </c>
      <c r="I42" s="345">
        <v>586870.53003835399</v>
      </c>
      <c r="J42" s="345">
        <v>631327.12102786708</v>
      </c>
      <c r="K42" s="345">
        <v>653512.6</v>
      </c>
      <c r="L42" s="346">
        <v>3.7999999999999999E-2</v>
      </c>
      <c r="M42" s="347">
        <v>0.1</v>
      </c>
      <c r="N42" s="347">
        <v>1.7449593240069117E-2</v>
      </c>
      <c r="O42" s="347">
        <v>0.44263228134295041</v>
      </c>
    </row>
    <row r="43" spans="1:15">
      <c r="A43" s="343" t="s">
        <v>162</v>
      </c>
      <c r="B43" s="344" t="s">
        <v>247</v>
      </c>
      <c r="C43" s="344" t="s">
        <v>254</v>
      </c>
      <c r="D43" s="344" t="s">
        <v>163</v>
      </c>
      <c r="E43" s="344" t="s">
        <v>306</v>
      </c>
      <c r="F43" s="344" t="s">
        <v>304</v>
      </c>
      <c r="G43" s="344" t="s">
        <v>164</v>
      </c>
      <c r="H43" s="345">
        <v>501000</v>
      </c>
      <c r="I43" s="345">
        <v>422861.00791604299</v>
      </c>
      <c r="J43" s="345">
        <v>481852.70240091765</v>
      </c>
      <c r="K43" s="345">
        <v>501000</v>
      </c>
      <c r="L43" s="346">
        <v>3.7999999999999999E-2</v>
      </c>
      <c r="M43" s="347">
        <v>0.1</v>
      </c>
      <c r="N43" s="347">
        <v>1.3318188587930074E-2</v>
      </c>
      <c r="O43" s="347">
        <v>0.44263228134295041</v>
      </c>
    </row>
    <row r="44" spans="1:15">
      <c r="A44" s="343" t="s">
        <v>162</v>
      </c>
      <c r="B44" s="344" t="s">
        <v>247</v>
      </c>
      <c r="C44" s="344" t="s">
        <v>254</v>
      </c>
      <c r="D44" s="344" t="s">
        <v>163</v>
      </c>
      <c r="E44" s="344" t="s">
        <v>307</v>
      </c>
      <c r="F44" s="344" t="s">
        <v>304</v>
      </c>
      <c r="G44" s="344" t="s">
        <v>164</v>
      </c>
      <c r="H44" s="345">
        <v>501000</v>
      </c>
      <c r="I44" s="345">
        <v>422861.00791604299</v>
      </c>
      <c r="J44" s="345">
        <v>481852.70240091765</v>
      </c>
      <c r="K44" s="345">
        <v>501000</v>
      </c>
      <c r="L44" s="346">
        <v>3.7999999999999999E-2</v>
      </c>
      <c r="M44" s="347">
        <v>0.1</v>
      </c>
      <c r="N44" s="347">
        <v>1.3318188587930074E-2</v>
      </c>
      <c r="O44" s="347">
        <v>0.44263228134295041</v>
      </c>
    </row>
    <row r="45" spans="1:15">
      <c r="A45" s="343" t="s">
        <v>162</v>
      </c>
      <c r="B45" s="344" t="s">
        <v>195</v>
      </c>
      <c r="C45" s="344" t="s">
        <v>254</v>
      </c>
      <c r="D45" s="344" t="s">
        <v>163</v>
      </c>
      <c r="E45" s="344" t="s">
        <v>308</v>
      </c>
      <c r="F45" s="344" t="s">
        <v>309</v>
      </c>
      <c r="G45" s="344" t="s">
        <v>164</v>
      </c>
      <c r="H45" s="345">
        <v>53198.62</v>
      </c>
      <c r="I45" s="345">
        <v>45896.409917616802</v>
      </c>
      <c r="J45" s="345">
        <v>50429.205328737764</v>
      </c>
      <c r="K45" s="345">
        <v>53198.62</v>
      </c>
      <c r="L45" s="346">
        <v>0.05</v>
      </c>
      <c r="M45" s="347">
        <v>0.1</v>
      </c>
      <c r="N45" s="347">
        <v>1.3938401996317178E-3</v>
      </c>
      <c r="O45" s="347">
        <v>0.11193318559995762</v>
      </c>
    </row>
    <row r="46" spans="1:15">
      <c r="A46" s="343" t="s">
        <v>162</v>
      </c>
      <c r="B46" s="344" t="s">
        <v>167</v>
      </c>
      <c r="C46" s="344" t="s">
        <v>254</v>
      </c>
      <c r="D46" s="344" t="s">
        <v>163</v>
      </c>
      <c r="E46" s="344" t="s">
        <v>310</v>
      </c>
      <c r="F46" s="344" t="s">
        <v>311</v>
      </c>
      <c r="G46" s="344" t="s">
        <v>164</v>
      </c>
      <c r="H46" s="345">
        <v>313921.44</v>
      </c>
      <c r="I46" s="345">
        <v>280515.28186175198</v>
      </c>
      <c r="J46" s="345">
        <v>305735.21420665277</v>
      </c>
      <c r="K46" s="345">
        <v>313921.44</v>
      </c>
      <c r="L46" s="346">
        <v>6.25E-2</v>
      </c>
      <c r="M46" s="347">
        <v>0.1</v>
      </c>
      <c r="N46" s="347">
        <v>8.4503816632899003E-3</v>
      </c>
      <c r="O46" s="347">
        <v>5.0917287342788317E-2</v>
      </c>
    </row>
    <row r="47" spans="1:15">
      <c r="A47" s="343" t="s">
        <v>162</v>
      </c>
      <c r="B47" s="344" t="s">
        <v>167</v>
      </c>
      <c r="C47" s="344" t="s">
        <v>254</v>
      </c>
      <c r="D47" s="344" t="s">
        <v>163</v>
      </c>
      <c r="E47" s="344" t="s">
        <v>310</v>
      </c>
      <c r="F47" s="344" t="s">
        <v>312</v>
      </c>
      <c r="G47" s="344" t="s">
        <v>164</v>
      </c>
      <c r="H47" s="345">
        <v>104454.88</v>
      </c>
      <c r="I47" s="345">
        <v>93410.2624225287</v>
      </c>
      <c r="J47" s="345">
        <v>101719.06263164192</v>
      </c>
      <c r="K47" s="345">
        <v>104454.88</v>
      </c>
      <c r="L47" s="346">
        <v>0.06</v>
      </c>
      <c r="M47" s="347">
        <v>0.1</v>
      </c>
      <c r="N47" s="347">
        <v>2.811468426690509E-3</v>
      </c>
      <c r="O47" s="347">
        <v>5.0917287342788317E-2</v>
      </c>
    </row>
    <row r="48" spans="1:15">
      <c r="A48" s="343" t="s">
        <v>162</v>
      </c>
      <c r="B48" s="344" t="s">
        <v>167</v>
      </c>
      <c r="C48" s="344" t="s">
        <v>254</v>
      </c>
      <c r="D48" s="344" t="s">
        <v>163</v>
      </c>
      <c r="E48" s="344" t="s">
        <v>310</v>
      </c>
      <c r="F48" s="344" t="s">
        <v>313</v>
      </c>
      <c r="G48" s="344" t="s">
        <v>164</v>
      </c>
      <c r="H48" s="345">
        <v>104956.12</v>
      </c>
      <c r="I48" s="345">
        <v>93199.546431325201</v>
      </c>
      <c r="J48" s="345">
        <v>102024.8407091859</v>
      </c>
      <c r="K48" s="345">
        <v>104956.12</v>
      </c>
      <c r="L48" s="346">
        <v>6.7500000000000004E-2</v>
      </c>
      <c r="M48" s="347">
        <v>0.1</v>
      </c>
      <c r="N48" s="347">
        <v>2.8199199930768627E-3</v>
      </c>
      <c r="O48" s="347">
        <v>5.0917287342788317E-2</v>
      </c>
    </row>
    <row r="49" spans="1:15">
      <c r="A49" s="343" t="s">
        <v>162</v>
      </c>
      <c r="B49" s="344" t="s">
        <v>167</v>
      </c>
      <c r="C49" s="344" t="s">
        <v>254</v>
      </c>
      <c r="D49" s="344" t="s">
        <v>163</v>
      </c>
      <c r="E49" s="344" t="s">
        <v>310</v>
      </c>
      <c r="F49" s="344" t="s">
        <v>268</v>
      </c>
      <c r="G49" s="344" t="s">
        <v>164</v>
      </c>
      <c r="H49" s="345">
        <v>51948.92</v>
      </c>
      <c r="I49" s="345">
        <v>46340.419157080301</v>
      </c>
      <c r="J49" s="345">
        <v>50506.685186631679</v>
      </c>
      <c r="K49" s="345">
        <v>51948.92</v>
      </c>
      <c r="L49" s="346">
        <v>5.2499999999999998E-2</v>
      </c>
      <c r="M49" s="347">
        <v>0.1</v>
      </c>
      <c r="N49" s="347">
        <v>1.395981707511731E-3</v>
      </c>
      <c r="O49" s="347">
        <v>5.0917287342788317E-2</v>
      </c>
    </row>
    <row r="50" spans="1:15">
      <c r="A50" s="343" t="s">
        <v>162</v>
      </c>
      <c r="B50" s="344" t="s">
        <v>245</v>
      </c>
      <c r="C50" s="344" t="s">
        <v>254</v>
      </c>
      <c r="D50" s="344" t="s">
        <v>163</v>
      </c>
      <c r="E50" s="344" t="s">
        <v>314</v>
      </c>
      <c r="F50" s="344" t="s">
        <v>315</v>
      </c>
      <c r="G50" s="344" t="s">
        <v>164</v>
      </c>
      <c r="H50" s="345">
        <v>159561.09</v>
      </c>
      <c r="I50" s="345">
        <v>141275.65823002401</v>
      </c>
      <c r="J50" s="345">
        <v>152038.10014313663</v>
      </c>
      <c r="K50" s="345">
        <v>159561.09</v>
      </c>
      <c r="L50" s="346">
        <v>4.9500000000000002E-2</v>
      </c>
      <c r="M50" s="347">
        <v>0.1</v>
      </c>
      <c r="N50" s="347">
        <v>4.2022636381774002E-3</v>
      </c>
      <c r="O50" s="347">
        <v>1.8134418738621087E-2</v>
      </c>
    </row>
    <row r="51" spans="1:15">
      <c r="A51" s="343" t="s">
        <v>162</v>
      </c>
      <c r="B51" s="344" t="s">
        <v>244</v>
      </c>
      <c r="C51" s="344" t="s">
        <v>254</v>
      </c>
      <c r="D51" s="344" t="s">
        <v>163</v>
      </c>
      <c r="E51" s="344" t="s">
        <v>314</v>
      </c>
      <c r="F51" s="344" t="s">
        <v>302</v>
      </c>
      <c r="G51" s="344" t="s">
        <v>164</v>
      </c>
      <c r="H51" s="345">
        <v>207304</v>
      </c>
      <c r="I51" s="345">
        <v>191519.23671925499</v>
      </c>
      <c r="J51" s="345">
        <v>204387.147962494</v>
      </c>
      <c r="K51" s="345">
        <v>207304</v>
      </c>
      <c r="L51" s="346">
        <v>6.5000000000000002E-2</v>
      </c>
      <c r="M51" s="347">
        <v>0.1</v>
      </c>
      <c r="N51" s="347">
        <v>5.6491674072812652E-3</v>
      </c>
      <c r="O51" s="347">
        <v>6.4889667718511151E-2</v>
      </c>
    </row>
    <row r="52" spans="1:15">
      <c r="A52" s="343" t="s">
        <v>162</v>
      </c>
      <c r="B52" s="344" t="s">
        <v>195</v>
      </c>
      <c r="C52" s="344" t="s">
        <v>254</v>
      </c>
      <c r="D52" s="344" t="s">
        <v>163</v>
      </c>
      <c r="E52" s="344" t="s">
        <v>314</v>
      </c>
      <c r="F52" s="344" t="s">
        <v>316</v>
      </c>
      <c r="G52" s="344" t="s">
        <v>164</v>
      </c>
      <c r="H52" s="345">
        <v>223337.64</v>
      </c>
      <c r="I52" s="345">
        <v>180813.504399158</v>
      </c>
      <c r="J52" s="345">
        <v>203376.94172900845</v>
      </c>
      <c r="K52" s="345">
        <v>223337.64</v>
      </c>
      <c r="L52" s="346">
        <v>6.7500000000000004E-2</v>
      </c>
      <c r="M52" s="347">
        <v>0.1</v>
      </c>
      <c r="N52" s="347">
        <v>5.6212457684417915E-3</v>
      </c>
      <c r="O52" s="347">
        <v>0.11193318559995762</v>
      </c>
    </row>
    <row r="53" spans="1:15">
      <c r="A53" s="343" t="s">
        <v>162</v>
      </c>
      <c r="B53" s="344" t="s">
        <v>195</v>
      </c>
      <c r="C53" s="344" t="s">
        <v>254</v>
      </c>
      <c r="D53" s="344" t="s">
        <v>163</v>
      </c>
      <c r="E53" s="344" t="s">
        <v>314</v>
      </c>
      <c r="F53" s="344" t="s">
        <v>298</v>
      </c>
      <c r="G53" s="344" t="s">
        <v>164</v>
      </c>
      <c r="H53" s="345">
        <v>111379.47</v>
      </c>
      <c r="I53" s="345">
        <v>94400.675832220004</v>
      </c>
      <c r="J53" s="345">
        <v>102871.11273025665</v>
      </c>
      <c r="K53" s="345">
        <v>111379.47</v>
      </c>
      <c r="L53" s="346">
        <v>6.5000000000000002E-2</v>
      </c>
      <c r="M53" s="347">
        <v>0.1</v>
      </c>
      <c r="N53" s="347">
        <v>2.8433105651690187E-3</v>
      </c>
      <c r="O53" s="347">
        <v>0.11193318559995762</v>
      </c>
    </row>
    <row r="54" spans="1:15">
      <c r="A54" s="343" t="s">
        <v>162</v>
      </c>
      <c r="B54" s="344" t="s">
        <v>195</v>
      </c>
      <c r="C54" s="344" t="s">
        <v>254</v>
      </c>
      <c r="D54" s="344" t="s">
        <v>163</v>
      </c>
      <c r="E54" s="344" t="s">
        <v>314</v>
      </c>
      <c r="F54" s="344" t="s">
        <v>298</v>
      </c>
      <c r="G54" s="344" t="s">
        <v>164</v>
      </c>
      <c r="H54" s="345">
        <v>222758.92</v>
      </c>
      <c r="I54" s="345">
        <v>188041.83368129999</v>
      </c>
      <c r="J54" s="345">
        <v>205340.48310984392</v>
      </c>
      <c r="K54" s="345">
        <v>222758.92</v>
      </c>
      <c r="L54" s="346">
        <v>6.5000000000000002E-2</v>
      </c>
      <c r="M54" s="347">
        <v>0.1</v>
      </c>
      <c r="N54" s="347">
        <v>5.6755171552782049E-3</v>
      </c>
      <c r="O54" s="347">
        <v>0.11193318559995762</v>
      </c>
    </row>
    <row r="55" spans="1:15">
      <c r="A55" s="343" t="s">
        <v>162</v>
      </c>
      <c r="B55" s="344" t="s">
        <v>167</v>
      </c>
      <c r="C55" s="344" t="s">
        <v>254</v>
      </c>
      <c r="D55" s="344" t="s">
        <v>163</v>
      </c>
      <c r="E55" s="344" t="s">
        <v>314</v>
      </c>
      <c r="F55" s="344" t="s">
        <v>269</v>
      </c>
      <c r="G55" s="344" t="s">
        <v>164</v>
      </c>
      <c r="H55" s="345">
        <v>159509.67000000001</v>
      </c>
      <c r="I55" s="345">
        <v>140830.36304301099</v>
      </c>
      <c r="J55" s="345">
        <v>153944.69042558948</v>
      </c>
      <c r="K55" s="345">
        <v>159509.67000000001</v>
      </c>
      <c r="L55" s="346">
        <v>6.5000000000000002E-2</v>
      </c>
      <c r="M55" s="347">
        <v>0.1</v>
      </c>
      <c r="N55" s="347">
        <v>4.2549609226693206E-3</v>
      </c>
      <c r="O55" s="347">
        <v>5.0917287342788317E-2</v>
      </c>
    </row>
    <row r="56" spans="1:15">
      <c r="A56" s="343" t="s">
        <v>162</v>
      </c>
      <c r="B56" s="344" t="s">
        <v>247</v>
      </c>
      <c r="C56" s="344" t="s">
        <v>254</v>
      </c>
      <c r="D56" s="344" t="s">
        <v>163</v>
      </c>
      <c r="E56" s="344" t="s">
        <v>317</v>
      </c>
      <c r="F56" s="344" t="s">
        <v>318</v>
      </c>
      <c r="G56" s="344" t="s">
        <v>164</v>
      </c>
      <c r="H56" s="345">
        <v>1058619.8500000001</v>
      </c>
      <c r="I56" s="345">
        <v>947639.05048025202</v>
      </c>
      <c r="J56" s="345">
        <v>1010670.8456679223</v>
      </c>
      <c r="K56" s="345">
        <v>1058619.8500000001</v>
      </c>
      <c r="L56" s="346">
        <v>3.7499999999999999E-2</v>
      </c>
      <c r="M56" s="347">
        <v>0.1</v>
      </c>
      <c r="N56" s="347">
        <v>2.7934480507963891E-2</v>
      </c>
      <c r="O56" s="347">
        <v>0.44263228134295041</v>
      </c>
    </row>
    <row r="57" spans="1:15">
      <c r="A57" s="343" t="s">
        <v>162</v>
      </c>
      <c r="B57" s="344" t="s">
        <v>195</v>
      </c>
      <c r="C57" s="344" t="s">
        <v>254</v>
      </c>
      <c r="D57" s="344" t="s">
        <v>163</v>
      </c>
      <c r="E57" s="344" t="s">
        <v>319</v>
      </c>
      <c r="F57" s="344" t="s">
        <v>320</v>
      </c>
      <c r="G57" s="344" t="s">
        <v>164</v>
      </c>
      <c r="H57" s="345">
        <v>616438.19999999995</v>
      </c>
      <c r="I57" s="345">
        <v>557319.64203939796</v>
      </c>
      <c r="J57" s="345">
        <v>606473.48680269008</v>
      </c>
      <c r="K57" s="345">
        <v>616438.19999999995</v>
      </c>
      <c r="L57" s="346">
        <v>0.05</v>
      </c>
      <c r="M57" s="347">
        <v>0.1</v>
      </c>
      <c r="N57" s="347">
        <v>1.6762650143025047E-2</v>
      </c>
      <c r="O57" s="347">
        <v>0.11193318559995762</v>
      </c>
    </row>
    <row r="58" spans="1:15">
      <c r="A58" s="343" t="s">
        <v>170</v>
      </c>
      <c r="B58" s="344" t="s">
        <v>173</v>
      </c>
      <c r="C58" s="344" t="s">
        <v>254</v>
      </c>
      <c r="D58" s="344" t="s">
        <v>163</v>
      </c>
      <c r="E58" s="344" t="s">
        <v>278</v>
      </c>
      <c r="F58" s="344" t="s">
        <v>265</v>
      </c>
      <c r="G58" s="344" t="s">
        <v>164</v>
      </c>
      <c r="H58" s="345">
        <v>103236.3014</v>
      </c>
      <c r="I58" s="345">
        <v>90592.026609712397</v>
      </c>
      <c r="J58" s="345">
        <v>100938.73352525315</v>
      </c>
      <c r="K58" s="345">
        <v>103236.3014</v>
      </c>
      <c r="L58" s="346">
        <v>6.25E-2</v>
      </c>
      <c r="M58" s="347">
        <v>0.1</v>
      </c>
      <c r="N58" s="347">
        <v>2.7899004866379705E-3</v>
      </c>
      <c r="O58" s="347">
        <v>0.12040717204985968</v>
      </c>
    </row>
    <row r="59" spans="1:15">
      <c r="A59" s="343" t="s">
        <v>170</v>
      </c>
      <c r="B59" s="344" t="s">
        <v>173</v>
      </c>
      <c r="C59" s="344" t="s">
        <v>254</v>
      </c>
      <c r="D59" s="344" t="s">
        <v>163</v>
      </c>
      <c r="E59" s="344" t="s">
        <v>321</v>
      </c>
      <c r="F59" s="344" t="s">
        <v>265</v>
      </c>
      <c r="G59" s="344" t="s">
        <v>164</v>
      </c>
      <c r="H59" s="345">
        <v>35100.342475999998</v>
      </c>
      <c r="I59" s="345">
        <v>31140.283270407101</v>
      </c>
      <c r="J59" s="345">
        <v>34319.169398585997</v>
      </c>
      <c r="K59" s="345">
        <v>35100.342475999998</v>
      </c>
      <c r="L59" s="346">
        <v>6.25E-2</v>
      </c>
      <c r="M59" s="347">
        <v>0.1</v>
      </c>
      <c r="N59" s="347">
        <v>9.4856616545690791E-4</v>
      </c>
      <c r="O59" s="347">
        <v>0.12040717204985968</v>
      </c>
    </row>
    <row r="60" spans="1:15">
      <c r="A60" s="343" t="s">
        <v>162</v>
      </c>
      <c r="B60" s="344" t="s">
        <v>248</v>
      </c>
      <c r="C60" s="344" t="s">
        <v>254</v>
      </c>
      <c r="D60" s="344" t="s">
        <v>163</v>
      </c>
      <c r="E60" s="344" t="s">
        <v>322</v>
      </c>
      <c r="F60" s="344" t="s">
        <v>323</v>
      </c>
      <c r="G60" s="344" t="s">
        <v>164</v>
      </c>
      <c r="H60" s="345">
        <v>44273.96</v>
      </c>
      <c r="I60" s="345">
        <v>38058.525189338397</v>
      </c>
      <c r="J60" s="345">
        <v>41563.264417778206</v>
      </c>
      <c r="K60" s="345">
        <v>44273.96</v>
      </c>
      <c r="L60" s="346">
        <v>4.9000000000000002E-2</v>
      </c>
      <c r="M60" s="347">
        <v>0.1</v>
      </c>
      <c r="N60" s="347">
        <v>1.1487896427431546E-3</v>
      </c>
      <c r="O60" s="347">
        <v>2.3942128853401646E-3</v>
      </c>
    </row>
    <row r="61" spans="1:15">
      <c r="A61" s="343" t="s">
        <v>162</v>
      </c>
      <c r="B61" s="344" t="s">
        <v>248</v>
      </c>
      <c r="C61" s="344" t="s">
        <v>254</v>
      </c>
      <c r="D61" s="344" t="s">
        <v>163</v>
      </c>
      <c r="E61" s="344" t="s">
        <v>322</v>
      </c>
      <c r="F61" s="344" t="s">
        <v>324</v>
      </c>
      <c r="G61" s="344" t="s">
        <v>164</v>
      </c>
      <c r="H61" s="345">
        <v>15197.27</v>
      </c>
      <c r="I61" s="345">
        <v>13810.254168834201</v>
      </c>
      <c r="J61" s="345">
        <v>15019.824457901901</v>
      </c>
      <c r="K61" s="345">
        <v>15197.27</v>
      </c>
      <c r="L61" s="346">
        <v>4.8000000000000001E-2</v>
      </c>
      <c r="M61" s="347">
        <v>0.1</v>
      </c>
      <c r="N61" s="347">
        <v>4.1514108708163834E-4</v>
      </c>
      <c r="O61" s="347">
        <v>2.3942128853401646E-3</v>
      </c>
    </row>
    <row r="62" spans="1:15">
      <c r="A62" s="343" t="s">
        <v>162</v>
      </c>
      <c r="B62" s="344" t="s">
        <v>247</v>
      </c>
      <c r="C62" s="344" t="s">
        <v>254</v>
      </c>
      <c r="D62" s="344" t="s">
        <v>163</v>
      </c>
      <c r="E62" s="344" t="s">
        <v>325</v>
      </c>
      <c r="F62" s="344" t="s">
        <v>326</v>
      </c>
      <c r="G62" s="344" t="s">
        <v>164</v>
      </c>
      <c r="H62" s="345">
        <v>501000</v>
      </c>
      <c r="I62" s="345">
        <v>438325.353689891</v>
      </c>
      <c r="J62" s="345">
        <v>496015.92099122412</v>
      </c>
      <c r="K62" s="345">
        <v>501000</v>
      </c>
      <c r="L62" s="346">
        <v>0.04</v>
      </c>
      <c r="M62" s="347">
        <v>0.1</v>
      </c>
      <c r="N62" s="347">
        <v>1.3709653480122033E-2</v>
      </c>
      <c r="O62" s="347">
        <v>0.44263228134295041</v>
      </c>
    </row>
    <row r="63" spans="1:15">
      <c r="A63" s="343" t="s">
        <v>162</v>
      </c>
      <c r="B63" s="344" t="s">
        <v>247</v>
      </c>
      <c r="C63" s="344" t="s">
        <v>254</v>
      </c>
      <c r="D63" s="344" t="s">
        <v>163</v>
      </c>
      <c r="E63" s="344" t="s">
        <v>327</v>
      </c>
      <c r="F63" s="344" t="s">
        <v>326</v>
      </c>
      <c r="G63" s="344" t="s">
        <v>164</v>
      </c>
      <c r="H63" s="345">
        <v>40299.599999999999</v>
      </c>
      <c r="I63" s="345">
        <v>37799.195666841399</v>
      </c>
      <c r="J63" s="345">
        <v>39898.689041073681</v>
      </c>
      <c r="K63" s="345">
        <v>40299.599999999999</v>
      </c>
      <c r="L63" s="346">
        <v>0.04</v>
      </c>
      <c r="M63" s="347">
        <v>0.1</v>
      </c>
      <c r="N63" s="347">
        <v>1.1027815396956592E-3</v>
      </c>
      <c r="O63" s="347">
        <v>0.44263228134295041</v>
      </c>
    </row>
    <row r="64" spans="1:15" ht="15.75" customHeight="1">
      <c r="A64" s="343" t="s">
        <v>162</v>
      </c>
      <c r="B64" s="344" t="s">
        <v>247</v>
      </c>
      <c r="C64" s="344" t="s">
        <v>254</v>
      </c>
      <c r="D64" s="344" t="s">
        <v>163</v>
      </c>
      <c r="E64" s="344" t="s">
        <v>328</v>
      </c>
      <c r="F64" s="344" t="s">
        <v>326</v>
      </c>
      <c r="G64" s="344" t="s">
        <v>164</v>
      </c>
      <c r="H64" s="345">
        <v>501000</v>
      </c>
      <c r="I64" s="345">
        <v>440009.95770221303</v>
      </c>
      <c r="J64" s="345">
        <v>496015.92099122412</v>
      </c>
      <c r="K64" s="345">
        <v>501000</v>
      </c>
      <c r="L64" s="346">
        <v>0.04</v>
      </c>
      <c r="M64" s="347">
        <v>0.1</v>
      </c>
      <c r="N64" s="347">
        <v>1.3709653480122033E-2</v>
      </c>
      <c r="O64" s="347">
        <v>0.44263228134295041</v>
      </c>
    </row>
    <row r="65" spans="1:15">
      <c r="A65" s="343" t="s">
        <v>162</v>
      </c>
      <c r="B65" s="344" t="s">
        <v>169</v>
      </c>
      <c r="C65" s="344" t="s">
        <v>254</v>
      </c>
      <c r="D65" s="344" t="s">
        <v>163</v>
      </c>
      <c r="E65" s="344" t="s">
        <v>329</v>
      </c>
      <c r="F65" s="344" t="s">
        <v>330</v>
      </c>
      <c r="G65" s="344" t="s">
        <v>164</v>
      </c>
      <c r="H65" s="345">
        <v>20644.77</v>
      </c>
      <c r="I65" s="345">
        <v>18816.087374785599</v>
      </c>
      <c r="J65" s="345">
        <v>20116.66437109626</v>
      </c>
      <c r="K65" s="345">
        <v>20644.77</v>
      </c>
      <c r="L65" s="346">
        <v>4.0999999999999995E-2</v>
      </c>
      <c r="M65" s="347">
        <v>0.1</v>
      </c>
      <c r="N65" s="347">
        <v>5.5601541408693258E-4</v>
      </c>
      <c r="O65" s="347">
        <v>6.2115593918266685E-3</v>
      </c>
    </row>
    <row r="66" spans="1:15">
      <c r="A66" s="343" t="s">
        <v>162</v>
      </c>
      <c r="B66" s="344" t="s">
        <v>248</v>
      </c>
      <c r="C66" s="344" t="s">
        <v>254</v>
      </c>
      <c r="D66" s="344" t="s">
        <v>163</v>
      </c>
      <c r="E66" s="344" t="s">
        <v>331</v>
      </c>
      <c r="F66" s="344" t="s">
        <v>324</v>
      </c>
      <c r="G66" s="344" t="s">
        <v>164</v>
      </c>
      <c r="H66" s="345">
        <v>30394.54</v>
      </c>
      <c r="I66" s="345">
        <v>27703.351651452202</v>
      </c>
      <c r="J66" s="345">
        <v>30039.648241121711</v>
      </c>
      <c r="K66" s="345">
        <v>30394.54</v>
      </c>
      <c r="L66" s="346">
        <v>4.8000000000000001E-2</v>
      </c>
      <c r="M66" s="347">
        <v>0.1</v>
      </c>
      <c r="N66" s="347">
        <v>8.3028215551537185E-4</v>
      </c>
      <c r="O66" s="347">
        <v>2.3942128853401646E-3</v>
      </c>
    </row>
    <row r="67" spans="1:15">
      <c r="A67" s="343" t="s">
        <v>162</v>
      </c>
      <c r="B67" s="344" t="s">
        <v>247</v>
      </c>
      <c r="C67" s="344" t="s">
        <v>254</v>
      </c>
      <c r="D67" s="344" t="s">
        <v>163</v>
      </c>
      <c r="E67" s="344" t="s">
        <v>332</v>
      </c>
      <c r="F67" s="344" t="s">
        <v>333</v>
      </c>
      <c r="G67" s="344" t="s">
        <v>164</v>
      </c>
      <c r="H67" s="345">
        <v>501000</v>
      </c>
      <c r="I67" s="345">
        <v>449778.19918140001</v>
      </c>
      <c r="J67" s="345">
        <v>496840.44316960097</v>
      </c>
      <c r="K67" s="345">
        <v>501000</v>
      </c>
      <c r="L67" s="346">
        <v>0.04</v>
      </c>
      <c r="M67" s="347">
        <v>0.1</v>
      </c>
      <c r="N67" s="347">
        <v>1.3732442896497282E-2</v>
      </c>
      <c r="O67" s="347">
        <v>0.44263228134295041</v>
      </c>
    </row>
    <row r="68" spans="1:15">
      <c r="A68" s="343" t="s">
        <v>162</v>
      </c>
      <c r="B68" s="344" t="s">
        <v>247</v>
      </c>
      <c r="C68" s="344" t="s">
        <v>254</v>
      </c>
      <c r="D68" s="344" t="s">
        <v>163</v>
      </c>
      <c r="E68" s="344" t="s">
        <v>334</v>
      </c>
      <c r="F68" s="344" t="s">
        <v>333</v>
      </c>
      <c r="G68" s="344" t="s">
        <v>164</v>
      </c>
      <c r="H68" s="345">
        <v>20204.71</v>
      </c>
      <c r="I68" s="345">
        <v>19079.628963805601</v>
      </c>
      <c r="J68" s="345">
        <v>20036.960220585333</v>
      </c>
      <c r="K68" s="345">
        <v>20204.71</v>
      </c>
      <c r="L68" s="346">
        <v>0.04</v>
      </c>
      <c r="M68" s="347">
        <v>0.1</v>
      </c>
      <c r="N68" s="347">
        <v>5.5381242777502427E-4</v>
      </c>
      <c r="O68" s="347">
        <v>0.44263228134295041</v>
      </c>
    </row>
    <row r="69" spans="1:15">
      <c r="A69" s="343" t="s">
        <v>162</v>
      </c>
      <c r="B69" s="344" t="s">
        <v>247</v>
      </c>
      <c r="C69" s="344" t="s">
        <v>254</v>
      </c>
      <c r="D69" s="344" t="s">
        <v>163</v>
      </c>
      <c r="E69" s="344" t="s">
        <v>332</v>
      </c>
      <c r="F69" s="344" t="s">
        <v>335</v>
      </c>
      <c r="G69" s="344" t="s">
        <v>164</v>
      </c>
      <c r="H69" s="345">
        <v>501000</v>
      </c>
      <c r="I69" s="345">
        <v>442966.10138783499</v>
      </c>
      <c r="J69" s="345">
        <v>493235.45779974241</v>
      </c>
      <c r="K69" s="345">
        <v>501000</v>
      </c>
      <c r="L69" s="346">
        <v>3.7999999999999999E-2</v>
      </c>
      <c r="M69" s="347">
        <v>0.1</v>
      </c>
      <c r="N69" s="347">
        <v>1.3632802747602656E-2</v>
      </c>
      <c r="O69" s="347">
        <v>0.44263228134295041</v>
      </c>
    </row>
    <row r="70" spans="1:15">
      <c r="A70" s="343" t="s">
        <v>162</v>
      </c>
      <c r="B70" s="344" t="s">
        <v>247</v>
      </c>
      <c r="C70" s="344" t="s">
        <v>254</v>
      </c>
      <c r="D70" s="344" t="s">
        <v>163</v>
      </c>
      <c r="E70" s="344" t="s">
        <v>334</v>
      </c>
      <c r="F70" s="344" t="s">
        <v>335</v>
      </c>
      <c r="G70" s="344" t="s">
        <v>164</v>
      </c>
      <c r="H70" s="345">
        <v>19194.47</v>
      </c>
      <c r="I70" s="345">
        <v>17980.364109124701</v>
      </c>
      <c r="J70" s="345">
        <v>18896.992410525752</v>
      </c>
      <c r="K70" s="345">
        <v>19194.47</v>
      </c>
      <c r="L70" s="346">
        <v>3.7999999999999999E-2</v>
      </c>
      <c r="M70" s="347">
        <v>0.1</v>
      </c>
      <c r="N70" s="347">
        <v>5.2230423823308627E-4</v>
      </c>
      <c r="O70" s="347">
        <v>0.44263228134295041</v>
      </c>
    </row>
    <row r="71" spans="1:15">
      <c r="A71" s="343" t="s">
        <v>162</v>
      </c>
      <c r="B71" s="344" t="s">
        <v>247</v>
      </c>
      <c r="C71" s="344" t="s">
        <v>254</v>
      </c>
      <c r="D71" s="344" t="s">
        <v>163</v>
      </c>
      <c r="E71" s="344" t="s">
        <v>336</v>
      </c>
      <c r="F71" s="344" t="s">
        <v>337</v>
      </c>
      <c r="G71" s="344" t="s">
        <v>164</v>
      </c>
      <c r="H71" s="345">
        <v>1002000</v>
      </c>
      <c r="I71" s="345">
        <v>867373.98420476203</v>
      </c>
      <c r="J71" s="345">
        <v>983263.6222724088</v>
      </c>
      <c r="K71" s="345">
        <v>1002000</v>
      </c>
      <c r="L71" s="346">
        <v>3.7999999999999999E-2</v>
      </c>
      <c r="M71" s="347">
        <v>0.1</v>
      </c>
      <c r="N71" s="347">
        <v>2.7176957372710676E-2</v>
      </c>
      <c r="O71" s="347">
        <v>0.44263228134295041</v>
      </c>
    </row>
    <row r="72" spans="1:15">
      <c r="A72" s="343" t="s">
        <v>162</v>
      </c>
      <c r="B72" s="344" t="s">
        <v>247</v>
      </c>
      <c r="C72" s="344" t="s">
        <v>254</v>
      </c>
      <c r="D72" s="344" t="s">
        <v>163</v>
      </c>
      <c r="E72" s="344" t="s">
        <v>338</v>
      </c>
      <c r="F72" s="344" t="s">
        <v>337</v>
      </c>
      <c r="G72" s="344" t="s">
        <v>164</v>
      </c>
      <c r="H72" s="345">
        <v>38284.620000000003</v>
      </c>
      <c r="I72" s="345">
        <v>35860.645730853001</v>
      </c>
      <c r="J72" s="345">
        <v>37568.736665192424</v>
      </c>
      <c r="K72" s="345">
        <v>38284.620000000003</v>
      </c>
      <c r="L72" s="346">
        <v>3.7999999999999999E-2</v>
      </c>
      <c r="M72" s="347">
        <v>0.1</v>
      </c>
      <c r="N72" s="347">
        <v>1.0383827203297698E-3</v>
      </c>
      <c r="O72" s="347">
        <v>0.44263228134295041</v>
      </c>
    </row>
    <row r="73" spans="1:15">
      <c r="A73" s="343" t="s">
        <v>162</v>
      </c>
      <c r="B73" s="344" t="s">
        <v>245</v>
      </c>
      <c r="C73" s="344" t="s">
        <v>254</v>
      </c>
      <c r="D73" s="344" t="s">
        <v>163</v>
      </c>
      <c r="E73" s="344" t="s">
        <v>339</v>
      </c>
      <c r="F73" s="344" t="s">
        <v>282</v>
      </c>
      <c r="G73" s="344" t="s">
        <v>164</v>
      </c>
      <c r="H73" s="345">
        <v>152049.66</v>
      </c>
      <c r="I73" s="345">
        <v>141622.52701757799</v>
      </c>
      <c r="J73" s="345">
        <v>150838.01138594109</v>
      </c>
      <c r="K73" s="345">
        <v>152049.66</v>
      </c>
      <c r="L73" s="346">
        <v>4.7500000000000001E-2</v>
      </c>
      <c r="M73" s="347">
        <v>0.1</v>
      </c>
      <c r="N73" s="347">
        <v>4.1690937331193877E-3</v>
      </c>
      <c r="O73" s="347">
        <v>1.8134418738621087E-2</v>
      </c>
    </row>
    <row r="74" spans="1:15">
      <c r="A74" s="343" t="s">
        <v>162</v>
      </c>
      <c r="B74" s="344" t="s">
        <v>247</v>
      </c>
      <c r="C74" s="344" t="s">
        <v>254</v>
      </c>
      <c r="D74" s="344" t="s">
        <v>163</v>
      </c>
      <c r="E74" s="344" t="s">
        <v>340</v>
      </c>
      <c r="F74" s="344" t="s">
        <v>341</v>
      </c>
      <c r="G74" s="344" t="s">
        <v>164</v>
      </c>
      <c r="H74" s="345">
        <v>501000</v>
      </c>
      <c r="I74" s="345">
        <v>434436.93260423897</v>
      </c>
      <c r="J74" s="345">
        <v>490268.85612462607</v>
      </c>
      <c r="K74" s="345">
        <v>501000</v>
      </c>
      <c r="L74" s="346">
        <v>3.7999999999999999E-2</v>
      </c>
      <c r="M74" s="347">
        <v>0.1</v>
      </c>
      <c r="N74" s="347">
        <v>1.3550807232422179E-2</v>
      </c>
      <c r="O74" s="347">
        <v>0.44263228134295041</v>
      </c>
    </row>
    <row r="75" spans="1:15">
      <c r="A75" s="343" t="s">
        <v>162</v>
      </c>
      <c r="B75" s="344" t="s">
        <v>247</v>
      </c>
      <c r="C75" s="344" t="s">
        <v>254</v>
      </c>
      <c r="D75" s="344" t="s">
        <v>163</v>
      </c>
      <c r="E75" s="344" t="s">
        <v>339</v>
      </c>
      <c r="F75" s="344" t="s">
        <v>341</v>
      </c>
      <c r="G75" s="344" t="s">
        <v>164</v>
      </c>
      <c r="H75" s="345">
        <v>19194.47</v>
      </c>
      <c r="I75" s="345">
        <v>17891.882744244798</v>
      </c>
      <c r="J75" s="345">
        <v>18783.335031573799</v>
      </c>
      <c r="K75" s="345">
        <v>19194.47</v>
      </c>
      <c r="L75" s="346">
        <v>3.7999999999999999E-2</v>
      </c>
      <c r="M75" s="347">
        <v>0.1</v>
      </c>
      <c r="N75" s="347">
        <v>5.19162800196629E-4</v>
      </c>
      <c r="O75" s="347">
        <v>0.44263228134295041</v>
      </c>
    </row>
    <row r="76" spans="1:15">
      <c r="A76" s="343" t="s">
        <v>162</v>
      </c>
      <c r="B76" s="344" t="s">
        <v>247</v>
      </c>
      <c r="C76" s="344" t="s">
        <v>254</v>
      </c>
      <c r="D76" s="344" t="s">
        <v>163</v>
      </c>
      <c r="E76" s="344" t="s">
        <v>306</v>
      </c>
      <c r="F76" s="344" t="s">
        <v>335</v>
      </c>
      <c r="G76" s="344" t="s">
        <v>164</v>
      </c>
      <c r="H76" s="345">
        <v>501000</v>
      </c>
      <c r="I76" s="345">
        <v>422035.15606171801</v>
      </c>
      <c r="J76" s="345">
        <v>493109.08223604865</v>
      </c>
      <c r="K76" s="345">
        <v>501000</v>
      </c>
      <c r="L76" s="346">
        <v>3.7999999999999999E-2</v>
      </c>
      <c r="M76" s="347">
        <v>0.1</v>
      </c>
      <c r="N76" s="347">
        <v>1.3629309784749499E-2</v>
      </c>
      <c r="O76" s="347">
        <v>0.44263228134295041</v>
      </c>
    </row>
    <row r="77" spans="1:15">
      <c r="A77" s="343" t="s">
        <v>162</v>
      </c>
      <c r="B77" s="344" t="s">
        <v>247</v>
      </c>
      <c r="C77" s="344" t="s">
        <v>254</v>
      </c>
      <c r="D77" s="344" t="s">
        <v>163</v>
      </c>
      <c r="E77" s="344" t="s">
        <v>339</v>
      </c>
      <c r="F77" s="344" t="s">
        <v>335</v>
      </c>
      <c r="G77" s="344" t="s">
        <v>164</v>
      </c>
      <c r="H77" s="345">
        <v>19194.47</v>
      </c>
      <c r="I77" s="345">
        <v>18008.577881339399</v>
      </c>
      <c r="J77" s="345">
        <v>18892.150670074603</v>
      </c>
      <c r="K77" s="345">
        <v>19194.47</v>
      </c>
      <c r="L77" s="346">
        <v>3.7999999999999999E-2</v>
      </c>
      <c r="M77" s="347">
        <v>0.1</v>
      </c>
      <c r="N77" s="347">
        <v>5.2217041473868455E-4</v>
      </c>
      <c r="O77" s="347">
        <v>0.44263228134295041</v>
      </c>
    </row>
    <row r="78" spans="1:15">
      <c r="A78" s="343" t="s">
        <v>162</v>
      </c>
      <c r="B78" s="344" t="s">
        <v>167</v>
      </c>
      <c r="C78" s="344" t="s">
        <v>254</v>
      </c>
      <c r="D78" s="344" t="s">
        <v>163</v>
      </c>
      <c r="E78" s="344" t="s">
        <v>339</v>
      </c>
      <c r="F78" s="344" t="s">
        <v>268</v>
      </c>
      <c r="G78" s="344" t="s">
        <v>164</v>
      </c>
      <c r="H78" s="345">
        <v>51948.92</v>
      </c>
      <c r="I78" s="345">
        <v>47082.766813627197</v>
      </c>
      <c r="J78" s="345">
        <v>50506.683769200434</v>
      </c>
      <c r="K78" s="345">
        <v>51948.92</v>
      </c>
      <c r="L78" s="346">
        <v>5.2499999999999998E-2</v>
      </c>
      <c r="M78" s="347">
        <v>0.1</v>
      </c>
      <c r="N78" s="347">
        <v>1.3959816683345788E-3</v>
      </c>
      <c r="O78" s="347">
        <v>5.0917287342788317E-2</v>
      </c>
    </row>
    <row r="79" spans="1:15">
      <c r="A79" s="343" t="s">
        <v>162</v>
      </c>
      <c r="B79" s="344" t="s">
        <v>167</v>
      </c>
      <c r="C79" s="344" t="s">
        <v>254</v>
      </c>
      <c r="D79" s="344" t="s">
        <v>163</v>
      </c>
      <c r="E79" s="344" t="s">
        <v>339</v>
      </c>
      <c r="F79" s="344" t="s">
        <v>342</v>
      </c>
      <c r="G79" s="344" t="s">
        <v>164</v>
      </c>
      <c r="H79" s="345">
        <v>53152.08</v>
      </c>
      <c r="I79" s="345">
        <v>46749.602372192297</v>
      </c>
      <c r="J79" s="345">
        <v>51047.136600146514</v>
      </c>
      <c r="K79" s="345">
        <v>53152.08</v>
      </c>
      <c r="L79" s="346">
        <v>6.5000000000000002E-2</v>
      </c>
      <c r="M79" s="347">
        <v>0.1</v>
      </c>
      <c r="N79" s="347">
        <v>1.4109195377074307E-3</v>
      </c>
      <c r="O79" s="347">
        <v>5.0917287342788317E-2</v>
      </c>
    </row>
    <row r="80" spans="1:15">
      <c r="A80" s="343" t="s">
        <v>162</v>
      </c>
      <c r="B80" s="344" t="s">
        <v>195</v>
      </c>
      <c r="C80" s="344" t="s">
        <v>254</v>
      </c>
      <c r="D80" s="344" t="s">
        <v>163</v>
      </c>
      <c r="E80" s="344" t="s">
        <v>343</v>
      </c>
      <c r="F80" s="344" t="s">
        <v>344</v>
      </c>
      <c r="G80" s="344" t="s">
        <v>164</v>
      </c>
      <c r="H80" s="345">
        <v>10842.33</v>
      </c>
      <c r="I80" s="345">
        <v>9322.1880833048399</v>
      </c>
      <c r="J80" s="345">
        <v>10092.99991520617</v>
      </c>
      <c r="K80" s="345">
        <v>10842.33</v>
      </c>
      <c r="L80" s="346">
        <v>5.5E-2</v>
      </c>
      <c r="M80" s="347">
        <v>0.1</v>
      </c>
      <c r="N80" s="347">
        <v>2.7896590725527503E-4</v>
      </c>
      <c r="O80" s="347">
        <v>0.11193318559995762</v>
      </c>
    </row>
    <row r="81" spans="1:15">
      <c r="A81" s="343" t="s">
        <v>162</v>
      </c>
      <c r="B81" s="344" t="s">
        <v>247</v>
      </c>
      <c r="C81" s="344" t="s">
        <v>254</v>
      </c>
      <c r="D81" s="344" t="s">
        <v>163</v>
      </c>
      <c r="E81" s="344" t="s">
        <v>345</v>
      </c>
      <c r="F81" s="344" t="s">
        <v>296</v>
      </c>
      <c r="G81" s="344" t="s">
        <v>164</v>
      </c>
      <c r="H81" s="345">
        <v>520038</v>
      </c>
      <c r="I81" s="345">
        <v>482855.083894749</v>
      </c>
      <c r="J81" s="345">
        <v>506153.4728479528</v>
      </c>
      <c r="K81" s="345">
        <v>520038</v>
      </c>
      <c r="L81" s="346">
        <v>3.7999999999999999E-2</v>
      </c>
      <c r="M81" s="347">
        <v>0.1</v>
      </c>
      <c r="N81" s="347">
        <v>1.3989850782690022E-2</v>
      </c>
      <c r="O81" s="347">
        <v>0.44263228134295041</v>
      </c>
    </row>
    <row r="82" spans="1:15">
      <c r="A82" s="343" t="s">
        <v>162</v>
      </c>
      <c r="B82" s="344" t="s">
        <v>247</v>
      </c>
      <c r="C82" s="344" t="s">
        <v>254</v>
      </c>
      <c r="D82" s="344" t="s">
        <v>163</v>
      </c>
      <c r="E82" s="344" t="s">
        <v>345</v>
      </c>
      <c r="F82" s="344" t="s">
        <v>296</v>
      </c>
      <c r="G82" s="344" t="s">
        <v>164</v>
      </c>
      <c r="H82" s="345">
        <v>520038</v>
      </c>
      <c r="I82" s="345">
        <v>482855.083894749</v>
      </c>
      <c r="J82" s="345">
        <v>506153.4728479528</v>
      </c>
      <c r="K82" s="345">
        <v>520038</v>
      </c>
      <c r="L82" s="346">
        <v>3.7999999999999999E-2</v>
      </c>
      <c r="M82" s="347">
        <v>0.1</v>
      </c>
      <c r="N82" s="347">
        <v>1.3989850782690022E-2</v>
      </c>
      <c r="O82" s="347">
        <v>0.44263228134295041</v>
      </c>
    </row>
    <row r="83" spans="1:15">
      <c r="A83" s="343" t="s">
        <v>162</v>
      </c>
      <c r="B83" s="344" t="s">
        <v>247</v>
      </c>
      <c r="C83" s="344" t="s">
        <v>254</v>
      </c>
      <c r="D83" s="344" t="s">
        <v>163</v>
      </c>
      <c r="E83" s="344" t="s">
        <v>345</v>
      </c>
      <c r="F83" s="344" t="s">
        <v>346</v>
      </c>
      <c r="G83" s="344" t="s">
        <v>164</v>
      </c>
      <c r="H83" s="345">
        <v>520142.31</v>
      </c>
      <c r="I83" s="345">
        <v>483897.96217268001</v>
      </c>
      <c r="J83" s="345">
        <v>507246.67162477295</v>
      </c>
      <c r="K83" s="345">
        <v>520142.31</v>
      </c>
      <c r="L83" s="346">
        <v>3.7999999999999999E-2</v>
      </c>
      <c r="M83" s="347">
        <v>0.1</v>
      </c>
      <c r="N83" s="347">
        <v>1.4020066297516939E-2</v>
      </c>
      <c r="O83" s="347">
        <v>0.44263228134295041</v>
      </c>
    </row>
    <row r="84" spans="1:15">
      <c r="A84" s="343" t="s">
        <v>162</v>
      </c>
      <c r="B84" s="344" t="s">
        <v>247</v>
      </c>
      <c r="C84" s="344" t="s">
        <v>254</v>
      </c>
      <c r="D84" s="344" t="s">
        <v>163</v>
      </c>
      <c r="E84" s="344" t="s">
        <v>340</v>
      </c>
      <c r="F84" s="344" t="s">
        <v>341</v>
      </c>
      <c r="G84" s="344" t="s">
        <v>164</v>
      </c>
      <c r="H84" s="345">
        <v>501000</v>
      </c>
      <c r="I84" s="345">
        <v>436625.61432507698</v>
      </c>
      <c r="J84" s="345">
        <v>490268.85644960339</v>
      </c>
      <c r="K84" s="345">
        <v>501000</v>
      </c>
      <c r="L84" s="346">
        <v>3.7999999999999999E-2</v>
      </c>
      <c r="M84" s="347">
        <v>0.1</v>
      </c>
      <c r="N84" s="347">
        <v>1.3550807241404403E-2</v>
      </c>
      <c r="O84" s="347">
        <v>0.44263228134295041</v>
      </c>
    </row>
    <row r="85" spans="1:15">
      <c r="A85" s="343" t="s">
        <v>162</v>
      </c>
      <c r="B85" s="344" t="s">
        <v>247</v>
      </c>
      <c r="C85" s="344" t="s">
        <v>254</v>
      </c>
      <c r="D85" s="344" t="s">
        <v>163</v>
      </c>
      <c r="E85" s="344" t="s">
        <v>347</v>
      </c>
      <c r="F85" s="344" t="s">
        <v>341</v>
      </c>
      <c r="G85" s="344" t="s">
        <v>164</v>
      </c>
      <c r="H85" s="345">
        <v>19194.47</v>
      </c>
      <c r="I85" s="345">
        <v>17935.834306605098</v>
      </c>
      <c r="J85" s="345">
        <v>18783.335044024399</v>
      </c>
      <c r="K85" s="345">
        <v>19194.47</v>
      </c>
      <c r="L85" s="346">
        <v>3.7999999999999999E-2</v>
      </c>
      <c r="M85" s="347">
        <v>0.1</v>
      </c>
      <c r="N85" s="347">
        <v>5.1916280054075791E-4</v>
      </c>
      <c r="O85" s="347">
        <v>0.44263228134295041</v>
      </c>
    </row>
    <row r="86" spans="1:15">
      <c r="A86" s="343" t="s">
        <v>162</v>
      </c>
      <c r="B86" s="344" t="s">
        <v>167</v>
      </c>
      <c r="C86" s="344" t="s">
        <v>254</v>
      </c>
      <c r="D86" s="344" t="s">
        <v>163</v>
      </c>
      <c r="E86" s="344" t="s">
        <v>347</v>
      </c>
      <c r="F86" s="344" t="s">
        <v>342</v>
      </c>
      <c r="G86" s="344" t="s">
        <v>164</v>
      </c>
      <c r="H86" s="345">
        <v>106304.17</v>
      </c>
      <c r="I86" s="345">
        <v>96316.518948341705</v>
      </c>
      <c r="J86" s="345">
        <v>102953.61105177781</v>
      </c>
      <c r="K86" s="345">
        <v>106304.17</v>
      </c>
      <c r="L86" s="346">
        <v>6.5000000000000002E-2</v>
      </c>
      <c r="M86" s="347">
        <v>0.1</v>
      </c>
      <c r="N86" s="347">
        <v>2.8455907810912956E-3</v>
      </c>
      <c r="O86" s="347">
        <v>5.0917287342788317E-2</v>
      </c>
    </row>
    <row r="87" spans="1:15">
      <c r="A87" s="343" t="s">
        <v>162</v>
      </c>
      <c r="B87" s="344" t="s">
        <v>167</v>
      </c>
      <c r="C87" s="344" t="s">
        <v>254</v>
      </c>
      <c r="D87" s="344" t="s">
        <v>163</v>
      </c>
      <c r="E87" s="344" t="s">
        <v>348</v>
      </c>
      <c r="F87" s="344" t="s">
        <v>349</v>
      </c>
      <c r="G87" s="344" t="s">
        <v>164</v>
      </c>
      <c r="H87" s="345">
        <v>110191.72</v>
      </c>
      <c r="I87" s="345">
        <v>97169.418656496404</v>
      </c>
      <c r="J87" s="345">
        <v>102730.20651797661</v>
      </c>
      <c r="K87" s="345">
        <v>110191.72</v>
      </c>
      <c r="L87" s="346">
        <v>0.06</v>
      </c>
      <c r="M87" s="347">
        <v>0.1</v>
      </c>
      <c r="N87" s="347">
        <v>2.839415981826421E-3</v>
      </c>
      <c r="O87" s="347">
        <v>5.0917287342788317E-2</v>
      </c>
    </row>
    <row r="88" spans="1:15">
      <c r="A88" s="343" t="s">
        <v>170</v>
      </c>
      <c r="B88" s="344" t="s">
        <v>244</v>
      </c>
      <c r="C88" s="344" t="s">
        <v>254</v>
      </c>
      <c r="D88" s="344" t="s">
        <v>163</v>
      </c>
      <c r="E88" s="344" t="s">
        <v>271</v>
      </c>
      <c r="F88" s="344" t="s">
        <v>350</v>
      </c>
      <c r="G88" s="344" t="s">
        <v>164</v>
      </c>
      <c r="H88" s="345">
        <v>496594.47928999999</v>
      </c>
      <c r="I88" s="345">
        <v>424781.40949962498</v>
      </c>
      <c r="J88" s="345">
        <v>468185.19865491596</v>
      </c>
      <c r="K88" s="345">
        <v>496594.47928999999</v>
      </c>
      <c r="L88" s="346">
        <v>6.0999999999999999E-2</v>
      </c>
      <c r="M88" s="347">
        <v>0.1</v>
      </c>
      <c r="N88" s="347">
        <v>1.2940425027596155E-2</v>
      </c>
      <c r="O88" s="347">
        <v>6.4889667718511151E-2</v>
      </c>
    </row>
    <row r="89" spans="1:15">
      <c r="A89" s="343" t="s">
        <v>162</v>
      </c>
      <c r="B89" s="344" t="s">
        <v>247</v>
      </c>
      <c r="C89" s="344" t="s">
        <v>254</v>
      </c>
      <c r="D89" s="344" t="s">
        <v>163</v>
      </c>
      <c r="E89" s="344" t="s">
        <v>306</v>
      </c>
      <c r="F89" s="344" t="s">
        <v>300</v>
      </c>
      <c r="G89" s="344" t="s">
        <v>164</v>
      </c>
      <c r="H89" s="345">
        <v>501000</v>
      </c>
      <c r="I89" s="345">
        <v>436854.72682066902</v>
      </c>
      <c r="J89" s="345">
        <v>486151.25984579639</v>
      </c>
      <c r="K89" s="345">
        <v>501000</v>
      </c>
      <c r="L89" s="346">
        <v>3.7999999999999999E-2</v>
      </c>
      <c r="M89" s="347">
        <v>0.1</v>
      </c>
      <c r="N89" s="347">
        <v>1.3436998752160123E-2</v>
      </c>
      <c r="O89" s="347">
        <v>0.44263228134295041</v>
      </c>
    </row>
    <row r="90" spans="1:15">
      <c r="A90" s="343" t="s">
        <v>162</v>
      </c>
      <c r="B90" s="344" t="s">
        <v>247</v>
      </c>
      <c r="C90" s="344" t="s">
        <v>254</v>
      </c>
      <c r="D90" s="344" t="s">
        <v>163</v>
      </c>
      <c r="E90" s="344" t="s">
        <v>351</v>
      </c>
      <c r="F90" s="344" t="s">
        <v>300</v>
      </c>
      <c r="G90" s="344" t="s">
        <v>164</v>
      </c>
      <c r="H90" s="345">
        <v>19194.47</v>
      </c>
      <c r="I90" s="345">
        <v>17874.449855791001</v>
      </c>
      <c r="J90" s="345">
        <v>18625.580384375917</v>
      </c>
      <c r="K90" s="345">
        <v>19194.47</v>
      </c>
      <c r="L90" s="346">
        <v>3.7999999999999999E-2</v>
      </c>
      <c r="M90" s="347">
        <v>0.1</v>
      </c>
      <c r="N90" s="347">
        <v>5.1480253380913109E-4</v>
      </c>
      <c r="O90" s="347">
        <v>0.44263228134295041</v>
      </c>
    </row>
    <row r="91" spans="1:15">
      <c r="A91" s="343" t="s">
        <v>162</v>
      </c>
      <c r="B91" s="344" t="s">
        <v>174</v>
      </c>
      <c r="C91" s="344" t="s">
        <v>254</v>
      </c>
      <c r="D91" s="344" t="s">
        <v>163</v>
      </c>
      <c r="E91" s="344" t="s">
        <v>194</v>
      </c>
      <c r="F91" s="344" t="s">
        <v>352</v>
      </c>
      <c r="G91" s="344" t="s">
        <v>164</v>
      </c>
      <c r="H91" s="345">
        <v>126295.07</v>
      </c>
      <c r="I91" s="345">
        <v>112600.240067142</v>
      </c>
      <c r="J91" s="345">
        <v>120358.20834756533</v>
      </c>
      <c r="K91" s="345">
        <v>126295.07</v>
      </c>
      <c r="L91" s="346">
        <v>5.7500000000000002E-2</v>
      </c>
      <c r="M91" s="347">
        <v>0.1</v>
      </c>
      <c r="N91" s="347">
        <v>3.3266459000670786E-3</v>
      </c>
      <c r="O91" s="347">
        <v>0.10519363980139962</v>
      </c>
    </row>
    <row r="92" spans="1:15">
      <c r="A92" s="343" t="s">
        <v>162</v>
      </c>
      <c r="B92" s="344" t="s">
        <v>176</v>
      </c>
      <c r="C92" s="344" t="s">
        <v>254</v>
      </c>
      <c r="D92" s="344" t="s">
        <v>163</v>
      </c>
      <c r="E92" s="344" t="s">
        <v>353</v>
      </c>
      <c r="F92" s="344" t="s">
        <v>354</v>
      </c>
      <c r="G92" s="344" t="s">
        <v>164</v>
      </c>
      <c r="H92" s="345">
        <v>25297.26</v>
      </c>
      <c r="I92" s="345">
        <v>23292.323643842701</v>
      </c>
      <c r="J92" s="345">
        <v>25029.059937821021</v>
      </c>
      <c r="K92" s="345">
        <v>25297.26</v>
      </c>
      <c r="L92" s="346">
        <v>7.0000000000000007E-2</v>
      </c>
      <c r="M92" s="347">
        <v>0.1</v>
      </c>
      <c r="N92" s="347">
        <v>6.9179178360849827E-4</v>
      </c>
      <c r="O92" s="347">
        <v>3.2608822262911882E-2</v>
      </c>
    </row>
    <row r="93" spans="1:15">
      <c r="A93" s="343" t="s">
        <v>162</v>
      </c>
      <c r="B93" s="344" t="s">
        <v>176</v>
      </c>
      <c r="C93" s="344" t="s">
        <v>254</v>
      </c>
      <c r="D93" s="344" t="s">
        <v>163</v>
      </c>
      <c r="E93" s="344" t="s">
        <v>355</v>
      </c>
      <c r="F93" s="344" t="s">
        <v>354</v>
      </c>
      <c r="G93" s="344" t="s">
        <v>164</v>
      </c>
      <c r="H93" s="345">
        <v>25297.26</v>
      </c>
      <c r="I93" s="345">
        <v>23319.024451368699</v>
      </c>
      <c r="J93" s="345">
        <v>25029.054161607743</v>
      </c>
      <c r="K93" s="345">
        <v>25297.26</v>
      </c>
      <c r="L93" s="346">
        <v>7.0000000000000007E-2</v>
      </c>
      <c r="M93" s="347">
        <v>0.1</v>
      </c>
      <c r="N93" s="347">
        <v>6.9179162395660175E-4</v>
      </c>
      <c r="O93" s="347">
        <v>3.2608822262911882E-2</v>
      </c>
    </row>
    <row r="94" spans="1:15">
      <c r="A94" s="343" t="s">
        <v>162</v>
      </c>
      <c r="B94" s="344" t="s">
        <v>176</v>
      </c>
      <c r="C94" s="344" t="s">
        <v>254</v>
      </c>
      <c r="D94" s="344" t="s">
        <v>163</v>
      </c>
      <c r="E94" s="344" t="s">
        <v>356</v>
      </c>
      <c r="F94" s="344" t="s">
        <v>273</v>
      </c>
      <c r="G94" s="344" t="s">
        <v>164</v>
      </c>
      <c r="H94" s="345">
        <v>156463.76999999999</v>
      </c>
      <c r="I94" s="345">
        <v>145561.47581178299</v>
      </c>
      <c r="J94" s="345">
        <v>151543.55963175875</v>
      </c>
      <c r="K94" s="345">
        <v>156463.76999999999</v>
      </c>
      <c r="L94" s="346">
        <v>4.1500000000000002E-2</v>
      </c>
      <c r="M94" s="347">
        <v>0.1</v>
      </c>
      <c r="N94" s="347">
        <v>4.1885947643450355E-3</v>
      </c>
      <c r="O94" s="347">
        <v>3.2608822262911882E-2</v>
      </c>
    </row>
    <row r="95" spans="1:15">
      <c r="A95" s="343" t="s">
        <v>170</v>
      </c>
      <c r="B95" s="344" t="s">
        <v>173</v>
      </c>
      <c r="C95" s="344" t="s">
        <v>254</v>
      </c>
      <c r="D95" s="344" t="s">
        <v>163</v>
      </c>
      <c r="E95" s="344" t="s">
        <v>357</v>
      </c>
      <c r="F95" s="344" t="s">
        <v>265</v>
      </c>
      <c r="G95" s="344" t="s">
        <v>164</v>
      </c>
      <c r="H95" s="345">
        <v>136271.91784800001</v>
      </c>
      <c r="I95" s="345">
        <v>125205.06163162499</v>
      </c>
      <c r="J95" s="345">
        <v>132443.81016826225</v>
      </c>
      <c r="K95" s="345">
        <v>136271.91784800001</v>
      </c>
      <c r="L95" s="346">
        <v>6.25E-2</v>
      </c>
      <c r="M95" s="347">
        <v>0.1</v>
      </c>
      <c r="N95" s="347">
        <v>3.6606864137856254E-3</v>
      </c>
      <c r="O95" s="347">
        <v>0.12040717204985968</v>
      </c>
    </row>
    <row r="96" spans="1:15">
      <c r="A96" s="343" t="s">
        <v>170</v>
      </c>
      <c r="B96" s="344" t="s">
        <v>173</v>
      </c>
      <c r="C96" s="344" t="s">
        <v>254</v>
      </c>
      <c r="D96" s="344" t="s">
        <v>163</v>
      </c>
      <c r="E96" s="344" t="s">
        <v>358</v>
      </c>
      <c r="F96" s="344" t="s">
        <v>178</v>
      </c>
      <c r="G96" s="344" t="s">
        <v>164</v>
      </c>
      <c r="H96" s="345">
        <v>19318.835618000001</v>
      </c>
      <c r="I96" s="345">
        <v>17780.069142778699</v>
      </c>
      <c r="J96" s="345">
        <v>19029.397980383685</v>
      </c>
      <c r="K96" s="345">
        <v>19318.835618000001</v>
      </c>
      <c r="L96" s="346">
        <v>6.25E-2</v>
      </c>
      <c r="M96" s="347">
        <v>0.1</v>
      </c>
      <c r="N96" s="347">
        <v>5.2596386770216224E-4</v>
      </c>
      <c r="O96" s="347">
        <v>0.12040717204985968</v>
      </c>
    </row>
    <row r="97" spans="1:15">
      <c r="A97" s="343" t="s">
        <v>170</v>
      </c>
      <c r="B97" s="344" t="s">
        <v>173</v>
      </c>
      <c r="C97" s="344" t="s">
        <v>254</v>
      </c>
      <c r="D97" s="344" t="s">
        <v>163</v>
      </c>
      <c r="E97" s="344" t="s">
        <v>359</v>
      </c>
      <c r="F97" s="344" t="s">
        <v>178</v>
      </c>
      <c r="G97" s="344" t="s">
        <v>164</v>
      </c>
      <c r="H97" s="345">
        <v>1184.246592</v>
      </c>
      <c r="I97" s="345">
        <v>1142.45385353798</v>
      </c>
      <c r="J97" s="345">
        <v>296.29259883821686</v>
      </c>
      <c r="K97" s="345">
        <v>1184.246592</v>
      </c>
      <c r="L97" s="346">
        <v>6.25E-2</v>
      </c>
      <c r="M97" s="347">
        <v>0.1</v>
      </c>
      <c r="N97" s="347">
        <v>8.189392087816935E-6</v>
      </c>
      <c r="O97" s="347">
        <v>0.12040717204985968</v>
      </c>
    </row>
    <row r="98" spans="1:15">
      <c r="A98" s="343" t="s">
        <v>162</v>
      </c>
      <c r="B98" s="344" t="s">
        <v>176</v>
      </c>
      <c r="C98" s="344" t="s">
        <v>254</v>
      </c>
      <c r="D98" s="344" t="s">
        <v>163</v>
      </c>
      <c r="E98" s="344" t="s">
        <v>360</v>
      </c>
      <c r="F98" s="344" t="s">
        <v>354</v>
      </c>
      <c r="G98" s="344" t="s">
        <v>164</v>
      </c>
      <c r="H98" s="345">
        <v>25297.26</v>
      </c>
      <c r="I98" s="345">
        <v>23651.1185739592</v>
      </c>
      <c r="J98" s="345">
        <v>25050.827337982933</v>
      </c>
      <c r="K98" s="345">
        <v>25297.26</v>
      </c>
      <c r="L98" s="346">
        <v>7.0000000000000007E-2</v>
      </c>
      <c r="M98" s="347">
        <v>0.1</v>
      </c>
      <c r="N98" s="347">
        <v>6.9239342460580052E-4</v>
      </c>
      <c r="O98" s="347">
        <v>3.2608822262911882E-2</v>
      </c>
    </row>
    <row r="99" spans="1:15">
      <c r="A99" s="343" t="s">
        <v>162</v>
      </c>
      <c r="B99" s="344" t="s">
        <v>249</v>
      </c>
      <c r="C99" s="344" t="s">
        <v>254</v>
      </c>
      <c r="D99" s="344" t="s">
        <v>163</v>
      </c>
      <c r="E99" s="344" t="s">
        <v>361</v>
      </c>
      <c r="F99" s="344" t="s">
        <v>362</v>
      </c>
      <c r="G99" s="344" t="s">
        <v>164</v>
      </c>
      <c r="H99" s="345">
        <v>57128.5</v>
      </c>
      <c r="I99" s="345">
        <v>47740.423619994202</v>
      </c>
      <c r="J99" s="345">
        <v>50236.204316138428</v>
      </c>
      <c r="K99" s="345">
        <v>57128.5</v>
      </c>
      <c r="L99" s="346">
        <v>6.3E-2</v>
      </c>
      <c r="M99" s="347">
        <v>0.1</v>
      </c>
      <c r="N99" s="347">
        <v>1.3885057398047795E-3</v>
      </c>
      <c r="O99" s="347">
        <v>1.3885057398047795E-3</v>
      </c>
    </row>
    <row r="100" spans="1:15">
      <c r="A100" s="343" t="s">
        <v>165</v>
      </c>
      <c r="B100" s="344" t="s">
        <v>195</v>
      </c>
      <c r="C100" s="344" t="s">
        <v>254</v>
      </c>
      <c r="D100" s="344" t="s">
        <v>163</v>
      </c>
      <c r="E100" s="344" t="s">
        <v>363</v>
      </c>
      <c r="F100" s="344" t="s">
        <v>275</v>
      </c>
      <c r="G100" s="344" t="s">
        <v>164</v>
      </c>
      <c r="H100" s="345">
        <v>11156.82192</v>
      </c>
      <c r="I100" s="345">
        <v>9318.7572734183705</v>
      </c>
      <c r="J100" s="345">
        <v>9881.1770445497459</v>
      </c>
      <c r="K100" s="345">
        <v>11156.82192</v>
      </c>
      <c r="L100" s="346">
        <v>5.7999999999999996E-2</v>
      </c>
      <c r="M100" s="347">
        <v>0.1</v>
      </c>
      <c r="N100" s="347">
        <v>2.731112198693117E-4</v>
      </c>
      <c r="O100" s="347">
        <v>0.11193318559995762</v>
      </c>
    </row>
    <row r="101" spans="1:15">
      <c r="A101" s="343" t="s">
        <v>162</v>
      </c>
      <c r="B101" s="344" t="s">
        <v>167</v>
      </c>
      <c r="C101" s="344" t="s">
        <v>254</v>
      </c>
      <c r="D101" s="344" t="s">
        <v>163</v>
      </c>
      <c r="E101" s="344" t="s">
        <v>364</v>
      </c>
      <c r="F101" s="344" t="s">
        <v>349</v>
      </c>
      <c r="G101" s="344" t="s">
        <v>164</v>
      </c>
      <c r="H101" s="345">
        <v>110536.99</v>
      </c>
      <c r="I101" s="345">
        <v>94900.858236549699</v>
      </c>
      <c r="J101" s="345">
        <v>99728.370502814243</v>
      </c>
      <c r="K101" s="345">
        <v>110536.99</v>
      </c>
      <c r="L101" s="346">
        <v>0.06</v>
      </c>
      <c r="M101" s="347">
        <v>0.1</v>
      </c>
      <c r="N101" s="347">
        <v>2.7564466055818334E-3</v>
      </c>
      <c r="O101" s="347">
        <v>5.0917287342788317E-2</v>
      </c>
    </row>
    <row r="102" spans="1:15">
      <c r="A102" s="343" t="s">
        <v>162</v>
      </c>
      <c r="B102" s="344" t="s">
        <v>176</v>
      </c>
      <c r="C102" s="344" t="s">
        <v>254</v>
      </c>
      <c r="D102" s="344" t="s">
        <v>163</v>
      </c>
      <c r="E102" s="344" t="s">
        <v>365</v>
      </c>
      <c r="F102" s="344" t="s">
        <v>354</v>
      </c>
      <c r="G102" s="344" t="s">
        <v>164</v>
      </c>
      <c r="H102" s="345">
        <v>25000</v>
      </c>
      <c r="I102" s="345">
        <v>23682.800000003601</v>
      </c>
      <c r="J102" s="345">
        <v>24742.778206756553</v>
      </c>
      <c r="K102" s="345">
        <v>25000</v>
      </c>
      <c r="L102" s="346">
        <v>7.0000000000000007E-2</v>
      </c>
      <c r="M102" s="347">
        <v>0.1</v>
      </c>
      <c r="N102" s="347">
        <v>6.8387908733306404E-4</v>
      </c>
      <c r="O102" s="347">
        <v>3.2608822262911882E-2</v>
      </c>
    </row>
    <row r="103" spans="1:15">
      <c r="A103" s="343" t="s">
        <v>162</v>
      </c>
      <c r="B103" s="344" t="s">
        <v>176</v>
      </c>
      <c r="C103" s="344" t="s">
        <v>254</v>
      </c>
      <c r="D103" s="344" t="s">
        <v>163</v>
      </c>
      <c r="E103" s="344" t="s">
        <v>366</v>
      </c>
      <c r="F103" s="344" t="s">
        <v>367</v>
      </c>
      <c r="G103" s="344" t="s">
        <v>164</v>
      </c>
      <c r="H103" s="345">
        <v>26131.51</v>
      </c>
      <c r="I103" s="345">
        <v>25000.000000001299</v>
      </c>
      <c r="J103" s="345">
        <v>26122.479594367371</v>
      </c>
      <c r="K103" s="345">
        <v>26131.51</v>
      </c>
      <c r="L103" s="346">
        <v>7.0000000000000007E-2</v>
      </c>
      <c r="M103" s="347">
        <v>0.1</v>
      </c>
      <c r="N103" s="347">
        <v>7.2201340345015195E-4</v>
      </c>
      <c r="O103" s="347">
        <v>3.2608822262911882E-2</v>
      </c>
    </row>
    <row r="104" spans="1:15">
      <c r="A104" s="343" t="s">
        <v>162</v>
      </c>
      <c r="B104" s="344" t="s">
        <v>176</v>
      </c>
      <c r="C104" s="344" t="s">
        <v>254</v>
      </c>
      <c r="D104" s="344" t="s">
        <v>163</v>
      </c>
      <c r="E104" s="344" t="s">
        <v>366</v>
      </c>
      <c r="F104" s="344" t="s">
        <v>354</v>
      </c>
      <c r="G104" s="344" t="s">
        <v>164</v>
      </c>
      <c r="H104" s="345">
        <v>78394.53</v>
      </c>
      <c r="I104" s="345">
        <v>75000.0000000039</v>
      </c>
      <c r="J104" s="345">
        <v>78367.438783102116</v>
      </c>
      <c r="K104" s="345">
        <v>78394.53</v>
      </c>
      <c r="L104" s="346">
        <v>7.0000000000000007E-2</v>
      </c>
      <c r="M104" s="347">
        <v>0.1</v>
      </c>
      <c r="N104" s="347">
        <v>2.166040210350456E-3</v>
      </c>
      <c r="O104" s="347">
        <v>3.2608822262911882E-2</v>
      </c>
    </row>
    <row r="105" spans="1:15">
      <c r="A105" s="343" t="s">
        <v>170</v>
      </c>
      <c r="B105" s="344" t="s">
        <v>244</v>
      </c>
      <c r="C105" s="344" t="s">
        <v>254</v>
      </c>
      <c r="D105" s="344" t="s">
        <v>163</v>
      </c>
      <c r="E105" s="344" t="s">
        <v>368</v>
      </c>
      <c r="F105" s="344" t="s">
        <v>350</v>
      </c>
      <c r="G105" s="344" t="s">
        <v>164</v>
      </c>
      <c r="H105" s="345">
        <v>150871.60620000001</v>
      </c>
      <c r="I105" s="345">
        <v>145179.171670746</v>
      </c>
      <c r="J105" s="345">
        <v>150838.47543079857</v>
      </c>
      <c r="K105" s="345">
        <v>150871.60620000001</v>
      </c>
      <c r="L105" s="346">
        <v>6.0999999999999999E-2</v>
      </c>
      <c r="M105" s="347">
        <v>0.1</v>
      </c>
      <c r="N105" s="347">
        <v>4.1691065591072766E-3</v>
      </c>
      <c r="O105" s="347">
        <v>6.4889667718511151E-2</v>
      </c>
    </row>
    <row r="106" spans="1:15">
      <c r="A106" s="343" t="s">
        <v>162</v>
      </c>
      <c r="B106" s="344" t="s">
        <v>174</v>
      </c>
      <c r="C106" s="344" t="s">
        <v>254</v>
      </c>
      <c r="D106" s="344" t="s">
        <v>163</v>
      </c>
      <c r="E106" s="344" t="s">
        <v>369</v>
      </c>
      <c r="F106" s="344" t="s">
        <v>370</v>
      </c>
      <c r="G106" s="344" t="s">
        <v>164</v>
      </c>
      <c r="H106" s="345">
        <v>11089.12</v>
      </c>
      <c r="I106" s="345">
        <v>10539.656374796999</v>
      </c>
      <c r="J106" s="345">
        <v>10957.074475763005</v>
      </c>
      <c r="K106" s="345">
        <v>11089.12</v>
      </c>
      <c r="L106" s="346">
        <v>3.2500000000000001E-2</v>
      </c>
      <c r="M106" s="347">
        <v>0.1</v>
      </c>
      <c r="N106" s="347">
        <v>3.0284853340677013E-4</v>
      </c>
      <c r="O106" s="347">
        <v>0.10519363980139962</v>
      </c>
    </row>
    <row r="107" spans="1:15">
      <c r="A107" s="343" t="s">
        <v>162</v>
      </c>
      <c r="B107" s="344" t="s">
        <v>245</v>
      </c>
      <c r="C107" s="344" t="s">
        <v>254</v>
      </c>
      <c r="D107" s="344" t="s">
        <v>163</v>
      </c>
      <c r="E107" s="344" t="s">
        <v>371</v>
      </c>
      <c r="F107" s="344" t="s">
        <v>372</v>
      </c>
      <c r="G107" s="344" t="s">
        <v>164</v>
      </c>
      <c r="H107" s="345">
        <v>107172.62</v>
      </c>
      <c r="I107" s="345">
        <v>97649.956569892398</v>
      </c>
      <c r="J107" s="345">
        <v>100861.67702665219</v>
      </c>
      <c r="K107" s="345">
        <v>107172.62</v>
      </c>
      <c r="L107" s="346">
        <v>5.5E-2</v>
      </c>
      <c r="M107" s="347">
        <v>0.1</v>
      </c>
      <c r="N107" s="347">
        <v>2.7877706802154276E-3</v>
      </c>
      <c r="O107" s="347">
        <v>1.8134418738621087E-2</v>
      </c>
    </row>
    <row r="108" spans="1:15">
      <c r="A108" s="343" t="s">
        <v>170</v>
      </c>
      <c r="B108" s="344" t="s">
        <v>244</v>
      </c>
      <c r="C108" s="344" t="s">
        <v>254</v>
      </c>
      <c r="D108" s="344" t="s">
        <v>163</v>
      </c>
      <c r="E108" s="344" t="s">
        <v>373</v>
      </c>
      <c r="F108" s="344" t="s">
        <v>259</v>
      </c>
      <c r="G108" s="344" t="s">
        <v>164</v>
      </c>
      <c r="H108" s="345">
        <v>18019.999983000002</v>
      </c>
      <c r="I108" s="345">
        <v>16513.7475253351</v>
      </c>
      <c r="J108" s="345">
        <v>17061.354087135533</v>
      </c>
      <c r="K108" s="345">
        <v>18019.999983000002</v>
      </c>
      <c r="L108" s="346">
        <v>0.06</v>
      </c>
      <c r="M108" s="347">
        <v>0.1</v>
      </c>
      <c r="N108" s="347">
        <v>4.7156803347937363E-4</v>
      </c>
      <c r="O108" s="347">
        <v>6.4889667718511151E-2</v>
      </c>
    </row>
    <row r="109" spans="1:15">
      <c r="A109" s="343" t="s">
        <v>162</v>
      </c>
      <c r="B109" s="344" t="s">
        <v>167</v>
      </c>
      <c r="C109" s="344" t="s">
        <v>254</v>
      </c>
      <c r="D109" s="344" t="s">
        <v>163</v>
      </c>
      <c r="E109" s="344" t="s">
        <v>374</v>
      </c>
      <c r="F109" s="344" t="s">
        <v>349</v>
      </c>
      <c r="G109" s="344" t="s">
        <v>164</v>
      </c>
      <c r="H109" s="345">
        <v>110536.99</v>
      </c>
      <c r="I109" s="345">
        <v>96695.913307351395</v>
      </c>
      <c r="J109" s="345">
        <v>99901.89330687029</v>
      </c>
      <c r="K109" s="345">
        <v>110536.99</v>
      </c>
      <c r="L109" s="346">
        <v>0.06</v>
      </c>
      <c r="M109" s="347">
        <v>0.1</v>
      </c>
      <c r="N109" s="347">
        <v>2.7612426966221243E-3</v>
      </c>
      <c r="O109" s="347">
        <v>5.0917287342788317E-2</v>
      </c>
    </row>
    <row r="110" spans="1:15">
      <c r="A110" s="343" t="s">
        <v>162</v>
      </c>
      <c r="B110" s="344" t="s">
        <v>250</v>
      </c>
      <c r="C110" s="344" t="s">
        <v>254</v>
      </c>
      <c r="D110" s="344" t="s">
        <v>163</v>
      </c>
      <c r="E110" s="344" t="s">
        <v>303</v>
      </c>
      <c r="F110" s="344" t="s">
        <v>375</v>
      </c>
      <c r="G110" s="344" t="s">
        <v>164</v>
      </c>
      <c r="H110" s="345">
        <v>175787.67</v>
      </c>
      <c r="I110" s="345">
        <v>147698.53086293701</v>
      </c>
      <c r="J110" s="345">
        <v>152352.44314051245</v>
      </c>
      <c r="K110" s="345">
        <v>175787.67</v>
      </c>
      <c r="L110" s="346">
        <v>6.25E-2</v>
      </c>
      <c r="M110" s="347">
        <v>0.1</v>
      </c>
      <c r="N110" s="347">
        <v>4.2109519350355196E-3</v>
      </c>
      <c r="O110" s="347">
        <v>4.8677642957995475E-2</v>
      </c>
    </row>
    <row r="111" spans="1:15">
      <c r="A111" s="343" t="s">
        <v>162</v>
      </c>
      <c r="B111" s="344" t="s">
        <v>244</v>
      </c>
      <c r="C111" s="344" t="s">
        <v>254</v>
      </c>
      <c r="D111" s="344" t="s">
        <v>163</v>
      </c>
      <c r="E111" s="344" t="s">
        <v>376</v>
      </c>
      <c r="F111" s="344" t="s">
        <v>377</v>
      </c>
      <c r="G111" s="344" t="s">
        <v>164</v>
      </c>
      <c r="H111" s="345">
        <v>74445</v>
      </c>
      <c r="I111" s="345">
        <v>70650.370000000301</v>
      </c>
      <c r="J111" s="345">
        <v>72397.152153942239</v>
      </c>
      <c r="K111" s="345">
        <v>74445</v>
      </c>
      <c r="L111" s="346">
        <v>6.3299999999999995E-2</v>
      </c>
      <c r="M111" s="347">
        <v>0.1</v>
      </c>
      <c r="N111" s="347">
        <v>2.0010242150992957E-3</v>
      </c>
      <c r="O111" s="347">
        <v>6.4889667718511151E-2</v>
      </c>
    </row>
    <row r="112" spans="1:15">
      <c r="A112" s="343" t="s">
        <v>170</v>
      </c>
      <c r="B112" s="344" t="s">
        <v>244</v>
      </c>
      <c r="C112" s="344" t="s">
        <v>254</v>
      </c>
      <c r="D112" s="344" t="s">
        <v>163</v>
      </c>
      <c r="E112" s="344" t="s">
        <v>378</v>
      </c>
      <c r="F112" s="344" t="s">
        <v>259</v>
      </c>
      <c r="G112" s="344" t="s">
        <v>164</v>
      </c>
      <c r="H112" s="345">
        <v>25439.999975999999</v>
      </c>
      <c r="I112" s="345">
        <v>23787.9136015441</v>
      </c>
      <c r="J112" s="345">
        <v>24339.297011088864</v>
      </c>
      <c r="K112" s="345">
        <v>25439.999975999999</v>
      </c>
      <c r="L112" s="346">
        <v>0.06</v>
      </c>
      <c r="M112" s="347">
        <v>0.1</v>
      </c>
      <c r="N112" s="347">
        <v>6.7272705139176771E-4</v>
      </c>
      <c r="O112" s="347">
        <v>6.4889667718511151E-2</v>
      </c>
    </row>
    <row r="113" spans="1:15">
      <c r="A113" s="343" t="s">
        <v>170</v>
      </c>
      <c r="B113" s="344" t="s">
        <v>173</v>
      </c>
      <c r="C113" s="344" t="s">
        <v>254</v>
      </c>
      <c r="D113" s="344" t="s">
        <v>163</v>
      </c>
      <c r="E113" s="344" t="s">
        <v>379</v>
      </c>
      <c r="F113" s="344" t="s">
        <v>178</v>
      </c>
      <c r="G113" s="344" t="s">
        <v>164</v>
      </c>
      <c r="H113" s="345">
        <v>1558.2192</v>
      </c>
      <c r="I113" s="345">
        <v>1530.0090601812301</v>
      </c>
      <c r="J113" s="345">
        <v>779.7173653637285</v>
      </c>
      <c r="K113" s="345">
        <v>1558.2192</v>
      </c>
      <c r="L113" s="346">
        <v>6.25E-2</v>
      </c>
      <c r="M113" s="347">
        <v>0.1</v>
      </c>
      <c r="N113" s="347">
        <v>2.1551031810044566E-5</v>
      </c>
      <c r="O113" s="347">
        <v>0.12040717204985968</v>
      </c>
    </row>
    <row r="114" spans="1:15">
      <c r="A114" s="343" t="s">
        <v>162</v>
      </c>
      <c r="B114" s="344" t="s">
        <v>174</v>
      </c>
      <c r="C114" s="344" t="s">
        <v>254</v>
      </c>
      <c r="D114" s="344" t="s">
        <v>163</v>
      </c>
      <c r="E114" s="344" t="s">
        <v>379</v>
      </c>
      <c r="F114" s="344" t="s">
        <v>380</v>
      </c>
      <c r="G114" s="344" t="s">
        <v>164</v>
      </c>
      <c r="H114" s="345">
        <v>32588.37</v>
      </c>
      <c r="I114" s="345">
        <v>28661.712119117001</v>
      </c>
      <c r="J114" s="345">
        <v>29417.623005531983</v>
      </c>
      <c r="K114" s="345">
        <v>32588.37</v>
      </c>
      <c r="L114" s="346">
        <v>4.7500000000000001E-2</v>
      </c>
      <c r="M114" s="347">
        <v>0.1</v>
      </c>
      <c r="N114" s="347">
        <v>8.130896621397866E-4</v>
      </c>
      <c r="O114" s="347">
        <v>0.10519363980139962</v>
      </c>
    </row>
    <row r="115" spans="1:15">
      <c r="A115" s="343" t="s">
        <v>162</v>
      </c>
      <c r="B115" s="344" t="s">
        <v>195</v>
      </c>
      <c r="C115" s="344" t="s">
        <v>254</v>
      </c>
      <c r="D115" s="344" t="s">
        <v>163</v>
      </c>
      <c r="E115" s="344" t="s">
        <v>381</v>
      </c>
      <c r="F115" s="344" t="s">
        <v>382</v>
      </c>
      <c r="G115" s="344" t="s">
        <v>164</v>
      </c>
      <c r="H115" s="345">
        <v>26032.880000000001</v>
      </c>
      <c r="I115" s="345">
        <v>24599.500000000098</v>
      </c>
      <c r="J115" s="345">
        <v>25206.744086749619</v>
      </c>
      <c r="K115" s="345">
        <v>26032.880000000001</v>
      </c>
      <c r="L115" s="346">
        <v>0.04</v>
      </c>
      <c r="M115" s="347">
        <v>0.1</v>
      </c>
      <c r="N115" s="347">
        <v>6.9670289232019744E-4</v>
      </c>
      <c r="O115" s="347">
        <v>0.11193318559995762</v>
      </c>
    </row>
    <row r="116" spans="1:15">
      <c r="A116" s="343" t="s">
        <v>162</v>
      </c>
      <c r="B116" s="344" t="s">
        <v>176</v>
      </c>
      <c r="C116" s="344" t="s">
        <v>254</v>
      </c>
      <c r="D116" s="344" t="s">
        <v>163</v>
      </c>
      <c r="E116" s="344" t="s">
        <v>381</v>
      </c>
      <c r="F116" s="344" t="s">
        <v>383</v>
      </c>
      <c r="G116" s="344" t="s">
        <v>164</v>
      </c>
      <c r="H116" s="345">
        <v>101150.68</v>
      </c>
      <c r="I116" s="345">
        <v>97900.281292721804</v>
      </c>
      <c r="J116" s="345">
        <v>100618.95275237097</v>
      </c>
      <c r="K116" s="345">
        <v>101150.68</v>
      </c>
      <c r="L116" s="346">
        <v>7.0000000000000007E-2</v>
      </c>
      <c r="M116" s="347">
        <v>0.1</v>
      </c>
      <c r="N116" s="347">
        <v>2.7810618921487872E-3</v>
      </c>
      <c r="O116" s="347">
        <v>3.2608822262911882E-2</v>
      </c>
    </row>
    <row r="117" spans="1:15">
      <c r="A117" s="343" t="s">
        <v>162</v>
      </c>
      <c r="B117" s="344" t="s">
        <v>176</v>
      </c>
      <c r="C117" s="344" t="s">
        <v>254</v>
      </c>
      <c r="D117" s="344" t="s">
        <v>163</v>
      </c>
      <c r="E117" s="344" t="s">
        <v>381</v>
      </c>
      <c r="F117" s="344" t="s">
        <v>367</v>
      </c>
      <c r="G117" s="344" t="s">
        <v>164</v>
      </c>
      <c r="H117" s="345">
        <v>25431.51</v>
      </c>
      <c r="I117" s="345">
        <v>24465.986515666002</v>
      </c>
      <c r="J117" s="345">
        <v>25149.150376127469</v>
      </c>
      <c r="K117" s="345">
        <v>25431.51</v>
      </c>
      <c r="L117" s="346">
        <v>7.0000000000000007E-2</v>
      </c>
      <c r="M117" s="347">
        <v>0.1</v>
      </c>
      <c r="N117" s="347">
        <v>6.9511102846694407E-4</v>
      </c>
      <c r="O117" s="347">
        <v>3.2608822262911882E-2</v>
      </c>
    </row>
    <row r="118" spans="1:15">
      <c r="A118" s="343" t="s">
        <v>162</v>
      </c>
      <c r="B118" s="344" t="s">
        <v>247</v>
      </c>
      <c r="C118" s="344" t="s">
        <v>254</v>
      </c>
      <c r="D118" s="344" t="s">
        <v>163</v>
      </c>
      <c r="E118" s="344" t="s">
        <v>384</v>
      </c>
      <c r="F118" s="344" t="s">
        <v>385</v>
      </c>
      <c r="G118" s="344" t="s">
        <v>164</v>
      </c>
      <c r="H118" s="345">
        <v>117879.38</v>
      </c>
      <c r="I118" s="345">
        <v>98633.383108250797</v>
      </c>
      <c r="J118" s="345">
        <v>101056.67020351492</v>
      </c>
      <c r="K118" s="345">
        <v>117879.38</v>
      </c>
      <c r="L118" s="346">
        <v>6.5000000000000002E-2</v>
      </c>
      <c r="M118" s="347">
        <v>0.1</v>
      </c>
      <c r="N118" s="347">
        <v>2.7931602025526017E-3</v>
      </c>
      <c r="O118" s="347">
        <v>0.44263228134295041</v>
      </c>
    </row>
    <row r="119" spans="1:15">
      <c r="A119" s="343" t="s">
        <v>162</v>
      </c>
      <c r="B119" s="344" t="s">
        <v>247</v>
      </c>
      <c r="C119" s="344" t="s">
        <v>254</v>
      </c>
      <c r="D119" s="344" t="s">
        <v>163</v>
      </c>
      <c r="E119" s="344" t="s">
        <v>384</v>
      </c>
      <c r="F119" s="344" t="s">
        <v>386</v>
      </c>
      <c r="G119" s="344" t="s">
        <v>164</v>
      </c>
      <c r="H119" s="345">
        <v>117879.39</v>
      </c>
      <c r="I119" s="345">
        <v>98563.290992248105</v>
      </c>
      <c r="J119" s="345">
        <v>100984.91615414576</v>
      </c>
      <c r="K119" s="345">
        <v>117879.39</v>
      </c>
      <c r="L119" s="346">
        <v>6.5000000000000002E-2</v>
      </c>
      <c r="M119" s="347">
        <v>0.1</v>
      </c>
      <c r="N119" s="347">
        <v>2.7911769534047096E-3</v>
      </c>
      <c r="O119" s="347">
        <v>0.44263228134295041</v>
      </c>
    </row>
    <row r="120" spans="1:15">
      <c r="A120" s="343" t="s">
        <v>162</v>
      </c>
      <c r="B120" s="344" t="s">
        <v>174</v>
      </c>
      <c r="C120" s="344" t="s">
        <v>254</v>
      </c>
      <c r="D120" s="344" t="s">
        <v>163</v>
      </c>
      <c r="E120" s="344" t="s">
        <v>387</v>
      </c>
      <c r="F120" s="344" t="s">
        <v>388</v>
      </c>
      <c r="G120" s="344" t="s">
        <v>164</v>
      </c>
      <c r="H120" s="345">
        <v>25681.16</v>
      </c>
      <c r="I120" s="345">
        <v>25000.000000001</v>
      </c>
      <c r="J120" s="345">
        <v>25606.539286262992</v>
      </c>
      <c r="K120" s="345">
        <v>25681.16</v>
      </c>
      <c r="L120" s="346">
        <v>6.5000000000000002E-2</v>
      </c>
      <c r="M120" s="347">
        <v>0.1</v>
      </c>
      <c r="N120" s="347">
        <v>7.0775304901152182E-4</v>
      </c>
      <c r="O120" s="347">
        <v>0.10519363980139962</v>
      </c>
    </row>
    <row r="121" spans="1:15">
      <c r="A121" s="343" t="s">
        <v>162</v>
      </c>
      <c r="B121" s="344" t="s">
        <v>174</v>
      </c>
      <c r="C121" s="344" t="s">
        <v>254</v>
      </c>
      <c r="D121" s="344" t="s">
        <v>163</v>
      </c>
      <c r="E121" s="344" t="s">
        <v>389</v>
      </c>
      <c r="F121" s="344" t="s">
        <v>388</v>
      </c>
      <c r="G121" s="344" t="s">
        <v>164</v>
      </c>
      <c r="H121" s="345">
        <v>77330.13</v>
      </c>
      <c r="I121" s="345">
        <v>75000.000000018903</v>
      </c>
      <c r="J121" s="345">
        <v>76543.21712785757</v>
      </c>
      <c r="K121" s="345">
        <v>77330.13</v>
      </c>
      <c r="L121" s="346">
        <v>6.5000000000000002E-2</v>
      </c>
      <c r="M121" s="347">
        <v>0.1</v>
      </c>
      <c r="N121" s="347">
        <v>2.1156195570892476E-3</v>
      </c>
      <c r="O121" s="347">
        <v>0.10519363980139962</v>
      </c>
    </row>
    <row r="122" spans="1:15">
      <c r="A122" s="343" t="s">
        <v>162</v>
      </c>
      <c r="B122" s="344" t="s">
        <v>174</v>
      </c>
      <c r="C122" s="344" t="s">
        <v>254</v>
      </c>
      <c r="D122" s="344" t="s">
        <v>163</v>
      </c>
      <c r="E122" s="344" t="s">
        <v>390</v>
      </c>
      <c r="F122" s="344" t="s">
        <v>391</v>
      </c>
      <c r="G122" s="344" t="s">
        <v>164</v>
      </c>
      <c r="H122" s="345">
        <v>460726.02</v>
      </c>
      <c r="I122" s="345">
        <v>450000.00000004697</v>
      </c>
      <c r="J122" s="345">
        <v>459216.57914890297</v>
      </c>
      <c r="K122" s="345">
        <v>460726.02</v>
      </c>
      <c r="L122" s="346">
        <v>6.5000000000000002E-2</v>
      </c>
      <c r="M122" s="347">
        <v>0.1</v>
      </c>
      <c r="N122" s="347">
        <v>1.2692536481243069E-2</v>
      </c>
      <c r="O122" s="347">
        <v>0.10519363980139962</v>
      </c>
    </row>
    <row r="123" spans="1:15">
      <c r="A123" s="343" t="s">
        <v>162</v>
      </c>
      <c r="B123" s="344" t="s">
        <v>195</v>
      </c>
      <c r="C123" s="344" t="s">
        <v>254</v>
      </c>
      <c r="D123" s="344" t="s">
        <v>163</v>
      </c>
      <c r="E123" s="344" t="s">
        <v>390</v>
      </c>
      <c r="F123" s="344" t="s">
        <v>392</v>
      </c>
      <c r="G123" s="344" t="s">
        <v>164</v>
      </c>
      <c r="H123" s="345">
        <v>307150.68</v>
      </c>
      <c r="I123" s="345">
        <v>300000.00000003102</v>
      </c>
      <c r="J123" s="345">
        <v>306144.38609926932</v>
      </c>
      <c r="K123" s="345">
        <v>307150.68</v>
      </c>
      <c r="L123" s="346">
        <v>6.7500000000000004E-2</v>
      </c>
      <c r="M123" s="347">
        <v>0.1</v>
      </c>
      <c r="N123" s="347">
        <v>8.4616909874953988E-3</v>
      </c>
      <c r="O123" s="347">
        <v>0.11193318559995762</v>
      </c>
    </row>
    <row r="124" spans="1:15">
      <c r="A124" s="343" t="s">
        <v>162</v>
      </c>
      <c r="B124" s="344" t="s">
        <v>244</v>
      </c>
      <c r="C124" s="344" t="s">
        <v>254</v>
      </c>
      <c r="D124" s="344" t="s">
        <v>163</v>
      </c>
      <c r="E124" s="344" t="s">
        <v>390</v>
      </c>
      <c r="F124" s="344" t="s">
        <v>261</v>
      </c>
      <c r="G124" s="344" t="s">
        <v>164</v>
      </c>
      <c r="H124" s="345">
        <v>200000</v>
      </c>
      <c r="I124" s="345">
        <v>191440.260000001</v>
      </c>
      <c r="J124" s="345">
        <v>195322.75099785966</v>
      </c>
      <c r="K124" s="345">
        <v>200000</v>
      </c>
      <c r="L124" s="346">
        <v>6.5000000000000002E-2</v>
      </c>
      <c r="M124" s="347">
        <v>0.1</v>
      </c>
      <c r="N124" s="347">
        <v>5.3986316157222571E-3</v>
      </c>
      <c r="O124" s="347">
        <v>6.4889667718511151E-2</v>
      </c>
    </row>
    <row r="125" spans="1:15">
      <c r="A125" s="343" t="s">
        <v>162</v>
      </c>
      <c r="B125" s="344" t="s">
        <v>176</v>
      </c>
      <c r="C125" s="344" t="s">
        <v>254</v>
      </c>
      <c r="D125" s="344" t="s">
        <v>163</v>
      </c>
      <c r="E125" s="344" t="s">
        <v>390</v>
      </c>
      <c r="F125" s="344" t="s">
        <v>393</v>
      </c>
      <c r="G125" s="344" t="s">
        <v>164</v>
      </c>
      <c r="H125" s="345">
        <v>75000</v>
      </c>
      <c r="I125" s="345">
        <v>73040.120000014504</v>
      </c>
      <c r="J125" s="345">
        <v>74509.770701245841</v>
      </c>
      <c r="K125" s="345">
        <v>75000</v>
      </c>
      <c r="L125" s="346">
        <v>7.0000000000000007E-2</v>
      </c>
      <c r="M125" s="347">
        <v>0.1</v>
      </c>
      <c r="N125" s="347">
        <v>2.0594160267196401E-3</v>
      </c>
      <c r="O125" s="347">
        <v>3.2608822262911882E-2</v>
      </c>
    </row>
    <row r="126" spans="1:15">
      <c r="A126" s="343" t="s">
        <v>162</v>
      </c>
      <c r="B126" s="344" t="s">
        <v>176</v>
      </c>
      <c r="C126" s="344" t="s">
        <v>254</v>
      </c>
      <c r="D126" s="344" t="s">
        <v>163</v>
      </c>
      <c r="E126" s="344" t="s">
        <v>390</v>
      </c>
      <c r="F126" s="344" t="s">
        <v>394</v>
      </c>
      <c r="G126" s="344" t="s">
        <v>164</v>
      </c>
      <c r="H126" s="345">
        <v>200000</v>
      </c>
      <c r="I126" s="345">
        <v>195111.52000003101</v>
      </c>
      <c r="J126" s="345">
        <v>199040.69795115781</v>
      </c>
      <c r="K126" s="345">
        <v>200000</v>
      </c>
      <c r="L126" s="346">
        <v>7.0000000000000007E-2</v>
      </c>
      <c r="M126" s="347">
        <v>0.1</v>
      </c>
      <c r="N126" s="347">
        <v>5.5013939711832122E-3</v>
      </c>
      <c r="O126" s="347">
        <v>3.2608822262911882E-2</v>
      </c>
    </row>
    <row r="127" spans="1:15">
      <c r="A127" s="343" t="s">
        <v>162</v>
      </c>
      <c r="B127" s="344" t="s">
        <v>176</v>
      </c>
      <c r="C127" s="344" t="s">
        <v>254</v>
      </c>
      <c r="D127" s="344" t="s">
        <v>163</v>
      </c>
      <c r="E127" s="344" t="s">
        <v>390</v>
      </c>
      <c r="F127" s="344" t="s">
        <v>395</v>
      </c>
      <c r="G127" s="344" t="s">
        <v>164</v>
      </c>
      <c r="H127" s="345">
        <v>25000</v>
      </c>
      <c r="I127" s="345">
        <v>24362.050000004499</v>
      </c>
      <c r="J127" s="345">
        <v>24852.390499537421</v>
      </c>
      <c r="K127" s="345">
        <v>25000</v>
      </c>
      <c r="L127" s="346">
        <v>7.0000000000000007E-2</v>
      </c>
      <c r="M127" s="347">
        <v>0.1</v>
      </c>
      <c r="N127" s="347">
        <v>6.8690872103551522E-4</v>
      </c>
      <c r="O127" s="347">
        <v>3.2608822262911882E-2</v>
      </c>
    </row>
    <row r="128" spans="1:15">
      <c r="A128" s="343" t="s">
        <v>162</v>
      </c>
      <c r="B128" s="344" t="s">
        <v>176</v>
      </c>
      <c r="C128" s="344" t="s">
        <v>254</v>
      </c>
      <c r="D128" s="344" t="s">
        <v>163</v>
      </c>
      <c r="E128" s="344" t="s">
        <v>390</v>
      </c>
      <c r="F128" s="344" t="s">
        <v>383</v>
      </c>
      <c r="G128" s="344" t="s">
        <v>164</v>
      </c>
      <c r="H128" s="345">
        <v>300000</v>
      </c>
      <c r="I128" s="345">
        <v>292805.80000004399</v>
      </c>
      <c r="J128" s="345">
        <v>298703.71625050716</v>
      </c>
      <c r="K128" s="345">
        <v>300000</v>
      </c>
      <c r="L128" s="346">
        <v>7.0000000000000007E-2</v>
      </c>
      <c r="M128" s="347">
        <v>0.1</v>
      </c>
      <c r="N128" s="347">
        <v>8.2560342717136366E-3</v>
      </c>
      <c r="O128" s="347">
        <v>3.2608822262911882E-2</v>
      </c>
    </row>
    <row r="129" spans="1:15">
      <c r="A129" s="343" t="s">
        <v>162</v>
      </c>
      <c r="B129" s="344" t="s">
        <v>167</v>
      </c>
      <c r="C129" s="344" t="s">
        <v>254</v>
      </c>
      <c r="D129" s="344" t="s">
        <v>163</v>
      </c>
      <c r="E129" s="344" t="s">
        <v>390</v>
      </c>
      <c r="F129" s="344" t="s">
        <v>396</v>
      </c>
      <c r="G129" s="344" t="s">
        <v>164</v>
      </c>
      <c r="H129" s="345">
        <v>51191.78</v>
      </c>
      <c r="I129" s="345">
        <v>50000.000000005202</v>
      </c>
      <c r="J129" s="345">
        <v>51024.06434987815</v>
      </c>
      <c r="K129" s="345">
        <v>51191.78</v>
      </c>
      <c r="L129" s="346">
        <v>7.0000000000000007E-2</v>
      </c>
      <c r="M129" s="347">
        <v>0.1</v>
      </c>
      <c r="N129" s="347">
        <v>1.4102818312492311E-3</v>
      </c>
      <c r="O129" s="347">
        <v>5.0917287342788317E-2</v>
      </c>
    </row>
    <row r="130" spans="1:15">
      <c r="A130" s="343" t="s">
        <v>162</v>
      </c>
      <c r="B130" s="344" t="s">
        <v>167</v>
      </c>
      <c r="C130" s="344" t="s">
        <v>254</v>
      </c>
      <c r="D130" s="344" t="s">
        <v>163</v>
      </c>
      <c r="E130" s="344" t="s">
        <v>390</v>
      </c>
      <c r="F130" s="344" t="s">
        <v>263</v>
      </c>
      <c r="G130" s="344" t="s">
        <v>164</v>
      </c>
      <c r="H130" s="345">
        <v>25000</v>
      </c>
      <c r="I130" s="345">
        <v>23310.1700000001</v>
      </c>
      <c r="J130" s="345">
        <v>23799.523067684233</v>
      </c>
      <c r="K130" s="345">
        <v>25000</v>
      </c>
      <c r="L130" s="346">
        <v>6.7500000000000004E-2</v>
      </c>
      <c r="M130" s="347">
        <v>0.1</v>
      </c>
      <c r="N130" s="347">
        <v>6.5780794616045115E-4</v>
      </c>
      <c r="O130" s="347">
        <v>5.0917287342788317E-2</v>
      </c>
    </row>
    <row r="131" spans="1:15">
      <c r="A131" s="343" t="s">
        <v>162</v>
      </c>
      <c r="B131" s="344" t="s">
        <v>167</v>
      </c>
      <c r="C131" s="344" t="s">
        <v>254</v>
      </c>
      <c r="D131" s="344" t="s">
        <v>163</v>
      </c>
      <c r="E131" s="344" t="s">
        <v>390</v>
      </c>
      <c r="F131" s="344" t="s">
        <v>346</v>
      </c>
      <c r="G131" s="344" t="s">
        <v>164</v>
      </c>
      <c r="H131" s="345">
        <v>100000</v>
      </c>
      <c r="I131" s="345">
        <v>93375.940000000803</v>
      </c>
      <c r="J131" s="345">
        <v>95337.586320638249</v>
      </c>
      <c r="K131" s="345">
        <v>100000</v>
      </c>
      <c r="L131" s="346">
        <v>6.7500000000000004E-2</v>
      </c>
      <c r="M131" s="347">
        <v>0.1</v>
      </c>
      <c r="N131" s="347">
        <v>2.6350873364613188E-3</v>
      </c>
      <c r="O131" s="347">
        <v>5.0917287342788317E-2</v>
      </c>
    </row>
    <row r="132" spans="1:15">
      <c r="A132" s="343" t="s">
        <v>162</v>
      </c>
      <c r="B132" s="344" t="s">
        <v>250</v>
      </c>
      <c r="C132" s="344" t="s">
        <v>254</v>
      </c>
      <c r="D132" s="344" t="s">
        <v>163</v>
      </c>
      <c r="E132" s="344" t="s">
        <v>397</v>
      </c>
      <c r="F132" s="344" t="s">
        <v>398</v>
      </c>
      <c r="G132" s="344" t="s">
        <v>164</v>
      </c>
      <c r="H132" s="345">
        <v>117915.07</v>
      </c>
      <c r="I132" s="345">
        <v>98422.539453087898</v>
      </c>
      <c r="J132" s="345">
        <v>100591.80308615907</v>
      </c>
      <c r="K132" s="345">
        <v>117915.07</v>
      </c>
      <c r="L132" s="346">
        <v>6.5000000000000002E-2</v>
      </c>
      <c r="M132" s="347">
        <v>0.1</v>
      </c>
      <c r="N132" s="347">
        <v>2.7803114877764388E-3</v>
      </c>
      <c r="O132" s="347">
        <v>4.8677642957995475E-2</v>
      </c>
    </row>
    <row r="133" spans="1:15">
      <c r="A133" s="343" t="s">
        <v>162</v>
      </c>
      <c r="B133" s="344" t="s">
        <v>247</v>
      </c>
      <c r="C133" s="344" t="s">
        <v>254</v>
      </c>
      <c r="D133" s="344" t="s">
        <v>163</v>
      </c>
      <c r="E133" s="344" t="s">
        <v>399</v>
      </c>
      <c r="F133" s="344" t="s">
        <v>352</v>
      </c>
      <c r="G133" s="344" t="s">
        <v>164</v>
      </c>
      <c r="H133" s="345">
        <v>4159886.72</v>
      </c>
      <c r="I133" s="345">
        <v>4001579.6078298502</v>
      </c>
      <c r="J133" s="345">
        <v>4046877.0438241605</v>
      </c>
      <c r="K133" s="345">
        <v>4159886.72</v>
      </c>
      <c r="L133" s="346">
        <v>3.7999999999999999E-2</v>
      </c>
      <c r="M133" s="347">
        <v>0.1</v>
      </c>
      <c r="N133" s="347">
        <v>0.11185383291047926</v>
      </c>
      <c r="O133" s="347">
        <v>0.44263228134295041</v>
      </c>
    </row>
    <row r="134" spans="1:15">
      <c r="A134" s="343" t="s">
        <v>253</v>
      </c>
      <c r="B134" s="344" t="s">
        <v>179</v>
      </c>
      <c r="C134" s="344" t="s">
        <v>254</v>
      </c>
      <c r="D134" s="344" t="s">
        <v>163</v>
      </c>
      <c r="E134" s="344" t="s">
        <v>400</v>
      </c>
      <c r="F134" s="344" t="s">
        <v>282</v>
      </c>
      <c r="G134" s="344" t="s">
        <v>164</v>
      </c>
      <c r="H134" s="345">
        <v>3067.32</v>
      </c>
      <c r="I134" s="345">
        <v>2956.64929578499</v>
      </c>
      <c r="J134" s="345">
        <v>3024.5717705593015</v>
      </c>
      <c r="K134" s="345">
        <v>3067.32</v>
      </c>
      <c r="L134" s="346">
        <v>0.09</v>
      </c>
      <c r="M134" s="347">
        <v>0.1</v>
      </c>
      <c r="N134" s="347">
        <v>8.3597782138248799E-5</v>
      </c>
      <c r="O134" s="347">
        <v>8.3597782138248799E-5</v>
      </c>
    </row>
    <row r="135" spans="1:15">
      <c r="A135" s="343" t="s">
        <v>170</v>
      </c>
      <c r="B135" s="344" t="s">
        <v>173</v>
      </c>
      <c r="C135" s="344" t="s">
        <v>254</v>
      </c>
      <c r="D135" s="344" t="s">
        <v>163</v>
      </c>
      <c r="E135" s="344" t="s">
        <v>400</v>
      </c>
      <c r="F135" s="344" t="s">
        <v>178</v>
      </c>
      <c r="G135" s="344" t="s">
        <v>164</v>
      </c>
      <c r="H135" s="345">
        <v>3116.4384</v>
      </c>
      <c r="I135" s="345">
        <v>3081.5786143181299</v>
      </c>
      <c r="J135" s="345">
        <v>1559.434730727457</v>
      </c>
      <c r="K135" s="345">
        <v>3116.4384</v>
      </c>
      <c r="L135" s="346">
        <v>6.25E-2</v>
      </c>
      <c r="M135" s="347">
        <v>0.1</v>
      </c>
      <c r="N135" s="347">
        <v>4.3102063620089132E-5</v>
      </c>
      <c r="O135" s="347">
        <v>0.12040717204985968</v>
      </c>
    </row>
    <row r="136" spans="1:15">
      <c r="A136" s="343" t="s">
        <v>162</v>
      </c>
      <c r="B136" s="344" t="s">
        <v>195</v>
      </c>
      <c r="C136" s="344" t="s">
        <v>254</v>
      </c>
      <c r="D136" s="344" t="s">
        <v>163</v>
      </c>
      <c r="E136" s="344" t="s">
        <v>400</v>
      </c>
      <c r="F136" s="344" t="s">
        <v>401</v>
      </c>
      <c r="G136" s="344" t="s">
        <v>164</v>
      </c>
      <c r="H136" s="345">
        <v>26650.13</v>
      </c>
      <c r="I136" s="345">
        <v>24590.786591775501</v>
      </c>
      <c r="J136" s="345">
        <v>25129.858577372434</v>
      </c>
      <c r="K136" s="345">
        <v>26650.13</v>
      </c>
      <c r="L136" s="346">
        <v>6.7500000000000004E-2</v>
      </c>
      <c r="M136" s="347">
        <v>0.1</v>
      </c>
      <c r="N136" s="347">
        <v>6.9457781196169313E-4</v>
      </c>
      <c r="O136" s="347">
        <v>0.11193318559995762</v>
      </c>
    </row>
    <row r="137" spans="1:15">
      <c r="A137" s="343" t="s">
        <v>162</v>
      </c>
      <c r="B137" s="344" t="s">
        <v>247</v>
      </c>
      <c r="C137" s="344" t="s">
        <v>254</v>
      </c>
      <c r="D137" s="344" t="s">
        <v>163</v>
      </c>
      <c r="E137" s="344" t="s">
        <v>402</v>
      </c>
      <c r="F137" s="344" t="s">
        <v>403</v>
      </c>
      <c r="G137" s="344" t="s">
        <v>164</v>
      </c>
      <c r="H137" s="345">
        <v>58861</v>
      </c>
      <c r="I137" s="345">
        <v>49461.688945389302</v>
      </c>
      <c r="J137" s="345">
        <v>50459.138006383757</v>
      </c>
      <c r="K137" s="345">
        <v>58861</v>
      </c>
      <c r="L137" s="346">
        <v>6.4299999999999996E-2</v>
      </c>
      <c r="M137" s="347">
        <v>0.1</v>
      </c>
      <c r="N137" s="347">
        <v>1.3946675251688473E-3</v>
      </c>
      <c r="O137" s="347">
        <v>0.44263228134295041</v>
      </c>
    </row>
    <row r="138" spans="1:15">
      <c r="A138" s="343" t="s">
        <v>162</v>
      </c>
      <c r="B138" s="344" t="s">
        <v>250</v>
      </c>
      <c r="C138" s="344" t="s">
        <v>254</v>
      </c>
      <c r="D138" s="344" t="s">
        <v>163</v>
      </c>
      <c r="E138" s="344" t="s">
        <v>404</v>
      </c>
      <c r="F138" s="344" t="s">
        <v>405</v>
      </c>
      <c r="G138" s="344" t="s">
        <v>164</v>
      </c>
      <c r="H138" s="345">
        <v>1179150.7</v>
      </c>
      <c r="I138" s="345">
        <v>984225.39453087898</v>
      </c>
      <c r="J138" s="345">
        <v>1003433.3906090098</v>
      </c>
      <c r="K138" s="345">
        <v>1179150.7</v>
      </c>
      <c r="L138" s="346">
        <v>6.5000000000000002E-2</v>
      </c>
      <c r="M138" s="347">
        <v>0.1</v>
      </c>
      <c r="N138" s="347">
        <v>2.7734440556146694E-2</v>
      </c>
      <c r="O138" s="347">
        <v>4.8677642957995475E-2</v>
      </c>
    </row>
    <row r="139" spans="1:15">
      <c r="A139" s="343" t="s">
        <v>162</v>
      </c>
      <c r="B139" s="344" t="s">
        <v>247</v>
      </c>
      <c r="C139" s="344" t="s">
        <v>254</v>
      </c>
      <c r="D139" s="344" t="s">
        <v>163</v>
      </c>
      <c r="E139" s="344" t="s">
        <v>406</v>
      </c>
      <c r="F139" s="344" t="s">
        <v>407</v>
      </c>
      <c r="G139" s="344" t="s">
        <v>164</v>
      </c>
      <c r="H139" s="345">
        <v>1007999.68</v>
      </c>
      <c r="I139" s="345">
        <v>806889.45600002701</v>
      </c>
      <c r="J139" s="345">
        <v>821589.03674298211</v>
      </c>
      <c r="K139" s="345">
        <v>1007999.68</v>
      </c>
      <c r="L139" s="346">
        <v>6.5000000000000002E-2</v>
      </c>
      <c r="M139" s="347">
        <v>0.1</v>
      </c>
      <c r="N139" s="347">
        <v>2.2708345680325086E-2</v>
      </c>
      <c r="O139" s="347">
        <v>0.44263228134295041</v>
      </c>
    </row>
    <row r="140" spans="1:15">
      <c r="A140" s="343" t="s">
        <v>162</v>
      </c>
      <c r="B140" s="344" t="s">
        <v>250</v>
      </c>
      <c r="C140" s="344" t="s">
        <v>254</v>
      </c>
      <c r="D140" s="344" t="s">
        <v>163</v>
      </c>
      <c r="E140" s="344" t="s">
        <v>406</v>
      </c>
      <c r="F140" s="344" t="s">
        <v>408</v>
      </c>
      <c r="G140" s="344" t="s">
        <v>164</v>
      </c>
      <c r="H140" s="345">
        <v>589575.35</v>
      </c>
      <c r="I140" s="345">
        <v>495559.41484602599</v>
      </c>
      <c r="J140" s="345">
        <v>504781.8219719663</v>
      </c>
      <c r="K140" s="345">
        <v>589575.35</v>
      </c>
      <c r="L140" s="346">
        <v>6.5000000000000002E-2</v>
      </c>
      <c r="M140" s="347">
        <v>0.1</v>
      </c>
      <c r="N140" s="347">
        <v>1.3951938979036821E-2</v>
      </c>
      <c r="O140" s="347">
        <v>4.8677642957995475E-2</v>
      </c>
    </row>
    <row r="141" spans="1:15">
      <c r="A141" s="343" t="s">
        <v>162</v>
      </c>
      <c r="B141" s="344" t="s">
        <v>246</v>
      </c>
      <c r="C141" s="344" t="s">
        <v>254</v>
      </c>
      <c r="D141" s="344" t="s">
        <v>163</v>
      </c>
      <c r="E141" s="344" t="s">
        <v>409</v>
      </c>
      <c r="F141" s="344" t="s">
        <v>410</v>
      </c>
      <c r="G141" s="344" t="s">
        <v>164</v>
      </c>
      <c r="H141" s="345">
        <v>26176</v>
      </c>
      <c r="I141" s="345">
        <v>24614.019363570598</v>
      </c>
      <c r="J141" s="345">
        <v>25051.431961979779</v>
      </c>
      <c r="K141" s="345">
        <v>26176</v>
      </c>
      <c r="L141" s="346">
        <v>6.25E-2</v>
      </c>
      <c r="M141" s="347">
        <v>0.1</v>
      </c>
      <c r="N141" s="347">
        <v>6.9241013613688602E-4</v>
      </c>
      <c r="O141" s="347">
        <v>3.5025495722953723E-3</v>
      </c>
    </row>
    <row r="142" spans="1:15">
      <c r="A142" s="343" t="s">
        <v>162</v>
      </c>
      <c r="B142" s="344" t="s">
        <v>167</v>
      </c>
      <c r="C142" s="344" t="s">
        <v>254</v>
      </c>
      <c r="D142" s="344" t="s">
        <v>163</v>
      </c>
      <c r="E142" s="344" t="s">
        <v>289</v>
      </c>
      <c r="F142" s="344" t="s">
        <v>312</v>
      </c>
      <c r="G142" s="344" t="s">
        <v>164</v>
      </c>
      <c r="H142" s="345">
        <v>104657.60000000001</v>
      </c>
      <c r="I142" s="345">
        <v>99621.4690508309</v>
      </c>
      <c r="J142" s="345">
        <v>101174.26476779152</v>
      </c>
      <c r="K142" s="345">
        <v>104657.60000000001</v>
      </c>
      <c r="L142" s="346">
        <v>6.25E-2</v>
      </c>
      <c r="M142" s="347">
        <v>0.1</v>
      </c>
      <c r="N142" s="347">
        <v>2.7964104625929575E-3</v>
      </c>
      <c r="O142" s="347">
        <v>5.0917287342788317E-2</v>
      </c>
    </row>
    <row r="143" spans="1:15">
      <c r="A143" s="343" t="s">
        <v>162</v>
      </c>
      <c r="B143" s="344" t="s">
        <v>169</v>
      </c>
      <c r="C143" s="344" t="s">
        <v>254</v>
      </c>
      <c r="D143" s="344" t="s">
        <v>163</v>
      </c>
      <c r="E143" s="344" t="s">
        <v>289</v>
      </c>
      <c r="F143" s="344" t="s">
        <v>411</v>
      </c>
      <c r="G143" s="344" t="s">
        <v>164</v>
      </c>
      <c r="H143" s="345">
        <v>104926.04</v>
      </c>
      <c r="I143" s="345">
        <v>100786.21358167101</v>
      </c>
      <c r="J143" s="345">
        <v>102112.90781327538</v>
      </c>
      <c r="K143" s="345">
        <v>104926.04</v>
      </c>
      <c r="L143" s="346">
        <v>6.2E-2</v>
      </c>
      <c r="M143" s="347">
        <v>0.1</v>
      </c>
      <c r="N143" s="347">
        <v>2.8223541276055524E-3</v>
      </c>
      <c r="O143" s="347">
        <v>6.2115593918266685E-3</v>
      </c>
    </row>
    <row r="144" spans="1:15">
      <c r="A144" s="343" t="s">
        <v>162</v>
      </c>
      <c r="B144" s="344" t="s">
        <v>169</v>
      </c>
      <c r="C144" s="344" t="s">
        <v>254</v>
      </c>
      <c r="D144" s="344" t="s">
        <v>163</v>
      </c>
      <c r="E144" s="344" t="s">
        <v>289</v>
      </c>
      <c r="F144" s="344" t="s">
        <v>411</v>
      </c>
      <c r="G144" s="344" t="s">
        <v>164</v>
      </c>
      <c r="H144" s="345">
        <v>104926.04</v>
      </c>
      <c r="I144" s="345">
        <v>101343.876159497</v>
      </c>
      <c r="J144" s="345">
        <v>102504.9447744894</v>
      </c>
      <c r="K144" s="345">
        <v>104926.04</v>
      </c>
      <c r="L144" s="346">
        <v>6.2E-2</v>
      </c>
      <c r="M144" s="347">
        <v>0.1</v>
      </c>
      <c r="N144" s="347">
        <v>2.8331898501341834E-3</v>
      </c>
      <c r="O144" s="347">
        <v>6.2115593918266685E-3</v>
      </c>
    </row>
    <row r="145" spans="1:15">
      <c r="A145" s="343" t="s">
        <v>165</v>
      </c>
      <c r="B145" s="344" t="s">
        <v>195</v>
      </c>
      <c r="C145" s="344" t="s">
        <v>254</v>
      </c>
      <c r="D145" s="344" t="s">
        <v>163</v>
      </c>
      <c r="E145" s="344" t="s">
        <v>297</v>
      </c>
      <c r="F145" s="344" t="s">
        <v>412</v>
      </c>
      <c r="G145" s="344" t="s">
        <v>164</v>
      </c>
      <c r="H145" s="345">
        <v>2905337.1073230002</v>
      </c>
      <c r="I145" s="345">
        <v>1938610.7285017001</v>
      </c>
      <c r="J145" s="345">
        <v>1974913.8406816144</v>
      </c>
      <c r="K145" s="345">
        <v>2905337.1073230002</v>
      </c>
      <c r="L145" s="346">
        <v>7.0000000000000007E-2</v>
      </c>
      <c r="M145" s="347">
        <v>0.1</v>
      </c>
      <c r="N145" s="347">
        <v>5.4585716431712887E-2</v>
      </c>
      <c r="O145" s="347">
        <v>0.11193318559995762</v>
      </c>
    </row>
    <row r="146" spans="1:15">
      <c r="A146" s="343" t="s">
        <v>162</v>
      </c>
      <c r="B146" s="344" t="s">
        <v>247</v>
      </c>
      <c r="C146" s="344" t="s">
        <v>254</v>
      </c>
      <c r="D146" s="344" t="s">
        <v>163</v>
      </c>
      <c r="E146" s="344" t="s">
        <v>321</v>
      </c>
      <c r="F146" s="344" t="s">
        <v>413</v>
      </c>
      <c r="G146" s="344" t="s">
        <v>164</v>
      </c>
      <c r="H146" s="345">
        <v>119307.46</v>
      </c>
      <c r="I146" s="345">
        <v>100616.120000001</v>
      </c>
      <c r="J146" s="345">
        <v>102251.92242208951</v>
      </c>
      <c r="K146" s="345">
        <v>119307.46</v>
      </c>
      <c r="L146" s="346">
        <v>6.4299999999999996E-2</v>
      </c>
      <c r="M146" s="347">
        <v>0.1</v>
      </c>
      <c r="N146" s="347">
        <v>2.826196427892422E-3</v>
      </c>
      <c r="O146" s="347">
        <v>0.44263228134295041</v>
      </c>
    </row>
    <row r="147" spans="1:15">
      <c r="A147" s="343" t="s">
        <v>162</v>
      </c>
      <c r="B147" s="344" t="s">
        <v>251</v>
      </c>
      <c r="C147" s="344" t="s">
        <v>254</v>
      </c>
      <c r="D147" s="344" t="s">
        <v>163</v>
      </c>
      <c r="E147" s="344" t="s">
        <v>321</v>
      </c>
      <c r="F147" s="344" t="s">
        <v>414</v>
      </c>
      <c r="G147" s="344" t="s">
        <v>164</v>
      </c>
      <c r="H147" s="345">
        <v>111923.97</v>
      </c>
      <c r="I147" s="345">
        <v>100304.659777262</v>
      </c>
      <c r="J147" s="345">
        <v>101659.65146719552</v>
      </c>
      <c r="K147" s="345">
        <v>111923.97</v>
      </c>
      <c r="L147" s="346">
        <v>5.2499999999999998E-2</v>
      </c>
      <c r="M147" s="347">
        <v>0.1</v>
      </c>
      <c r="N147" s="347">
        <v>2.8098263292437517E-3</v>
      </c>
      <c r="O147" s="347">
        <v>2.8098263292437517E-3</v>
      </c>
    </row>
    <row r="148" spans="1:15">
      <c r="A148" s="343" t="s">
        <v>162</v>
      </c>
      <c r="B148" s="344" t="s">
        <v>245</v>
      </c>
      <c r="C148" s="344" t="s">
        <v>254</v>
      </c>
      <c r="D148" s="344" t="s">
        <v>163</v>
      </c>
      <c r="E148" s="344" t="s">
        <v>321</v>
      </c>
      <c r="F148" s="344" t="s">
        <v>315</v>
      </c>
      <c r="G148" s="344" t="s">
        <v>164</v>
      </c>
      <c r="H148" s="345">
        <v>106374.06</v>
      </c>
      <c r="I148" s="345">
        <v>100193.01713822001</v>
      </c>
      <c r="J148" s="345">
        <v>101324.3661618269</v>
      </c>
      <c r="K148" s="345">
        <v>106374.06</v>
      </c>
      <c r="L148" s="346">
        <v>4.9500000000000002E-2</v>
      </c>
      <c r="M148" s="347">
        <v>0.1</v>
      </c>
      <c r="N148" s="347">
        <v>2.800559196558988E-3</v>
      </c>
      <c r="O148" s="347">
        <v>1.8134418738621087E-2</v>
      </c>
    </row>
    <row r="149" spans="1:15">
      <c r="A149" s="343" t="s">
        <v>162</v>
      </c>
      <c r="B149" s="344" t="s">
        <v>167</v>
      </c>
      <c r="C149" s="344" t="s">
        <v>254</v>
      </c>
      <c r="D149" s="344" t="s">
        <v>163</v>
      </c>
      <c r="E149" s="344" t="s">
        <v>321</v>
      </c>
      <c r="F149" s="344" t="s">
        <v>342</v>
      </c>
      <c r="G149" s="344" t="s">
        <v>164</v>
      </c>
      <c r="H149" s="345">
        <v>106304.16</v>
      </c>
      <c r="I149" s="345">
        <v>100543.410349111</v>
      </c>
      <c r="J149" s="345">
        <v>102094.27613706997</v>
      </c>
      <c r="K149" s="345">
        <v>106304.16</v>
      </c>
      <c r="L149" s="346">
        <v>6.5000000000000002E-2</v>
      </c>
      <c r="M149" s="347">
        <v>0.1</v>
      </c>
      <c r="N149" s="347">
        <v>2.8218391565860345E-3</v>
      </c>
      <c r="O149" s="347">
        <v>5.0917287342788317E-2</v>
      </c>
    </row>
    <row r="150" spans="1:15">
      <c r="A150" s="343" t="s">
        <v>162</v>
      </c>
      <c r="B150" s="344" t="s">
        <v>195</v>
      </c>
      <c r="C150" s="344" t="s">
        <v>254</v>
      </c>
      <c r="D150" s="344" t="s">
        <v>163</v>
      </c>
      <c r="E150" s="344" t="s">
        <v>321</v>
      </c>
      <c r="F150" s="344" t="s">
        <v>298</v>
      </c>
      <c r="G150" s="344" t="s">
        <v>164</v>
      </c>
      <c r="H150" s="345">
        <v>111379.46</v>
      </c>
      <c r="I150" s="345">
        <v>100189.97167066501</v>
      </c>
      <c r="J150" s="345">
        <v>101675.51251381158</v>
      </c>
      <c r="K150" s="345">
        <v>111379.46</v>
      </c>
      <c r="L150" s="346">
        <v>6.5000000000000002E-2</v>
      </c>
      <c r="M150" s="347">
        <v>0.1</v>
      </c>
      <c r="N150" s="347">
        <v>2.8102647213270214E-3</v>
      </c>
      <c r="O150" s="347">
        <v>0.11193318559995762</v>
      </c>
    </row>
    <row r="151" spans="1:15">
      <c r="A151" s="343" t="s">
        <v>162</v>
      </c>
      <c r="B151" s="344" t="s">
        <v>247</v>
      </c>
      <c r="C151" s="344" t="s">
        <v>254</v>
      </c>
      <c r="D151" s="344" t="s">
        <v>163</v>
      </c>
      <c r="E151" s="344" t="s">
        <v>415</v>
      </c>
      <c r="F151" s="344" t="s">
        <v>416</v>
      </c>
      <c r="G151" s="344" t="s">
        <v>164</v>
      </c>
      <c r="H151" s="345">
        <v>71595.05</v>
      </c>
      <c r="I151" s="345">
        <v>60000.000000000298</v>
      </c>
      <c r="J151" s="345">
        <v>60945.428974324983</v>
      </c>
      <c r="K151" s="345">
        <v>71595.05</v>
      </c>
      <c r="L151" s="346">
        <v>6.4299999999999996E-2</v>
      </c>
      <c r="M151" s="347">
        <v>0.1</v>
      </c>
      <c r="N151" s="347">
        <v>1.6845038174695356E-3</v>
      </c>
      <c r="O151" s="347">
        <v>0.44263228134295041</v>
      </c>
    </row>
    <row r="152" spans="1:15">
      <c r="A152" s="343" t="s">
        <v>170</v>
      </c>
      <c r="B152" s="344" t="s">
        <v>244</v>
      </c>
      <c r="C152" s="344" t="s">
        <v>254</v>
      </c>
      <c r="D152" s="344" t="s">
        <v>163</v>
      </c>
      <c r="E152" s="344" t="s">
        <v>264</v>
      </c>
      <c r="F152" s="344" t="s">
        <v>259</v>
      </c>
      <c r="G152" s="344" t="s">
        <v>164</v>
      </c>
      <c r="H152" s="345">
        <v>9539.9999910000006</v>
      </c>
      <c r="I152" s="345">
        <v>8985.1940054280894</v>
      </c>
      <c r="J152" s="345">
        <v>9090.978820287195</v>
      </c>
      <c r="K152" s="345">
        <v>9539.9999910000006</v>
      </c>
      <c r="L152" s="346">
        <v>0.06</v>
      </c>
      <c r="M152" s="347">
        <v>0.1</v>
      </c>
      <c r="N152" s="347">
        <v>2.512705019068756E-4</v>
      </c>
      <c r="O152" s="347">
        <v>6.4889667718511151E-2</v>
      </c>
    </row>
    <row r="153" spans="1:15">
      <c r="A153" s="343" t="s">
        <v>162</v>
      </c>
      <c r="B153" s="344" t="s">
        <v>244</v>
      </c>
      <c r="C153" s="344" t="s">
        <v>254</v>
      </c>
      <c r="D153" s="344" t="s">
        <v>163</v>
      </c>
      <c r="E153" s="344" t="s">
        <v>199</v>
      </c>
      <c r="F153" s="344" t="s">
        <v>417</v>
      </c>
      <c r="G153" s="344" t="s">
        <v>164</v>
      </c>
      <c r="H153" s="345">
        <v>223717</v>
      </c>
      <c r="I153" s="345">
        <v>181268.60864993001</v>
      </c>
      <c r="J153" s="345">
        <v>183432.73805652198</v>
      </c>
      <c r="K153" s="345">
        <v>223717</v>
      </c>
      <c r="L153" s="346">
        <v>4.9000000000000002E-2</v>
      </c>
      <c r="M153" s="347">
        <v>0.1</v>
      </c>
      <c r="N153" s="347">
        <v>5.0699970892857755E-3</v>
      </c>
      <c r="O153" s="347">
        <v>6.4889667718511151E-2</v>
      </c>
    </row>
    <row r="154" spans="1:15">
      <c r="A154" s="343" t="s">
        <v>162</v>
      </c>
      <c r="B154" s="344" t="s">
        <v>174</v>
      </c>
      <c r="C154" s="344" t="s">
        <v>254</v>
      </c>
      <c r="D154" s="344" t="s">
        <v>163</v>
      </c>
      <c r="E154" s="344" t="s">
        <v>418</v>
      </c>
      <c r="F154" s="344" t="s">
        <v>295</v>
      </c>
      <c r="G154" s="344" t="s">
        <v>164</v>
      </c>
      <c r="H154" s="345">
        <v>303386.73</v>
      </c>
      <c r="I154" s="345">
        <v>299039.33119950601</v>
      </c>
      <c r="J154" s="345">
        <v>300812.51913543674</v>
      </c>
      <c r="K154" s="345">
        <v>303386.73</v>
      </c>
      <c r="L154" s="346">
        <v>3.3500000000000002E-2</v>
      </c>
      <c r="M154" s="347">
        <v>0.1</v>
      </c>
      <c r="N154" s="347">
        <v>8.3143206201689267E-3</v>
      </c>
      <c r="O154" s="347">
        <v>0.10519363980139962</v>
      </c>
    </row>
    <row r="155" spans="1:15">
      <c r="A155" s="343" t="s">
        <v>253</v>
      </c>
      <c r="B155" s="344" t="s">
        <v>252</v>
      </c>
      <c r="C155" s="344" t="s">
        <v>255</v>
      </c>
      <c r="D155" s="344" t="s">
        <v>163</v>
      </c>
      <c r="E155" s="344" t="s">
        <v>297</v>
      </c>
      <c r="F155" s="344" t="s">
        <v>419</v>
      </c>
      <c r="G155" s="344" t="s">
        <v>164</v>
      </c>
      <c r="H155" s="345">
        <v>600958.90599999996</v>
      </c>
      <c r="I155" s="345">
        <v>497519.04931138398</v>
      </c>
      <c r="J155" s="345">
        <v>506351.20408189559</v>
      </c>
      <c r="K155" s="345">
        <v>600958.90599999996</v>
      </c>
      <c r="L155" s="346">
        <v>5.5E-2</v>
      </c>
      <c r="M155" s="347">
        <v>0.1</v>
      </c>
      <c r="N155" s="347">
        <v>1.3995315983674166E-2</v>
      </c>
      <c r="O155" s="347">
        <v>1.3995315983674166E-2</v>
      </c>
    </row>
    <row r="156" spans="1:15">
      <c r="A156" s="343" t="s">
        <v>170</v>
      </c>
      <c r="B156" s="344" t="s">
        <v>244</v>
      </c>
      <c r="C156" s="344" t="s">
        <v>254</v>
      </c>
      <c r="D156" s="344" t="s">
        <v>163</v>
      </c>
      <c r="E156" s="344" t="s">
        <v>420</v>
      </c>
      <c r="F156" s="344" t="s">
        <v>350</v>
      </c>
      <c r="G156" s="344" t="s">
        <v>164</v>
      </c>
      <c r="H156" s="345">
        <v>54570.821900000003</v>
      </c>
      <c r="I156" s="345">
        <v>50014.003345100296</v>
      </c>
      <c r="J156" s="345">
        <v>50356.469791847681</v>
      </c>
      <c r="K156" s="345">
        <v>54570.821900000003</v>
      </c>
      <c r="L156" s="346">
        <v>6.0999999999999999E-2</v>
      </c>
      <c r="M156" s="347">
        <v>0.1</v>
      </c>
      <c r="N156" s="347">
        <v>1.391829822617083E-3</v>
      </c>
      <c r="O156" s="347">
        <v>6.4889667718511151E-2</v>
      </c>
    </row>
    <row r="157" spans="1:15">
      <c r="A157" s="343" t="s">
        <v>165</v>
      </c>
      <c r="B157" s="344" t="s">
        <v>174</v>
      </c>
      <c r="C157" s="344" t="s">
        <v>254</v>
      </c>
      <c r="D157" s="344" t="s">
        <v>163</v>
      </c>
      <c r="E157" s="344" t="s">
        <v>421</v>
      </c>
      <c r="F157" s="344" t="s">
        <v>422</v>
      </c>
      <c r="G157" s="344" t="s">
        <v>164</v>
      </c>
      <c r="H157" s="345">
        <v>2206808.2140000002</v>
      </c>
      <c r="I157" s="345">
        <v>1553373.8711933</v>
      </c>
      <c r="J157" s="345">
        <v>1516618.8614187732</v>
      </c>
      <c r="K157" s="345">
        <v>2206808.2140000002</v>
      </c>
      <c r="L157" s="346">
        <v>6.7500000000000004E-2</v>
      </c>
      <c r="M157" s="347">
        <v>0.1</v>
      </c>
      <c r="N157" s="347">
        <v>4.1918652550341162E-2</v>
      </c>
      <c r="O157" s="347">
        <v>0.10519363980139962</v>
      </c>
    </row>
    <row r="158" spans="1:15">
      <c r="A158" s="343" t="s">
        <v>165</v>
      </c>
      <c r="B158" s="344" t="s">
        <v>174</v>
      </c>
      <c r="C158" s="344" t="s">
        <v>254</v>
      </c>
      <c r="D158" s="344" t="s">
        <v>163</v>
      </c>
      <c r="E158" s="344" t="s">
        <v>278</v>
      </c>
      <c r="F158" s="344" t="s">
        <v>422</v>
      </c>
      <c r="G158" s="344" t="s">
        <v>164</v>
      </c>
      <c r="H158" s="345">
        <v>823875.06655999995</v>
      </c>
      <c r="I158" s="345">
        <v>559961.68299068499</v>
      </c>
      <c r="J158" s="345">
        <v>563579.10857551906</v>
      </c>
      <c r="K158" s="345">
        <v>823875.06655999995</v>
      </c>
      <c r="L158" s="346">
        <v>6.7500000000000004E-2</v>
      </c>
      <c r="M158" s="347">
        <v>0.1</v>
      </c>
      <c r="N158" s="347">
        <v>1.5577069122632336E-2</v>
      </c>
      <c r="O158" s="347">
        <v>0.10519363980139962</v>
      </c>
    </row>
    <row r="159" spans="1:15">
      <c r="A159" s="343" t="s">
        <v>165</v>
      </c>
      <c r="B159" s="344" t="s">
        <v>168</v>
      </c>
      <c r="C159" s="344" t="s">
        <v>254</v>
      </c>
      <c r="D159" s="344" t="s">
        <v>163</v>
      </c>
      <c r="E159" s="344" t="s">
        <v>423</v>
      </c>
      <c r="F159" s="344" t="s">
        <v>424</v>
      </c>
      <c r="G159" s="344" t="s">
        <v>164</v>
      </c>
      <c r="H159" s="345">
        <v>35350.794560000002</v>
      </c>
      <c r="I159" s="345">
        <v>32248.200000034401</v>
      </c>
      <c r="J159" s="345">
        <v>32438.891273261466</v>
      </c>
      <c r="K159" s="345">
        <v>35350.794560000002</v>
      </c>
      <c r="L159" s="346">
        <v>7.0000000000000007E-2</v>
      </c>
      <c r="M159" s="347">
        <v>0.1</v>
      </c>
      <c r="N159" s="347">
        <v>8.965961369688327E-4</v>
      </c>
      <c r="O159" s="347">
        <v>3.6651806786041118E-3</v>
      </c>
    </row>
    <row r="160" spans="1:15">
      <c r="A160" s="343" t="s">
        <v>162</v>
      </c>
      <c r="B160" s="344" t="s">
        <v>174</v>
      </c>
      <c r="C160" s="344" t="s">
        <v>254</v>
      </c>
      <c r="D160" s="344" t="s">
        <v>163</v>
      </c>
      <c r="E160" s="344" t="s">
        <v>425</v>
      </c>
      <c r="F160" s="344" t="s">
        <v>426</v>
      </c>
      <c r="G160" s="344" t="s">
        <v>164</v>
      </c>
      <c r="H160" s="345">
        <v>25201.37</v>
      </c>
      <c r="I160" s="345">
        <v>25000.0000000002</v>
      </c>
      <c r="J160" s="345">
        <v>25113.894946447497</v>
      </c>
      <c r="K160" s="345">
        <v>25201.37</v>
      </c>
      <c r="L160" s="346">
        <v>6.5000000000000002E-2</v>
      </c>
      <c r="M160" s="347">
        <v>0.1</v>
      </c>
      <c r="N160" s="347">
        <v>6.9413658449498576E-4</v>
      </c>
      <c r="O160" s="347">
        <v>0.10519363980139962</v>
      </c>
    </row>
    <row r="161" spans="1:15">
      <c r="A161" s="343" t="s">
        <v>162</v>
      </c>
      <c r="B161" s="344" t="s">
        <v>245</v>
      </c>
      <c r="C161" s="344" t="s">
        <v>254</v>
      </c>
      <c r="D161" s="344" t="s">
        <v>163</v>
      </c>
      <c r="E161" s="344" t="s">
        <v>427</v>
      </c>
      <c r="F161" s="344" t="s">
        <v>428</v>
      </c>
      <c r="G161" s="344" t="s">
        <v>164</v>
      </c>
      <c r="H161" s="345">
        <v>55236.3</v>
      </c>
      <c r="I161" s="345">
        <v>50366.510000000198</v>
      </c>
      <c r="J161" s="345">
        <v>50601.999335838736</v>
      </c>
      <c r="K161" s="345">
        <v>55236.3</v>
      </c>
      <c r="L161" s="346">
        <v>6.9500000000000006E-2</v>
      </c>
      <c r="M161" s="347">
        <v>0.1</v>
      </c>
      <c r="N161" s="347">
        <v>1.3986161470570788E-3</v>
      </c>
      <c r="O161" s="347">
        <v>1.8134418738621087E-2</v>
      </c>
    </row>
    <row r="162" spans="1:15">
      <c r="A162" s="343" t="s">
        <v>162</v>
      </c>
      <c r="B162" s="344" t="s">
        <v>172</v>
      </c>
      <c r="C162" s="344" t="s">
        <v>254</v>
      </c>
      <c r="D162" s="344" t="s">
        <v>163</v>
      </c>
      <c r="E162" s="344" t="s">
        <v>421</v>
      </c>
      <c r="F162" s="344" t="s">
        <v>429</v>
      </c>
      <c r="G162" s="344" t="s">
        <v>164</v>
      </c>
      <c r="H162" s="345">
        <v>538147.57999999996</v>
      </c>
      <c r="I162" s="345">
        <v>425355.13850000402</v>
      </c>
      <c r="J162" s="345">
        <v>426820.98963940522</v>
      </c>
      <c r="K162" s="345">
        <v>538147.57999999996</v>
      </c>
      <c r="L162" s="346">
        <v>6.0999999999999999E-2</v>
      </c>
      <c r="M162" s="347">
        <v>0.1</v>
      </c>
      <c r="N162" s="347">
        <v>1.1797137185244768E-2</v>
      </c>
      <c r="O162" s="347">
        <v>0.12753907774642101</v>
      </c>
    </row>
    <row r="163" spans="1:15">
      <c r="A163" s="343" t="s">
        <v>162</v>
      </c>
      <c r="B163" s="344" t="s">
        <v>172</v>
      </c>
      <c r="C163" s="344" t="s">
        <v>254</v>
      </c>
      <c r="D163" s="344" t="s">
        <v>163</v>
      </c>
      <c r="E163" s="344" t="s">
        <v>421</v>
      </c>
      <c r="F163" s="344" t="s">
        <v>429</v>
      </c>
      <c r="G163" s="344" t="s">
        <v>164</v>
      </c>
      <c r="H163" s="345">
        <v>601459.06000000006</v>
      </c>
      <c r="I163" s="345">
        <v>475396.91950000398</v>
      </c>
      <c r="J163" s="345">
        <v>477035.2237146296</v>
      </c>
      <c r="K163" s="345">
        <v>601459.06000000006</v>
      </c>
      <c r="L163" s="346">
        <v>6.0999999999999999E-2</v>
      </c>
      <c r="M163" s="347">
        <v>0.1</v>
      </c>
      <c r="N163" s="347">
        <v>1.3185035677626513E-2</v>
      </c>
      <c r="O163" s="347">
        <v>0.12753907774642101</v>
      </c>
    </row>
    <row r="164" spans="1:15">
      <c r="A164" s="343" t="s">
        <v>162</v>
      </c>
      <c r="B164" s="344" t="s">
        <v>172</v>
      </c>
      <c r="C164" s="344" t="s">
        <v>254</v>
      </c>
      <c r="D164" s="344" t="s">
        <v>163</v>
      </c>
      <c r="E164" s="344" t="s">
        <v>421</v>
      </c>
      <c r="F164" s="344" t="s">
        <v>430</v>
      </c>
      <c r="G164" s="344" t="s">
        <v>164</v>
      </c>
      <c r="H164" s="345">
        <v>408211.44</v>
      </c>
      <c r="I164" s="345">
        <v>326357.88000000402</v>
      </c>
      <c r="J164" s="345">
        <v>327452.28354794713</v>
      </c>
      <c r="K164" s="345">
        <v>408211.44</v>
      </c>
      <c r="L164" s="346">
        <v>6.0999999999999999E-2</v>
      </c>
      <c r="M164" s="347">
        <v>0.1</v>
      </c>
      <c r="N164" s="347">
        <v>9.0506315397010147E-3</v>
      </c>
      <c r="O164" s="347">
        <v>0.12753907774642101</v>
      </c>
    </row>
    <row r="165" spans="1:15">
      <c r="A165" s="343" t="s">
        <v>162</v>
      </c>
      <c r="B165" s="344" t="s">
        <v>172</v>
      </c>
      <c r="C165" s="344" t="s">
        <v>254</v>
      </c>
      <c r="D165" s="344" t="s">
        <v>163</v>
      </c>
      <c r="E165" s="344" t="s">
        <v>421</v>
      </c>
      <c r="F165" s="344" t="s">
        <v>431</v>
      </c>
      <c r="G165" s="344" t="s">
        <v>164</v>
      </c>
      <c r="H165" s="345">
        <v>94967.16</v>
      </c>
      <c r="I165" s="345">
        <v>75250.680000001405</v>
      </c>
      <c r="J165" s="345">
        <v>75509.856950809888</v>
      </c>
      <c r="K165" s="345">
        <v>94967.16</v>
      </c>
      <c r="L165" s="346">
        <v>6.0999999999999999E-2</v>
      </c>
      <c r="M165" s="347">
        <v>0.1</v>
      </c>
      <c r="N165" s="347">
        <v>2.0870579538262509E-3</v>
      </c>
      <c r="O165" s="347">
        <v>0.12753907774642101</v>
      </c>
    </row>
    <row r="166" spans="1:15">
      <c r="A166" s="343" t="s">
        <v>162</v>
      </c>
      <c r="B166" s="344" t="s">
        <v>172</v>
      </c>
      <c r="C166" s="344" t="s">
        <v>254</v>
      </c>
      <c r="D166" s="344" t="s">
        <v>163</v>
      </c>
      <c r="E166" s="344" t="s">
        <v>421</v>
      </c>
      <c r="F166" s="344" t="s">
        <v>431</v>
      </c>
      <c r="G166" s="344" t="s">
        <v>164</v>
      </c>
      <c r="H166" s="345">
        <v>443238.74</v>
      </c>
      <c r="I166" s="345">
        <v>351169.86000000697</v>
      </c>
      <c r="J166" s="345">
        <v>352380.03118365881</v>
      </c>
      <c r="K166" s="345">
        <v>443238.74</v>
      </c>
      <c r="L166" s="346">
        <v>6.0999999999999999E-2</v>
      </c>
      <c r="M166" s="347">
        <v>0.1</v>
      </c>
      <c r="N166" s="347">
        <v>9.7396230975578535E-3</v>
      </c>
      <c r="O166" s="347">
        <v>0.12753907774642101</v>
      </c>
    </row>
    <row r="167" spans="1:15">
      <c r="A167" s="343" t="s">
        <v>162</v>
      </c>
      <c r="B167" s="344" t="s">
        <v>172</v>
      </c>
      <c r="C167" s="344" t="s">
        <v>254</v>
      </c>
      <c r="D167" s="344" t="s">
        <v>163</v>
      </c>
      <c r="E167" s="344" t="s">
        <v>421</v>
      </c>
      <c r="F167" s="344" t="s">
        <v>431</v>
      </c>
      <c r="G167" s="344" t="s">
        <v>164</v>
      </c>
      <c r="H167" s="345">
        <v>316599.09999999998</v>
      </c>
      <c r="I167" s="345">
        <v>250835.62000000701</v>
      </c>
      <c r="J167" s="345">
        <v>251700.02794189076</v>
      </c>
      <c r="K167" s="345">
        <v>316599.09999999998</v>
      </c>
      <c r="L167" s="346">
        <v>6.0999999999999999E-2</v>
      </c>
      <c r="M167" s="347">
        <v>0.1</v>
      </c>
      <c r="N167" s="347">
        <v>6.9568737977695038E-3</v>
      </c>
      <c r="O167" s="347">
        <v>0.12753907774642101</v>
      </c>
    </row>
    <row r="168" spans="1:15">
      <c r="A168" s="343" t="s">
        <v>162</v>
      </c>
      <c r="B168" s="344" t="s">
        <v>172</v>
      </c>
      <c r="C168" s="344" t="s">
        <v>254</v>
      </c>
      <c r="D168" s="344" t="s">
        <v>163</v>
      </c>
      <c r="E168" s="344" t="s">
        <v>432</v>
      </c>
      <c r="F168" s="344" t="s">
        <v>433</v>
      </c>
      <c r="G168" s="344" t="s">
        <v>164</v>
      </c>
      <c r="H168" s="345">
        <v>612830.06999999995</v>
      </c>
      <c r="I168" s="345">
        <v>607500.00000003201</v>
      </c>
      <c r="J168" s="345">
        <v>609281.27491131041</v>
      </c>
      <c r="K168" s="345">
        <v>612830.06999999995</v>
      </c>
      <c r="L168" s="346">
        <v>6.0999999999999999E-2</v>
      </c>
      <c r="M168" s="347">
        <v>0.1</v>
      </c>
      <c r="N168" s="347">
        <v>1.6840256123772331E-2</v>
      </c>
      <c r="O168" s="347">
        <v>0.12753907774642101</v>
      </c>
    </row>
    <row r="169" spans="1:15">
      <c r="A169" s="343" t="s">
        <v>162</v>
      </c>
      <c r="B169" s="344" t="s">
        <v>167</v>
      </c>
      <c r="C169" s="344" t="s">
        <v>254</v>
      </c>
      <c r="D169" s="344" t="s">
        <v>163</v>
      </c>
      <c r="E169" s="344" t="s">
        <v>432</v>
      </c>
      <c r="F169" s="344" t="s">
        <v>312</v>
      </c>
      <c r="G169" s="344" t="s">
        <v>164</v>
      </c>
      <c r="H169" s="345">
        <v>52227.44</v>
      </c>
      <c r="I169" s="345">
        <v>50602.790000000299</v>
      </c>
      <c r="J169" s="345">
        <v>50745.791136098196</v>
      </c>
      <c r="K169" s="345">
        <v>52227.44</v>
      </c>
      <c r="L169" s="346">
        <v>0.06</v>
      </c>
      <c r="M169" s="347">
        <v>0.1</v>
      </c>
      <c r="N169" s="347">
        <v>1.4025904867333147E-3</v>
      </c>
      <c r="O169" s="347">
        <v>5.0917287342788317E-2</v>
      </c>
    </row>
    <row r="170" spans="1:15">
      <c r="A170" s="343" t="s">
        <v>162</v>
      </c>
      <c r="B170" s="344" t="s">
        <v>167</v>
      </c>
      <c r="C170" s="344" t="s">
        <v>254</v>
      </c>
      <c r="D170" s="344" t="s">
        <v>163</v>
      </c>
      <c r="E170" s="344" t="s">
        <v>432</v>
      </c>
      <c r="F170" s="344" t="s">
        <v>257</v>
      </c>
      <c r="G170" s="344" t="s">
        <v>164</v>
      </c>
      <c r="H170" s="345">
        <v>50736.2</v>
      </c>
      <c r="I170" s="345">
        <v>50417.040000000299</v>
      </c>
      <c r="J170" s="345">
        <v>50575.911386936066</v>
      </c>
      <c r="K170" s="345">
        <v>50736.2</v>
      </c>
      <c r="L170" s="346">
        <v>6.25E-2</v>
      </c>
      <c r="M170" s="347">
        <v>0.1</v>
      </c>
      <c r="N170" s="347">
        <v>1.3978950880661738E-3</v>
      </c>
      <c r="O170" s="347">
        <v>5.0917287342788317E-2</v>
      </c>
    </row>
    <row r="171" spans="1:15">
      <c r="A171" s="343" t="s">
        <v>162</v>
      </c>
      <c r="B171" s="344" t="s">
        <v>172</v>
      </c>
      <c r="C171" s="344" t="s">
        <v>254</v>
      </c>
      <c r="D171" s="344" t="s">
        <v>163</v>
      </c>
      <c r="E171" s="344" t="s">
        <v>434</v>
      </c>
      <c r="F171" s="344" t="s">
        <v>435</v>
      </c>
      <c r="G171" s="344" t="s">
        <v>164</v>
      </c>
      <c r="H171" s="345">
        <v>63294.74</v>
      </c>
      <c r="I171" s="345">
        <v>50191.63</v>
      </c>
      <c r="J171" s="345">
        <v>50346.017643896295</v>
      </c>
      <c r="K171" s="345">
        <v>63294.74</v>
      </c>
      <c r="L171" s="346">
        <v>6.0999999999999999E-2</v>
      </c>
      <c r="M171" s="347">
        <v>0.1</v>
      </c>
      <c r="N171" s="347">
        <v>1.3915409300221636E-3</v>
      </c>
      <c r="O171" s="347">
        <v>0.12753907774642101</v>
      </c>
    </row>
    <row r="172" spans="1:15">
      <c r="A172" s="343" t="s">
        <v>162</v>
      </c>
      <c r="B172" s="344" t="s">
        <v>172</v>
      </c>
      <c r="C172" s="344" t="s">
        <v>254</v>
      </c>
      <c r="D172" s="344" t="s">
        <v>163</v>
      </c>
      <c r="E172" s="344" t="s">
        <v>434</v>
      </c>
      <c r="F172" s="344" t="s">
        <v>430</v>
      </c>
      <c r="G172" s="344" t="s">
        <v>164</v>
      </c>
      <c r="H172" s="345">
        <v>443121.84</v>
      </c>
      <c r="I172" s="345">
        <v>352913.478750012</v>
      </c>
      <c r="J172" s="345">
        <v>353998.29184741003</v>
      </c>
      <c r="K172" s="345">
        <v>443121.84</v>
      </c>
      <c r="L172" s="346">
        <v>6.0999999999999999E-2</v>
      </c>
      <c r="M172" s="347">
        <v>0.1</v>
      </c>
      <c r="N172" s="347">
        <v>9.7843510830955081E-3</v>
      </c>
      <c r="O172" s="347">
        <v>0.12753907774642101</v>
      </c>
    </row>
    <row r="173" spans="1:15">
      <c r="A173" s="343" t="s">
        <v>162</v>
      </c>
      <c r="B173" s="344" t="s">
        <v>172</v>
      </c>
      <c r="C173" s="344" t="s">
        <v>254</v>
      </c>
      <c r="D173" s="344" t="s">
        <v>163</v>
      </c>
      <c r="E173" s="344" t="s">
        <v>434</v>
      </c>
      <c r="F173" s="344" t="s">
        <v>433</v>
      </c>
      <c r="G173" s="344" t="s">
        <v>164</v>
      </c>
      <c r="H173" s="345">
        <v>633114.4</v>
      </c>
      <c r="I173" s="345">
        <v>503051.840000014</v>
      </c>
      <c r="J173" s="345">
        <v>504598.56977356703</v>
      </c>
      <c r="K173" s="345">
        <v>633114.4</v>
      </c>
      <c r="L173" s="346">
        <v>6.0999999999999999E-2</v>
      </c>
      <c r="M173" s="347">
        <v>0.1</v>
      </c>
      <c r="N173" s="347">
        <v>1.3946873971981192E-2</v>
      </c>
      <c r="O173" s="347">
        <v>0.12753907774642101</v>
      </c>
    </row>
    <row r="174" spans="1:15">
      <c r="A174" s="343" t="s">
        <v>162</v>
      </c>
      <c r="B174" s="344" t="s">
        <v>172</v>
      </c>
      <c r="C174" s="344" t="s">
        <v>254</v>
      </c>
      <c r="D174" s="344" t="s">
        <v>163</v>
      </c>
      <c r="E174" s="344" t="s">
        <v>434</v>
      </c>
      <c r="F174" s="344" t="s">
        <v>433</v>
      </c>
      <c r="G174" s="344" t="s">
        <v>164</v>
      </c>
      <c r="H174" s="345">
        <v>601458.68000000005</v>
      </c>
      <c r="I174" s="345">
        <v>477899.25000001001</v>
      </c>
      <c r="J174" s="345">
        <v>479368.64327087376</v>
      </c>
      <c r="K174" s="345">
        <v>601458.68000000005</v>
      </c>
      <c r="L174" s="346">
        <v>6.0999999999999999E-2</v>
      </c>
      <c r="M174" s="347">
        <v>0.1</v>
      </c>
      <c r="N174" s="347">
        <v>1.3249530328273853E-2</v>
      </c>
      <c r="O174" s="347">
        <v>0.12753907774642101</v>
      </c>
    </row>
    <row r="175" spans="1:15">
      <c r="A175" s="343" t="s">
        <v>162</v>
      </c>
      <c r="B175" s="344" t="s">
        <v>172</v>
      </c>
      <c r="C175" s="344" t="s">
        <v>254</v>
      </c>
      <c r="D175" s="344" t="s">
        <v>163</v>
      </c>
      <c r="E175" s="344" t="s">
        <v>434</v>
      </c>
      <c r="F175" s="344" t="s">
        <v>431</v>
      </c>
      <c r="G175" s="344" t="s">
        <v>164</v>
      </c>
      <c r="H175" s="345">
        <v>348260.11</v>
      </c>
      <c r="I175" s="345">
        <v>277012.53000000102</v>
      </c>
      <c r="J175" s="345">
        <v>277864.56380769634</v>
      </c>
      <c r="K175" s="345">
        <v>348260.11</v>
      </c>
      <c r="L175" s="346">
        <v>6.0999999999999999E-2</v>
      </c>
      <c r="M175" s="347">
        <v>0.1</v>
      </c>
      <c r="N175" s="347">
        <v>7.6800496173512417E-3</v>
      </c>
      <c r="O175" s="347">
        <v>0.12753907774642101</v>
      </c>
    </row>
    <row r="176" spans="1:15">
      <c r="A176" s="343" t="s">
        <v>162</v>
      </c>
      <c r="B176" s="344" t="s">
        <v>172</v>
      </c>
      <c r="C176" s="344" t="s">
        <v>254</v>
      </c>
      <c r="D176" s="344" t="s">
        <v>163</v>
      </c>
      <c r="E176" s="344" t="s">
        <v>434</v>
      </c>
      <c r="F176" s="344" t="s">
        <v>431</v>
      </c>
      <c r="G176" s="344" t="s">
        <v>164</v>
      </c>
      <c r="H176" s="345">
        <v>379920.12</v>
      </c>
      <c r="I176" s="345">
        <v>302195.49000000802</v>
      </c>
      <c r="J176" s="345">
        <v>303124.98140733555</v>
      </c>
      <c r="K176" s="345">
        <v>379920.12</v>
      </c>
      <c r="L176" s="346">
        <v>6.0999999999999999E-2</v>
      </c>
      <c r="M176" s="347">
        <v>0.1</v>
      </c>
      <c r="N176" s="347">
        <v>8.3782360210500791E-3</v>
      </c>
      <c r="O176" s="347">
        <v>0.12753907774642101</v>
      </c>
    </row>
    <row r="177" spans="1:15">
      <c r="A177" s="343" t="s">
        <v>162</v>
      </c>
      <c r="B177" s="344" t="s">
        <v>172</v>
      </c>
      <c r="C177" s="344" t="s">
        <v>254</v>
      </c>
      <c r="D177" s="344" t="s">
        <v>163</v>
      </c>
      <c r="E177" s="344" t="s">
        <v>436</v>
      </c>
      <c r="F177" s="344" t="s">
        <v>437</v>
      </c>
      <c r="G177" s="344" t="s">
        <v>164</v>
      </c>
      <c r="H177" s="345">
        <v>31693.35</v>
      </c>
      <c r="I177" s="345">
        <v>25033.4200000003</v>
      </c>
      <c r="J177" s="345">
        <v>25107.162452883276</v>
      </c>
      <c r="K177" s="345">
        <v>31693.35</v>
      </c>
      <c r="L177" s="346">
        <v>6.0999999999999999E-2</v>
      </c>
      <c r="M177" s="347">
        <v>0.1</v>
      </c>
      <c r="N177" s="347">
        <v>6.9395050144821957E-4</v>
      </c>
      <c r="O177" s="347">
        <v>0.12753907774642101</v>
      </c>
    </row>
    <row r="178" spans="1:15">
      <c r="A178" s="343" t="s">
        <v>162</v>
      </c>
      <c r="B178" s="344" t="s">
        <v>174</v>
      </c>
      <c r="C178" s="344" t="s">
        <v>254</v>
      </c>
      <c r="D178" s="344" t="s">
        <v>163</v>
      </c>
      <c r="E178" s="344" t="s">
        <v>438</v>
      </c>
      <c r="F178" s="344" t="s">
        <v>388</v>
      </c>
      <c r="G178" s="344" t="s">
        <v>164</v>
      </c>
      <c r="H178" s="345">
        <v>64700.68</v>
      </c>
      <c r="I178" s="345">
        <v>50587.8500000001</v>
      </c>
      <c r="J178" s="345">
        <v>50713.851934486651</v>
      </c>
      <c r="K178" s="345">
        <v>64700.68</v>
      </c>
      <c r="L178" s="346">
        <v>6.5000000000000002E-2</v>
      </c>
      <c r="M178" s="347">
        <v>0.1</v>
      </c>
      <c r="N178" s="347">
        <v>1.4017077017903414E-3</v>
      </c>
      <c r="O178" s="347">
        <v>0.10519363980139962</v>
      </c>
    </row>
    <row r="179" spans="1:15">
      <c r="A179" s="343" t="s">
        <v>162</v>
      </c>
      <c r="B179" s="344" t="s">
        <v>174</v>
      </c>
      <c r="C179" s="344" t="s">
        <v>254</v>
      </c>
      <c r="D179" s="344" t="s">
        <v>163</v>
      </c>
      <c r="E179" s="344" t="s">
        <v>278</v>
      </c>
      <c r="F179" s="344" t="s">
        <v>388</v>
      </c>
      <c r="G179" s="344" t="s">
        <v>164</v>
      </c>
      <c r="H179" s="345">
        <v>25131.51</v>
      </c>
      <c r="I179" s="345">
        <v>25000.000000000098</v>
      </c>
      <c r="J179" s="345">
        <v>25044.126712062749</v>
      </c>
      <c r="K179" s="345">
        <v>25131.51</v>
      </c>
      <c r="L179" s="346">
        <v>6.5000000000000002E-2</v>
      </c>
      <c r="M179" s="347">
        <v>0.1</v>
      </c>
      <c r="N179" s="347">
        <v>6.9220822236615862E-4</v>
      </c>
      <c r="O179" s="347">
        <v>0.10519363980139962</v>
      </c>
    </row>
    <row r="180" spans="1:15">
      <c r="A180" s="343" t="s">
        <v>162</v>
      </c>
      <c r="B180" s="344" t="s">
        <v>168</v>
      </c>
      <c r="C180" s="344" t="s">
        <v>254</v>
      </c>
      <c r="D180" s="344" t="s">
        <v>163</v>
      </c>
      <c r="E180" s="344" t="s">
        <v>278</v>
      </c>
      <c r="F180" s="344" t="s">
        <v>439</v>
      </c>
      <c r="G180" s="344" t="s">
        <v>164</v>
      </c>
      <c r="H180" s="345">
        <v>102260.27</v>
      </c>
      <c r="I180" s="345">
        <v>100000</v>
      </c>
      <c r="J180" s="345">
        <v>100167.52161186391</v>
      </c>
      <c r="K180" s="345">
        <v>102260.27</v>
      </c>
      <c r="L180" s="346">
        <v>0.04</v>
      </c>
      <c r="M180" s="347">
        <v>0.1</v>
      </c>
      <c r="N180" s="347">
        <v>2.7685845416352789E-3</v>
      </c>
      <c r="O180" s="347">
        <v>3.6651806786041118E-3</v>
      </c>
    </row>
    <row r="181" spans="1:15">
      <c r="A181" s="413" t="s">
        <v>143</v>
      </c>
      <c r="B181" s="413"/>
      <c r="C181" s="413"/>
      <c r="D181" s="413"/>
      <c r="E181" s="413"/>
      <c r="F181" s="413"/>
      <c r="G181" s="413"/>
      <c r="H181" s="413"/>
      <c r="I181" s="414"/>
      <c r="J181" s="362">
        <f>SUM(J4:J180)</f>
        <v>42011586.30999998</v>
      </c>
      <c r="K181" s="415"/>
      <c r="L181" s="413"/>
      <c r="M181" s="413"/>
      <c r="N181" s="413"/>
      <c r="O181" s="414"/>
    </row>
    <row r="183" spans="1:15">
      <c r="A183" s="348" t="s">
        <v>243</v>
      </c>
      <c r="B183" s="349"/>
      <c r="C183" s="349"/>
      <c r="D183" s="349"/>
      <c r="E183" s="350">
        <v>36180048.001243062</v>
      </c>
      <c r="J183" s="351"/>
    </row>
    <row r="184" spans="1:15">
      <c r="J184" s="352"/>
    </row>
    <row r="185" spans="1:15">
      <c r="J185" s="352"/>
    </row>
    <row r="186" spans="1:15">
      <c r="A186" s="349" t="str">
        <f>+"4-2.b. COMPOSICIÓN DE LAS OPERACIONES DE REPORTO DEL FONDO MUTUO CORTO PLAZO DÓLARES AMERICANOS CORRESPONDIENTE AL "&amp;UPPER(TEXT(indice!O3,"DD \D\E MMMM \D\E YYYY"))</f>
        <v>4-2.b. COMPOSICIÓN DE LAS OPERACIONES DE REPORTO DEL FONDO MUTUO CORTO PLAZO DÓLARES AMERICANOS CORRESPONDIENTE AL 31 DE DICIEMBRE DE 2023</v>
      </c>
    </row>
    <row r="188" spans="1:15" s="360" customFormat="1">
      <c r="A188" s="353" t="s">
        <v>140</v>
      </c>
      <c r="B188" s="353" t="s">
        <v>141</v>
      </c>
      <c r="C188" s="361" t="s">
        <v>440</v>
      </c>
      <c r="D188" s="361" t="s">
        <v>441</v>
      </c>
    </row>
    <row r="189" spans="1:15">
      <c r="A189" s="354" t="s">
        <v>170</v>
      </c>
      <c r="B189" s="354" t="s">
        <v>173</v>
      </c>
      <c r="C189" s="355">
        <v>45407.999537037038</v>
      </c>
      <c r="D189" s="356">
        <v>622830.92963599996</v>
      </c>
    </row>
    <row r="190" spans="1:15">
      <c r="A190" s="354" t="s">
        <v>170</v>
      </c>
      <c r="B190" s="354" t="s">
        <v>173</v>
      </c>
      <c r="C190" s="355">
        <v>45317.999537037038</v>
      </c>
      <c r="D190" s="356">
        <v>407459.76542499999</v>
      </c>
    </row>
    <row r="191" spans="1:15">
      <c r="A191" s="354" t="s">
        <v>170</v>
      </c>
      <c r="B191" s="354" t="s">
        <v>173</v>
      </c>
      <c r="C191" s="355">
        <v>45316.999537037038</v>
      </c>
      <c r="D191" s="356">
        <v>587843.65138499998</v>
      </c>
    </row>
    <row r="192" spans="1:15">
      <c r="A192" s="354" t="s">
        <v>165</v>
      </c>
      <c r="B192" s="354" t="s">
        <v>173</v>
      </c>
      <c r="C192" s="355">
        <v>45293.999537037038</v>
      </c>
      <c r="D192" s="356">
        <v>335700.244901</v>
      </c>
    </row>
    <row r="193" spans="1:4">
      <c r="A193" s="354" t="s">
        <v>170</v>
      </c>
      <c r="B193" s="354" t="s">
        <v>173</v>
      </c>
      <c r="C193" s="355">
        <v>45293.999537037038</v>
      </c>
      <c r="D193" s="356">
        <v>71898.488914999994</v>
      </c>
    </row>
    <row r="194" spans="1:4">
      <c r="A194" s="354" t="s">
        <v>165</v>
      </c>
      <c r="B194" s="354" t="s">
        <v>173</v>
      </c>
      <c r="C194" s="355">
        <v>45296.999537037038</v>
      </c>
      <c r="D194" s="356">
        <v>513277.555719</v>
      </c>
    </row>
    <row r="195" spans="1:4">
      <c r="A195" s="354" t="s">
        <v>253</v>
      </c>
      <c r="B195" s="354" t="s">
        <v>252</v>
      </c>
      <c r="C195" s="355">
        <v>45296.999537037038</v>
      </c>
      <c r="D195" s="356">
        <v>491033.94947799999</v>
      </c>
    </row>
    <row r="196" spans="1:4">
      <c r="A196" s="354" t="s">
        <v>165</v>
      </c>
      <c r="B196" s="354" t="s">
        <v>173</v>
      </c>
      <c r="C196" s="355">
        <v>45308.999537037038</v>
      </c>
      <c r="D196" s="356">
        <v>439076.42209299997</v>
      </c>
    </row>
    <row r="197" spans="1:4">
      <c r="A197" s="354" t="s">
        <v>165</v>
      </c>
      <c r="B197" s="354" t="s">
        <v>174</v>
      </c>
      <c r="C197" s="355">
        <v>45377.999537037038</v>
      </c>
      <c r="D197" s="356">
        <v>1860322.784248</v>
      </c>
    </row>
    <row r="198" spans="1:4">
      <c r="A198" s="354" t="s">
        <v>165</v>
      </c>
      <c r="B198" s="354" t="s">
        <v>195</v>
      </c>
      <c r="C198" s="355">
        <v>45377.999537037038</v>
      </c>
      <c r="D198" s="356">
        <v>1127436.861855</v>
      </c>
    </row>
    <row r="199" spans="1:4" ht="17.25" customHeight="1">
      <c r="A199" s="354" t="s">
        <v>170</v>
      </c>
      <c r="B199" s="354" t="s">
        <v>173</v>
      </c>
      <c r="C199" s="355">
        <v>45301.999537037038</v>
      </c>
      <c r="D199" s="356">
        <v>408682.03308700002</v>
      </c>
    </row>
    <row r="200" spans="1:4">
      <c r="A200" s="416" t="s">
        <v>442</v>
      </c>
      <c r="B200" s="416"/>
      <c r="C200" s="416"/>
      <c r="D200" s="357">
        <f>SUM(D189:D199)</f>
        <v>6865562.6867420003</v>
      </c>
    </row>
    <row r="205" spans="1:4">
      <c r="D205" s="359"/>
    </row>
  </sheetData>
  <mergeCells count="4">
    <mergeCell ref="A2:I2"/>
    <mergeCell ref="A181:I181"/>
    <mergeCell ref="K181:O181"/>
    <mergeCell ref="A200:C200"/>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J35"/>
  <sheetViews>
    <sheetView showGridLines="0" topLeftCell="A4" zoomScale="130" zoomScaleNormal="130" workbookViewId="0">
      <selection activeCell="H6" sqref="H6"/>
    </sheetView>
  </sheetViews>
  <sheetFormatPr baseColWidth="10" defaultColWidth="9.140625" defaultRowHeight="14.25"/>
  <cols>
    <col min="1" max="1" width="3.7109375" style="2" customWidth="1"/>
    <col min="2" max="2" width="70.85546875" style="2" customWidth="1"/>
    <col min="3" max="3" width="17.28515625" style="2" customWidth="1"/>
    <col min="4" max="4" width="1.28515625" style="2" customWidth="1"/>
    <col min="5" max="5" width="14.42578125" style="2" customWidth="1"/>
    <col min="6" max="6" width="6.5703125" style="19" customWidth="1"/>
    <col min="7" max="7" width="7.42578125" style="19" customWidth="1"/>
    <col min="8" max="8" width="19.7109375" style="19" customWidth="1"/>
    <col min="9" max="9" width="12.28515625" style="19" bestFit="1" customWidth="1"/>
    <col min="10" max="10" width="12.85546875" style="19" bestFit="1" customWidth="1"/>
    <col min="11" max="16384" width="9.140625" style="19"/>
  </cols>
  <sheetData>
    <row r="1" spans="1:9" ht="16.5">
      <c r="A1" s="58"/>
      <c r="B1" s="59"/>
      <c r="C1" s="59"/>
      <c r="D1" s="58"/>
      <c r="E1" s="59"/>
      <c r="F1" s="59"/>
      <c r="G1" s="59"/>
      <c r="H1" s="60"/>
    </row>
    <row r="2" spans="1:9" ht="16.5">
      <c r="A2" s="58"/>
      <c r="B2" s="59"/>
      <c r="C2" s="61"/>
      <c r="D2" s="58"/>
      <c r="E2" s="369"/>
      <c r="F2" s="369"/>
      <c r="G2" s="369"/>
      <c r="H2" s="369"/>
    </row>
    <row r="3" spans="1:9" ht="30">
      <c r="A3" s="58"/>
      <c r="B3" s="367" t="s">
        <v>0</v>
      </c>
      <c r="C3" s="367"/>
      <c r="D3" s="367"/>
      <c r="E3" s="367"/>
      <c r="F3" s="367"/>
      <c r="G3" s="62"/>
      <c r="H3" s="62"/>
    </row>
    <row r="4" spans="1:9" ht="21">
      <c r="A4" s="63"/>
      <c r="B4" s="368" t="str">
        <f>+"ESTADO DE FLUJO DE EFECTIVO AL "&amp;UPPER(TEXT(indice!O3,"DD \D\E MMMM \D\E YYYY"))</f>
        <v>ESTADO DE FLUJO DE EFECTIVO AL 31 DE DICIEMBRE DE 2023</v>
      </c>
      <c r="C4" s="368"/>
      <c r="D4" s="368"/>
      <c r="E4" s="368"/>
      <c r="F4" s="368"/>
      <c r="G4" s="63"/>
      <c r="H4" s="63"/>
    </row>
    <row r="5" spans="1:9" ht="15">
      <c r="A5" s="72"/>
      <c r="B5" s="73"/>
      <c r="C5" s="370">
        <v>2023</v>
      </c>
      <c r="D5" s="74"/>
      <c r="E5" s="370">
        <v>2022</v>
      </c>
      <c r="F5" s="75"/>
      <c r="G5" s="66"/>
      <c r="H5" s="64"/>
      <c r="I5" s="25"/>
    </row>
    <row r="6" spans="1:9" s="28" customFormat="1">
      <c r="A6" s="69"/>
      <c r="B6" s="76"/>
      <c r="C6" s="371"/>
      <c r="D6" s="77"/>
      <c r="E6" s="371"/>
      <c r="F6" s="65"/>
      <c r="G6" s="66"/>
      <c r="H6" s="66"/>
      <c r="I6" s="29"/>
    </row>
    <row r="7" spans="1:9" s="28" customFormat="1">
      <c r="A7" s="69"/>
      <c r="B7" s="78"/>
      <c r="C7" s="79" t="s">
        <v>64</v>
      </c>
      <c r="D7" s="80"/>
      <c r="E7" s="79" t="s">
        <v>64</v>
      </c>
      <c r="F7" s="67"/>
      <c r="G7" s="66"/>
      <c r="H7" s="66"/>
      <c r="I7" s="29"/>
    </row>
    <row r="8" spans="1:9" s="28" customFormat="1">
      <c r="A8" s="69"/>
      <c r="B8" s="78"/>
      <c r="C8" s="81"/>
      <c r="D8" s="80"/>
      <c r="E8" s="81"/>
      <c r="F8" s="67"/>
      <c r="G8" s="66"/>
      <c r="H8" s="66"/>
      <c r="I8" s="29"/>
    </row>
    <row r="9" spans="1:9" s="28" customFormat="1">
      <c r="A9" s="69"/>
      <c r="B9" s="82" t="s">
        <v>2</v>
      </c>
      <c r="C9" s="198">
        <f>+E24</f>
        <v>2622452.7699999986</v>
      </c>
      <c r="D9" s="199"/>
      <c r="E9" s="198">
        <v>1913590.3399999994</v>
      </c>
      <c r="F9" s="67"/>
      <c r="G9" s="66"/>
      <c r="H9" s="66"/>
      <c r="I9" s="29"/>
    </row>
    <row r="10" spans="1:9" s="28" customFormat="1">
      <c r="A10" s="69"/>
      <c r="B10" s="83" t="s">
        <v>3</v>
      </c>
      <c r="C10" s="199"/>
      <c r="D10" s="199"/>
      <c r="E10" s="199"/>
      <c r="F10" s="67"/>
      <c r="G10" s="66"/>
      <c r="H10" s="66"/>
      <c r="I10" s="29"/>
    </row>
    <row r="11" spans="1:9" s="28" customFormat="1">
      <c r="A11" s="72"/>
      <c r="B11" s="82" t="s">
        <v>4</v>
      </c>
      <c r="C11" s="200"/>
      <c r="D11" s="200"/>
      <c r="E11" s="200"/>
      <c r="F11" s="67"/>
      <c r="G11" s="66"/>
      <c r="H11" s="66"/>
      <c r="I11" s="29"/>
    </row>
    <row r="12" spans="1:9" s="28" customFormat="1">
      <c r="A12" s="72"/>
      <c r="B12" s="82" t="s">
        <v>5</v>
      </c>
      <c r="C12" s="200"/>
      <c r="D12" s="200"/>
      <c r="E12" s="200"/>
      <c r="F12" s="67"/>
      <c r="G12" s="66"/>
      <c r="H12" s="66"/>
      <c r="I12" s="29"/>
    </row>
    <row r="13" spans="1:9" s="28" customFormat="1">
      <c r="A13" s="69"/>
      <c r="B13" s="78" t="s">
        <v>6</v>
      </c>
      <c r="C13" s="201">
        <v>-2741031.19</v>
      </c>
      <c r="D13" s="202"/>
      <c r="E13" s="201">
        <v>-2419624.38</v>
      </c>
      <c r="F13" s="67"/>
      <c r="G13" s="66"/>
      <c r="H13" s="68"/>
      <c r="I13" s="29"/>
    </row>
    <row r="14" spans="1:9" s="28" customFormat="1">
      <c r="A14" s="69"/>
      <c r="B14" s="78" t="s">
        <v>7</v>
      </c>
      <c r="C14" s="201">
        <v>0</v>
      </c>
      <c r="D14" s="200"/>
      <c r="E14" s="201">
        <v>0</v>
      </c>
      <c r="F14" s="67"/>
      <c r="G14" s="66"/>
      <c r="H14" s="66"/>
      <c r="I14" s="29"/>
    </row>
    <row r="15" spans="1:9" s="28" customFormat="1">
      <c r="A15" s="69"/>
      <c r="B15" s="78" t="s">
        <v>65</v>
      </c>
      <c r="C15" s="201">
        <v>-19635.509999999998</v>
      </c>
      <c r="D15" s="200"/>
      <c r="E15" s="201">
        <v>-27046.180000000004</v>
      </c>
      <c r="F15" s="67"/>
      <c r="G15" s="66"/>
      <c r="H15" s="66"/>
      <c r="I15" s="29"/>
    </row>
    <row r="16" spans="1:9" s="28" customFormat="1">
      <c r="A16" s="69"/>
      <c r="B16" s="78" t="s">
        <v>9</v>
      </c>
      <c r="C16" s="201">
        <v>3650761.76</v>
      </c>
      <c r="D16" s="200"/>
      <c r="E16" s="203">
        <v>3214800.63</v>
      </c>
      <c r="F16" s="67"/>
      <c r="G16" s="66"/>
      <c r="H16" s="66"/>
      <c r="I16" s="29"/>
    </row>
    <row r="17" spans="1:10" s="28" customFormat="1">
      <c r="A17" s="69"/>
      <c r="B17" s="82" t="s">
        <v>10</v>
      </c>
      <c r="C17" s="204">
        <f>+C13+C14+C15+C16</f>
        <v>890095.06</v>
      </c>
      <c r="D17" s="199"/>
      <c r="E17" s="204">
        <f>+E13+E14+E15+E16</f>
        <v>768130.06999999983</v>
      </c>
      <c r="F17" s="67"/>
      <c r="G17" s="66"/>
      <c r="H17" s="66"/>
      <c r="I17" s="29"/>
    </row>
    <row r="18" spans="1:10" s="28" customFormat="1">
      <c r="A18" s="69"/>
      <c r="B18" s="78"/>
      <c r="C18" s="202"/>
      <c r="D18" s="200"/>
      <c r="E18" s="205"/>
      <c r="F18" s="67"/>
      <c r="G18" s="66"/>
      <c r="H18" s="66"/>
      <c r="I18" s="29"/>
    </row>
    <row r="19" spans="1:10" s="28" customFormat="1">
      <c r="A19" s="69"/>
      <c r="B19" s="83" t="s">
        <v>11</v>
      </c>
      <c r="C19" s="202"/>
      <c r="D19" s="200"/>
      <c r="E19" s="205"/>
      <c r="F19" s="67"/>
      <c r="G19" s="66"/>
      <c r="H19" s="66"/>
      <c r="I19" s="29"/>
    </row>
    <row r="20" spans="1:10" s="28" customFormat="1">
      <c r="A20" s="72"/>
      <c r="B20" s="82" t="s">
        <v>12</v>
      </c>
      <c r="C20" s="200"/>
      <c r="D20" s="200"/>
      <c r="E20" s="201"/>
      <c r="F20" s="67"/>
      <c r="G20" s="66"/>
      <c r="H20" s="66"/>
      <c r="I20" s="29"/>
    </row>
    <row r="21" spans="1:10" s="28" customFormat="1">
      <c r="A21" s="72"/>
      <c r="B21" s="78" t="s">
        <v>13</v>
      </c>
      <c r="C21" s="201">
        <v>-2568703.9099999964</v>
      </c>
      <c r="D21" s="200"/>
      <c r="E21" s="201">
        <v>-59267.640000000596</v>
      </c>
      <c r="F21" s="67"/>
      <c r="G21" s="66"/>
      <c r="H21" s="66"/>
      <c r="I21" s="29"/>
    </row>
    <row r="22" spans="1:10" s="28" customFormat="1">
      <c r="A22" s="69"/>
      <c r="B22" s="78" t="s">
        <v>14</v>
      </c>
      <c r="C22" s="206">
        <v>0</v>
      </c>
      <c r="D22" s="200"/>
      <c r="E22" s="206">
        <v>0</v>
      </c>
      <c r="F22" s="67"/>
      <c r="G22" s="69"/>
      <c r="H22" s="69"/>
    </row>
    <row r="23" spans="1:10" s="28" customFormat="1">
      <c r="A23" s="69"/>
      <c r="B23" s="78" t="s">
        <v>15</v>
      </c>
      <c r="C23" s="205">
        <f>+C21+C22</f>
        <v>-2568703.9099999964</v>
      </c>
      <c r="D23" s="200"/>
      <c r="E23" s="205">
        <f>+E21+E22</f>
        <v>-59267.640000000596</v>
      </c>
      <c r="F23" s="67"/>
      <c r="G23" s="69"/>
      <c r="H23" s="69"/>
    </row>
    <row r="24" spans="1:10" s="28" customFormat="1" ht="15" thickBot="1">
      <c r="A24" s="72"/>
      <c r="B24" s="82" t="s">
        <v>16</v>
      </c>
      <c r="C24" s="207">
        <f>+C23+C17+C9</f>
        <v>943843.92000000225</v>
      </c>
      <c r="D24" s="199"/>
      <c r="E24" s="207">
        <f>+E23+E17+E9</f>
        <v>2622452.7699999986</v>
      </c>
      <c r="F24" s="67"/>
      <c r="G24" s="69"/>
      <c r="H24" s="69"/>
      <c r="I24" s="29"/>
      <c r="J24" s="29"/>
    </row>
    <row r="25" spans="1:10" s="28" customFormat="1" ht="15" thickTop="1">
      <c r="A25" s="69"/>
      <c r="B25" s="78"/>
      <c r="C25" s="85"/>
      <c r="D25" s="86"/>
      <c r="E25" s="86"/>
      <c r="F25" s="67"/>
      <c r="G25" s="69"/>
      <c r="H25" s="69"/>
      <c r="I25" s="29"/>
    </row>
    <row r="26" spans="1:10" s="28" customFormat="1">
      <c r="A26" s="69"/>
      <c r="B26" s="76"/>
      <c r="C26" s="87"/>
      <c r="D26" s="88"/>
      <c r="E26" s="88"/>
      <c r="F26" s="65"/>
      <c r="G26" s="69"/>
      <c r="H26" s="69"/>
    </row>
    <row r="27" spans="1:10" s="28" customFormat="1">
      <c r="A27" s="69"/>
      <c r="B27" s="69"/>
      <c r="C27" s="86"/>
      <c r="D27" s="86"/>
      <c r="E27" s="86"/>
      <c r="F27" s="69"/>
      <c r="G27" s="69"/>
      <c r="H27" s="69"/>
    </row>
    <row r="28" spans="1:10" ht="15">
      <c r="A28" s="69"/>
      <c r="B28" s="69" t="s">
        <v>229</v>
      </c>
      <c r="C28" s="68"/>
      <c r="D28" s="66"/>
      <c r="E28" s="66"/>
      <c r="F28" s="69"/>
      <c r="G28" s="69"/>
      <c r="H28" s="70"/>
    </row>
    <row r="29" spans="1:10" ht="15">
      <c r="A29" s="69"/>
      <c r="B29" s="89"/>
      <c r="C29" s="68"/>
      <c r="D29" s="66"/>
      <c r="E29" s="66"/>
      <c r="F29" s="66"/>
      <c r="G29" s="66"/>
      <c r="H29" s="64"/>
      <c r="I29" s="25"/>
    </row>
    <row r="30" spans="1:10" ht="15">
      <c r="B30" s="4"/>
      <c r="C30" s="31"/>
      <c r="D30" s="31"/>
      <c r="E30" s="31"/>
    </row>
    <row r="31" spans="1:10" ht="15">
      <c r="B31" s="15"/>
      <c r="C31" s="6"/>
      <c r="D31" s="31"/>
      <c r="E31" s="31"/>
    </row>
    <row r="32" spans="1:10">
      <c r="C32" s="31"/>
      <c r="D32" s="31"/>
      <c r="E32" s="31"/>
    </row>
    <row r="33" spans="2:7" ht="15">
      <c r="B33" s="3"/>
      <c r="C33" s="366"/>
      <c r="D33" s="366"/>
      <c r="E33" s="366"/>
      <c r="F33" s="366"/>
      <c r="G33" s="366"/>
    </row>
    <row r="34" spans="2:7" ht="15">
      <c r="B34" s="3"/>
      <c r="C34" s="366"/>
      <c r="D34" s="366"/>
      <c r="E34" s="366"/>
      <c r="F34" s="366"/>
      <c r="G34" s="366"/>
    </row>
    <row r="35" spans="2:7">
      <c r="C35" s="31"/>
      <c r="D35" s="31"/>
      <c r="E35" s="31"/>
    </row>
  </sheetData>
  <mergeCells count="8">
    <mergeCell ref="C34:G34"/>
    <mergeCell ref="B3:F3"/>
    <mergeCell ref="B4:F4"/>
    <mergeCell ref="E2:F2"/>
    <mergeCell ref="G2:H2"/>
    <mergeCell ref="C33:G33"/>
    <mergeCell ref="C5:C6"/>
    <mergeCell ref="E5:E6"/>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I18"/>
  <sheetViews>
    <sheetView showGridLines="0" workbookViewId="0">
      <selection activeCell="E15" sqref="E15"/>
    </sheetView>
  </sheetViews>
  <sheetFormatPr baseColWidth="10" defaultRowHeight="15"/>
  <cols>
    <col min="2" max="2" width="35.28515625" customWidth="1"/>
    <col min="3" max="3" width="28.28515625" customWidth="1"/>
    <col min="4" max="4" width="20.42578125" customWidth="1"/>
    <col min="5" max="5" width="28.140625" customWidth="1"/>
    <col min="6" max="6" width="12.42578125" bestFit="1" customWidth="1"/>
  </cols>
  <sheetData>
    <row r="1" spans="1:9" ht="16.5">
      <c r="A1" s="90"/>
      <c r="B1" s="90"/>
      <c r="C1" s="90"/>
      <c r="D1" s="90"/>
      <c r="E1" s="90"/>
      <c r="F1" s="90"/>
      <c r="G1" s="90"/>
    </row>
    <row r="2" spans="1:9" ht="30">
      <c r="A2" s="90"/>
      <c r="B2" s="367" t="s">
        <v>0</v>
      </c>
      <c r="C2" s="367"/>
      <c r="D2" s="367"/>
      <c r="E2" s="367"/>
      <c r="F2" s="61"/>
      <c r="G2" s="91"/>
      <c r="H2" s="7"/>
      <c r="I2" s="7"/>
    </row>
    <row r="3" spans="1:9" ht="15.75">
      <c r="A3" s="94"/>
      <c r="B3" s="373" t="s">
        <v>17</v>
      </c>
      <c r="C3" s="373"/>
      <c r="D3" s="373"/>
      <c r="E3" s="373"/>
      <c r="F3" s="95"/>
      <c r="G3" s="95"/>
      <c r="H3" s="8"/>
      <c r="I3" s="8"/>
    </row>
    <row r="4" spans="1:9" ht="15.75">
      <c r="A4" s="94"/>
      <c r="B4" s="374" t="str">
        <f>+"Correspondiente al periodo cerrado del "&amp;(TEXT(indice!O3,"DD \d\e MMMM \d\e YYYY"))</f>
        <v>Correspondiente al periodo cerrado del 31 de diciembre de 2023</v>
      </c>
      <c r="C4" s="374"/>
      <c r="D4" s="374"/>
      <c r="E4" s="374"/>
      <c r="F4" s="72"/>
      <c r="G4" s="72"/>
      <c r="H4" s="8"/>
      <c r="I4" s="8"/>
    </row>
    <row r="5" spans="1:9" ht="15.75">
      <c r="A5" s="94"/>
      <c r="B5" s="372"/>
      <c r="C5" s="372"/>
      <c r="D5" s="372"/>
      <c r="E5" s="372"/>
      <c r="F5" s="372"/>
      <c r="G5" s="372"/>
      <c r="H5" s="8"/>
      <c r="I5" s="8"/>
    </row>
    <row r="6" spans="1:9" ht="28.5">
      <c r="A6" s="94"/>
      <c r="B6" s="97" t="s">
        <v>18</v>
      </c>
      <c r="C6" s="97" t="s">
        <v>19</v>
      </c>
      <c r="D6" s="98" t="s">
        <v>20</v>
      </c>
      <c r="E6" s="99" t="str">
        <f>+"TOTAL ACTIVO NETO AL "&amp;UPPER(TEXT(indice!O2,"DD \D\E MMMM \D\E YYYY"))</f>
        <v>TOTAL ACTIVO NETO AL 31 DE DICIEMBRE DE 2022</v>
      </c>
      <c r="F6" s="96"/>
      <c r="G6" s="96"/>
      <c r="H6" s="8"/>
      <c r="I6" s="8"/>
    </row>
    <row r="7" spans="1:9" ht="15.75">
      <c r="A7" s="94"/>
      <c r="B7" s="100" t="s">
        <v>21</v>
      </c>
      <c r="C7" s="208">
        <v>36130870.340000004</v>
      </c>
      <c r="D7" s="208">
        <v>2524735.9000000004</v>
      </c>
      <c r="E7" s="209">
        <f>+C7+D7</f>
        <v>38655606.240000002</v>
      </c>
      <c r="F7" s="96"/>
      <c r="G7" s="96"/>
      <c r="H7" s="8"/>
      <c r="I7" s="8"/>
    </row>
    <row r="8" spans="1:9" ht="15.75">
      <c r="A8" s="94"/>
      <c r="B8" s="101"/>
      <c r="C8" s="210"/>
      <c r="D8" s="210"/>
      <c r="E8" s="211"/>
      <c r="F8" s="94"/>
      <c r="G8" s="94"/>
    </row>
    <row r="9" spans="1:9" ht="15.75">
      <c r="A9" s="94"/>
      <c r="B9" s="102" t="s">
        <v>22</v>
      </c>
      <c r="C9" s="212"/>
      <c r="D9" s="212"/>
      <c r="E9" s="211"/>
      <c r="F9" s="95"/>
      <c r="G9" s="95"/>
      <c r="H9" s="10"/>
      <c r="I9" s="10"/>
    </row>
    <row r="10" spans="1:9" ht="15.75">
      <c r="A10" s="94"/>
      <c r="B10" s="103" t="s">
        <v>14</v>
      </c>
      <c r="C10" s="211">
        <v>99753734.969999984</v>
      </c>
      <c r="D10" s="212"/>
      <c r="E10" s="211">
        <f t="shared" ref="E10:E13" si="0">+C10+D10</f>
        <v>99753734.969999984</v>
      </c>
      <c r="F10" s="95"/>
      <c r="G10" s="95"/>
      <c r="H10" s="10"/>
      <c r="I10" s="10"/>
    </row>
    <row r="11" spans="1:9" ht="15.75">
      <c r="A11" s="94"/>
      <c r="B11" s="104" t="s">
        <v>23</v>
      </c>
      <c r="C11" s="211">
        <v>103502736.95875694</v>
      </c>
      <c r="D11" s="212"/>
      <c r="E11" s="211">
        <f t="shared" si="0"/>
        <v>103502736.95875694</v>
      </c>
      <c r="F11" s="105"/>
      <c r="G11" s="80"/>
      <c r="H11" s="11"/>
      <c r="I11" s="12"/>
    </row>
    <row r="12" spans="1:9" ht="15.75">
      <c r="A12" s="94"/>
      <c r="B12" s="104"/>
      <c r="C12" s="211"/>
      <c r="D12" s="211"/>
      <c r="E12" s="211"/>
      <c r="F12" s="105"/>
      <c r="G12" s="80"/>
      <c r="H12" s="11"/>
      <c r="I12" s="12"/>
    </row>
    <row r="13" spans="1:9" ht="15.75">
      <c r="A13" s="94"/>
      <c r="B13" s="104" t="s">
        <v>24</v>
      </c>
      <c r="C13" s="211"/>
      <c r="D13" s="211">
        <v>1273443.75</v>
      </c>
      <c r="E13" s="211">
        <f t="shared" si="0"/>
        <v>1273443.75</v>
      </c>
      <c r="F13" s="69"/>
      <c r="G13" s="69"/>
      <c r="H13" s="13"/>
      <c r="I13" s="13"/>
    </row>
    <row r="14" spans="1:9" ht="28.5">
      <c r="A14" s="94"/>
      <c r="B14" s="106" t="s">
        <v>25</v>
      </c>
      <c r="C14" s="213">
        <f>+C7+C10-C11</f>
        <v>32381868.351243064</v>
      </c>
      <c r="D14" s="213">
        <f>+D7+D13+D12</f>
        <v>3798179.6500000004</v>
      </c>
      <c r="E14" s="107" t="str">
        <f>+"TOTAL ACTIVO NETO AL "&amp;UPPER(TEXT(indice!O3,"DD \D\E MMMM \D\E YYYY"))</f>
        <v>TOTAL ACTIVO NETO AL 31 DE DICIEMBRE DE 2023</v>
      </c>
      <c r="F14" s="66"/>
      <c r="G14" s="66"/>
      <c r="H14" s="14"/>
      <c r="I14" s="14"/>
    </row>
    <row r="15" spans="1:9" ht="16.5" thickBot="1">
      <c r="A15" s="94"/>
      <c r="B15" s="66"/>
      <c r="C15" s="68"/>
      <c r="D15" s="68"/>
      <c r="E15" s="214">
        <f>+C14+D14</f>
        <v>36180048.001243062</v>
      </c>
      <c r="F15" s="68"/>
      <c r="G15" s="66"/>
      <c r="H15" s="14"/>
      <c r="I15" s="14"/>
    </row>
    <row r="16" spans="1:9" ht="16.5" thickTop="1">
      <c r="A16" s="94"/>
      <c r="B16" s="69" t="s">
        <v>229</v>
      </c>
      <c r="C16" s="108"/>
      <c r="D16" s="68"/>
      <c r="E16" s="68"/>
      <c r="F16" s="68"/>
      <c r="G16" s="66"/>
      <c r="H16" s="14"/>
      <c r="I16" s="14"/>
    </row>
    <row r="17" spans="1:7" ht="15.75">
      <c r="A17" s="94"/>
      <c r="B17" s="94"/>
      <c r="C17" s="94"/>
      <c r="D17" s="94"/>
      <c r="E17" s="94"/>
      <c r="F17" s="109"/>
      <c r="G17" s="94"/>
    </row>
    <row r="18" spans="1:7">
      <c r="F18" s="9"/>
    </row>
  </sheetData>
  <mergeCells count="4">
    <mergeCell ref="B5:G5"/>
    <mergeCell ref="B2:E2"/>
    <mergeCell ref="B3:E3"/>
    <mergeCell ref="B4:E4"/>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30"/>
  <sheetViews>
    <sheetView showGridLines="0" workbookViewId="0">
      <selection activeCell="E18" sqref="E18"/>
    </sheetView>
  </sheetViews>
  <sheetFormatPr baseColWidth="10" defaultRowHeight="15"/>
  <cols>
    <col min="3" max="3" width="54.28515625" customWidth="1"/>
    <col min="4" max="4" width="30.28515625" customWidth="1"/>
    <col min="5" max="5" width="24" customWidth="1"/>
    <col min="6" max="6" width="17.28515625" customWidth="1"/>
    <col min="7" max="7" width="14.140625" customWidth="1"/>
  </cols>
  <sheetData>
    <row r="1" spans="1:7" ht="16.5">
      <c r="A1" s="90"/>
      <c r="B1" s="90"/>
      <c r="C1" s="90"/>
      <c r="D1" s="90"/>
      <c r="E1" s="90"/>
      <c r="F1" s="90"/>
    </row>
    <row r="2" spans="1:7" ht="16.5">
      <c r="A2" s="90"/>
      <c r="B2" s="90"/>
      <c r="C2" s="59"/>
      <c r="D2" s="110"/>
      <c r="E2" s="59"/>
      <c r="F2" s="59"/>
    </row>
    <row r="3" spans="1:7" ht="30">
      <c r="A3" s="90"/>
      <c r="B3" s="90"/>
      <c r="C3" s="375" t="s">
        <v>0</v>
      </c>
      <c r="D3" s="375"/>
      <c r="E3" s="375"/>
      <c r="F3" s="61"/>
    </row>
    <row r="4" spans="1:7" ht="22.5">
      <c r="A4" s="90"/>
      <c r="B4" s="90"/>
      <c r="C4" s="376" t="str">
        <f>+"ESTADOS DE INGRESOS Y EGRESOS AL  "&amp;UPPER(TEXT(indice!O3,"DD \D\E MMMM \D\E YYYY"))</f>
        <v>ESTADOS DE INGRESOS Y EGRESOS AL  31 DE DICIEMBRE DE 2023</v>
      </c>
      <c r="D4" s="376"/>
      <c r="E4" s="376"/>
      <c r="F4" s="90"/>
    </row>
    <row r="5" spans="1:7" ht="15.75">
      <c r="A5" s="94"/>
      <c r="B5" s="94"/>
      <c r="C5" s="111"/>
      <c r="D5" s="379">
        <f>+indice!P3</f>
        <v>2023</v>
      </c>
      <c r="E5" s="377">
        <f>+indice!P2</f>
        <v>2022</v>
      </c>
      <c r="F5" s="94"/>
    </row>
    <row r="6" spans="1:7" ht="15.75">
      <c r="A6" s="94"/>
      <c r="B6" s="94"/>
      <c r="C6" s="112"/>
      <c r="D6" s="380"/>
      <c r="E6" s="378"/>
      <c r="F6" s="94"/>
    </row>
    <row r="7" spans="1:7" ht="15.75">
      <c r="A7" s="94"/>
      <c r="B7" s="94"/>
      <c r="C7" s="113" t="s">
        <v>26</v>
      </c>
      <c r="D7" s="114"/>
      <c r="E7" s="115"/>
      <c r="F7" s="94"/>
    </row>
    <row r="8" spans="1:7" ht="15.75">
      <c r="A8" s="94"/>
      <c r="B8" s="94"/>
      <c r="C8" s="82"/>
      <c r="D8" s="116"/>
      <c r="E8" s="117"/>
      <c r="F8" s="94"/>
    </row>
    <row r="9" spans="1:7" ht="15.75">
      <c r="A9" s="94"/>
      <c r="B9" s="94"/>
      <c r="C9" s="82" t="s">
        <v>27</v>
      </c>
      <c r="D9" s="84"/>
      <c r="E9" s="118"/>
      <c r="F9" s="94"/>
    </row>
    <row r="10" spans="1:7" ht="15.75">
      <c r="A10" s="94"/>
      <c r="B10" s="94"/>
      <c r="C10" s="78" t="s">
        <v>28</v>
      </c>
      <c r="D10" s="201">
        <v>1730398.36</v>
      </c>
      <c r="E10" s="218">
        <v>1643392.38</v>
      </c>
      <c r="F10" s="94"/>
    </row>
    <row r="11" spans="1:7" ht="15.75">
      <c r="A11" s="94"/>
      <c r="B11" s="94"/>
      <c r="C11" s="119" t="s">
        <v>29</v>
      </c>
      <c r="D11" s="201">
        <v>18470</v>
      </c>
      <c r="E11" s="219">
        <v>261911.64</v>
      </c>
      <c r="F11" s="94"/>
    </row>
    <row r="12" spans="1:7" ht="15.75">
      <c r="A12" s="94"/>
      <c r="B12" s="94"/>
      <c r="C12" s="113" t="s">
        <v>30</v>
      </c>
      <c r="D12" s="204">
        <f>SUM(D9:D11)</f>
        <v>1748868.36</v>
      </c>
      <c r="E12" s="220">
        <f>SUM(E9:E11)</f>
        <v>1905304.02</v>
      </c>
      <c r="F12" s="94"/>
      <c r="G12" s="56"/>
    </row>
    <row r="13" spans="1:7" ht="15.75">
      <c r="A13" s="94"/>
      <c r="B13" s="94"/>
      <c r="C13" s="82" t="s">
        <v>31</v>
      </c>
      <c r="D13" s="221"/>
      <c r="E13" s="222"/>
      <c r="F13" s="94"/>
    </row>
    <row r="14" spans="1:7" ht="15.75">
      <c r="A14" s="94"/>
      <c r="B14" s="94"/>
      <c r="C14" s="120" t="s">
        <v>33</v>
      </c>
      <c r="D14" s="221"/>
      <c r="E14" s="222"/>
      <c r="F14" s="94"/>
    </row>
    <row r="15" spans="1:7" ht="15.75">
      <c r="A15" s="94"/>
      <c r="B15" s="94"/>
      <c r="C15" s="119" t="s">
        <v>32</v>
      </c>
      <c r="D15" s="201">
        <v>267732.46999999997</v>
      </c>
      <c r="E15" s="215">
        <v>554778.64</v>
      </c>
      <c r="F15" s="121"/>
    </row>
    <row r="16" spans="1:7" ht="15.75">
      <c r="A16" s="94"/>
      <c r="B16" s="94"/>
      <c r="C16" s="120" t="s">
        <v>208</v>
      </c>
      <c r="D16" s="201"/>
      <c r="E16" s="218"/>
      <c r="F16" s="94"/>
    </row>
    <row r="17" spans="1:6" ht="15.75">
      <c r="A17" s="94"/>
      <c r="B17" s="94"/>
      <c r="C17" s="119" t="s">
        <v>209</v>
      </c>
      <c r="D17" s="201">
        <v>199859.15</v>
      </c>
      <c r="E17" s="218">
        <v>0</v>
      </c>
      <c r="F17" s="94"/>
    </row>
    <row r="18" spans="1:6" ht="15.75">
      <c r="A18" s="94"/>
      <c r="B18" s="94"/>
      <c r="C18" s="119" t="s">
        <v>34</v>
      </c>
      <c r="D18" s="201">
        <v>3847.5</v>
      </c>
      <c r="E18" s="218">
        <v>55353.34</v>
      </c>
      <c r="F18" s="94"/>
    </row>
    <row r="19" spans="1:6" ht="15.75">
      <c r="A19" s="94"/>
      <c r="B19" s="94"/>
      <c r="C19" s="119" t="s">
        <v>35</v>
      </c>
      <c r="D19" s="201">
        <v>2750.04</v>
      </c>
      <c r="E19" s="218">
        <v>651.96</v>
      </c>
      <c r="F19" s="94"/>
    </row>
    <row r="20" spans="1:6" ht="15.75">
      <c r="A20" s="94"/>
      <c r="B20" s="94"/>
      <c r="C20" s="78" t="s">
        <v>210</v>
      </c>
      <c r="D20" s="201">
        <v>1235.45</v>
      </c>
      <c r="E20" s="219">
        <v>0</v>
      </c>
      <c r="F20" s="94"/>
    </row>
    <row r="21" spans="1:6" ht="15.75">
      <c r="A21" s="94"/>
      <c r="B21" s="94"/>
      <c r="C21" s="122" t="s">
        <v>36</v>
      </c>
      <c r="D21" s="204">
        <f>SUM(D15:D20)</f>
        <v>475424.61</v>
      </c>
      <c r="E21" s="220">
        <f>SUM(E15:E20)</f>
        <v>610783.93999999994</v>
      </c>
      <c r="F21" s="94"/>
    </row>
    <row r="22" spans="1:6" ht="16.5" thickBot="1">
      <c r="A22" s="94"/>
      <c r="B22" s="94"/>
      <c r="C22" s="123" t="s">
        <v>37</v>
      </c>
      <c r="D22" s="223">
        <f>+D12-D21</f>
        <v>1273443.75</v>
      </c>
      <c r="E22" s="224">
        <f>+E12-E21</f>
        <v>1294520.08</v>
      </c>
      <c r="F22" s="94"/>
    </row>
    <row r="23" spans="1:6" ht="16.5" thickTop="1">
      <c r="A23" s="94"/>
      <c r="B23" s="94"/>
      <c r="C23" s="124"/>
      <c r="D23" s="121"/>
      <c r="E23" s="125"/>
      <c r="F23" s="94"/>
    </row>
    <row r="24" spans="1:6" ht="15.75">
      <c r="A24" s="94"/>
      <c r="B24" s="94"/>
      <c r="C24" s="112"/>
      <c r="D24" s="126"/>
      <c r="E24" s="127"/>
      <c r="F24" s="94"/>
    </row>
    <row r="25" spans="1:6" ht="15.75">
      <c r="A25" s="94"/>
      <c r="B25" s="94"/>
      <c r="C25" s="94"/>
      <c r="D25" s="94"/>
      <c r="E25" s="94"/>
      <c r="F25" s="94"/>
    </row>
    <row r="26" spans="1:6" ht="15.75">
      <c r="A26" s="94"/>
      <c r="B26" s="94"/>
      <c r="C26" s="94"/>
      <c r="D26" s="94"/>
      <c r="E26" s="94"/>
      <c r="F26" s="94"/>
    </row>
    <row r="27" spans="1:6" ht="15.75">
      <c r="A27" s="94"/>
      <c r="B27" s="94"/>
      <c r="C27" s="69" t="s">
        <v>229</v>
      </c>
      <c r="D27" s="94"/>
      <c r="E27" s="94"/>
      <c r="F27" s="94"/>
    </row>
    <row r="28" spans="1:6" ht="16.5">
      <c r="A28" s="90"/>
      <c r="B28" s="90"/>
      <c r="C28" s="90"/>
      <c r="D28" s="90"/>
      <c r="E28" s="90"/>
      <c r="F28" s="90"/>
    </row>
    <row r="29" spans="1:6" ht="16.5">
      <c r="A29" s="90"/>
      <c r="B29" s="90"/>
      <c r="C29" s="90"/>
      <c r="D29" s="90"/>
      <c r="E29" s="90"/>
      <c r="F29" s="90"/>
    </row>
    <row r="30" spans="1:6" ht="16.5">
      <c r="A30" s="90"/>
      <c r="B30" s="90"/>
      <c r="C30" s="90"/>
      <c r="D30" s="90"/>
      <c r="E30" s="90"/>
      <c r="F30" s="90"/>
    </row>
  </sheetData>
  <mergeCells count="4">
    <mergeCell ref="C3:E3"/>
    <mergeCell ref="C4:E4"/>
    <mergeCell ref="E5:E6"/>
    <mergeCell ref="D5:D6"/>
  </mergeCell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I51"/>
  <sheetViews>
    <sheetView showGridLines="0" topLeftCell="A3" workbookViewId="0">
      <selection activeCell="C28" sqref="C28"/>
    </sheetView>
  </sheetViews>
  <sheetFormatPr baseColWidth="10" defaultColWidth="9.140625" defaultRowHeight="15"/>
  <cols>
    <col min="1" max="1" width="5.28515625" customWidth="1"/>
    <col min="2" max="2" width="60.5703125" customWidth="1"/>
    <col min="3" max="3" width="17" style="22" customWidth="1"/>
    <col min="4" max="4" width="22.140625" style="22" customWidth="1"/>
    <col min="5" max="5" width="8.85546875" customWidth="1"/>
    <col min="6" max="6" width="15.85546875" style="9" customWidth="1"/>
    <col min="7" max="7" width="18.28515625" style="9" bestFit="1" customWidth="1"/>
    <col min="8" max="8" width="12.7109375" bestFit="1" customWidth="1"/>
  </cols>
  <sheetData>
    <row r="1" spans="1:9" s="19" customFormat="1" ht="16.5">
      <c r="A1" s="58"/>
      <c r="B1" s="59"/>
      <c r="C1" s="110"/>
      <c r="D1" s="59"/>
      <c r="E1" s="59"/>
      <c r="F1" s="20"/>
      <c r="G1" s="20"/>
    </row>
    <row r="2" spans="1:9" s="19" customFormat="1" ht="27">
      <c r="A2" s="58"/>
      <c r="B2" s="382" t="s">
        <v>0</v>
      </c>
      <c r="C2" s="382"/>
      <c r="D2" s="382"/>
      <c r="E2" s="61"/>
      <c r="F2" s="20"/>
      <c r="G2" s="20"/>
    </row>
    <row r="3" spans="1:9" s="19" customFormat="1" ht="14.25">
      <c r="A3" s="69"/>
      <c r="B3" s="381" t="s">
        <v>38</v>
      </c>
      <c r="C3" s="381"/>
      <c r="D3" s="381"/>
      <c r="E3" s="128"/>
      <c r="F3" s="20"/>
      <c r="G3" s="20"/>
    </row>
    <row r="4" spans="1:9" ht="15.75">
      <c r="A4" s="94"/>
      <c r="B4" s="383" t="str">
        <f>+"ESTADO DEL ACTIVO NETO AL "&amp;UPPER(TEXT(indice!O3,"DD \D\E MMMM \D\E YYYY"))</f>
        <v>ESTADO DEL ACTIVO NETO AL 31 DE DICIEMBRE DE 2023</v>
      </c>
      <c r="C4" s="383"/>
      <c r="D4" s="383"/>
      <c r="E4" s="94"/>
    </row>
    <row r="5" spans="1:9" ht="21.75" customHeight="1">
      <c r="A5" s="94"/>
      <c r="B5" s="129"/>
      <c r="C5" s="130"/>
      <c r="D5" s="131"/>
      <c r="E5" s="94"/>
    </row>
    <row r="6" spans="1:9" ht="15.75">
      <c r="A6" s="94"/>
      <c r="B6" s="113" t="s">
        <v>39</v>
      </c>
      <c r="C6" s="132">
        <f>+indice!P3</f>
        <v>2023</v>
      </c>
      <c r="D6" s="133">
        <f>+indice!P2</f>
        <v>2022</v>
      </c>
      <c r="E6" s="94"/>
    </row>
    <row r="7" spans="1:9" ht="17.25" customHeight="1">
      <c r="A7" s="94"/>
      <c r="B7" s="82" t="s">
        <v>40</v>
      </c>
      <c r="C7" s="134"/>
      <c r="D7" s="135"/>
      <c r="E7" s="94"/>
    </row>
    <row r="8" spans="1:9" ht="15" customHeight="1">
      <c r="A8" s="94"/>
      <c r="B8" s="82" t="s">
        <v>41</v>
      </c>
      <c r="C8" s="134"/>
      <c r="D8" s="135"/>
      <c r="E8" s="94"/>
    </row>
    <row r="9" spans="1:9" ht="15" customHeight="1">
      <c r="A9" s="94"/>
      <c r="B9" s="78" t="s">
        <v>42</v>
      </c>
      <c r="C9" s="243">
        <v>937118.82</v>
      </c>
      <c r="D9" s="244">
        <v>2286567.2799999998</v>
      </c>
      <c r="E9" s="94"/>
      <c r="H9" s="9"/>
      <c r="I9" s="9"/>
    </row>
    <row r="10" spans="1:9" ht="14.25" customHeight="1">
      <c r="A10" s="94"/>
      <c r="B10" s="136" t="s">
        <v>183</v>
      </c>
      <c r="C10" s="243">
        <v>6725.1</v>
      </c>
      <c r="D10" s="244">
        <v>335885.49</v>
      </c>
      <c r="E10" s="94"/>
      <c r="H10" s="9"/>
      <c r="I10" s="9"/>
    </row>
    <row r="11" spans="1:9" ht="14.25" customHeight="1">
      <c r="A11" s="94"/>
      <c r="B11" s="78"/>
      <c r="C11" s="245"/>
      <c r="D11" s="246"/>
      <c r="E11" s="94"/>
      <c r="H11" s="9"/>
      <c r="I11" s="9"/>
    </row>
    <row r="12" spans="1:9" ht="15.75">
      <c r="A12" s="94"/>
      <c r="B12" s="136"/>
      <c r="C12" s="247">
        <f>SUM(C9:C11)</f>
        <v>943843.91999999993</v>
      </c>
      <c r="D12" s="248">
        <f>SUM(D9:D11)</f>
        <v>2622452.7699999996</v>
      </c>
      <c r="E12" s="94"/>
      <c r="H12" s="9"/>
      <c r="I12" s="9"/>
    </row>
    <row r="13" spans="1:9" ht="15.75">
      <c r="A13" s="94"/>
      <c r="B13" s="82" t="s">
        <v>43</v>
      </c>
      <c r="C13" s="245"/>
      <c r="D13" s="246"/>
      <c r="E13" s="94"/>
      <c r="H13" s="9"/>
      <c r="I13" s="9"/>
    </row>
    <row r="14" spans="1:9" ht="15.75">
      <c r="A14" s="94"/>
      <c r="B14" s="82" t="s">
        <v>184</v>
      </c>
      <c r="C14" s="243">
        <v>15236346.890000001</v>
      </c>
      <c r="D14" s="244">
        <v>16611311.15</v>
      </c>
      <c r="E14" s="94"/>
      <c r="H14" s="9">
        <f>C14+C20</f>
        <v>42011586.310000002</v>
      </c>
      <c r="I14" s="9"/>
    </row>
    <row r="15" spans="1:9" ht="15.75">
      <c r="A15" s="94"/>
      <c r="B15" s="82" t="s">
        <v>44</v>
      </c>
      <c r="C15" s="243">
        <v>0</v>
      </c>
      <c r="D15" s="244">
        <v>0</v>
      </c>
      <c r="E15" s="94"/>
      <c r="H15" s="9"/>
      <c r="I15" s="9"/>
    </row>
    <row r="16" spans="1:9" ht="15.75">
      <c r="A16" s="94"/>
      <c r="B16" s="82"/>
      <c r="C16" s="247">
        <f>SUM(C14:C15)</f>
        <v>15236346.890000001</v>
      </c>
      <c r="D16" s="248">
        <f>SUM(D14:D15)</f>
        <v>16611311.15</v>
      </c>
      <c r="E16" s="94"/>
      <c r="H16" s="9"/>
      <c r="I16" s="9"/>
    </row>
    <row r="17" spans="1:9" ht="15.75">
      <c r="A17" s="94"/>
      <c r="B17" s="82"/>
      <c r="C17" s="247">
        <f>+C12+C16</f>
        <v>16180190.810000001</v>
      </c>
      <c r="D17" s="248">
        <f>+D12+D16</f>
        <v>19233763.920000002</v>
      </c>
      <c r="E17" s="94"/>
      <c r="H17" s="9"/>
      <c r="I17" s="9"/>
    </row>
    <row r="18" spans="1:9" ht="15.75">
      <c r="A18" s="94"/>
      <c r="B18" s="82" t="s">
        <v>45</v>
      </c>
      <c r="C18" s="249"/>
      <c r="D18" s="250"/>
      <c r="E18" s="94"/>
      <c r="H18" s="9"/>
      <c r="I18" s="9"/>
    </row>
    <row r="19" spans="1:9" ht="15.75">
      <c r="A19" s="94"/>
      <c r="B19" s="82" t="s">
        <v>43</v>
      </c>
      <c r="C19" s="249"/>
      <c r="D19" s="250"/>
      <c r="E19" s="94"/>
      <c r="H19" s="9"/>
      <c r="I19" s="9"/>
    </row>
    <row r="20" spans="1:9" ht="15.75">
      <c r="A20" s="94"/>
      <c r="B20" s="82" t="s">
        <v>184</v>
      </c>
      <c r="C20" s="251">
        <v>26775239.420000002</v>
      </c>
      <c r="D20" s="252">
        <v>22659243.969999999</v>
      </c>
      <c r="E20" s="94"/>
      <c r="H20" s="9"/>
      <c r="I20" s="9"/>
    </row>
    <row r="21" spans="1:9" ht="15.75">
      <c r="A21" s="94"/>
      <c r="B21" s="82" t="s">
        <v>44</v>
      </c>
      <c r="C21" s="253">
        <v>0</v>
      </c>
      <c r="D21" s="254">
        <v>0</v>
      </c>
      <c r="E21" s="94"/>
      <c r="H21" s="9"/>
      <c r="I21" s="9"/>
    </row>
    <row r="22" spans="1:9" ht="15.75">
      <c r="A22" s="94"/>
      <c r="B22" s="82"/>
      <c r="C22" s="255">
        <f>SUM(C20:C21)</f>
        <v>26775239.420000002</v>
      </c>
      <c r="D22" s="256">
        <f>SUM(D20:D21)</f>
        <v>22659243.969999999</v>
      </c>
      <c r="E22" s="94"/>
      <c r="H22" s="9"/>
      <c r="I22" s="9"/>
    </row>
    <row r="23" spans="1:9" ht="16.5" thickBot="1">
      <c r="A23" s="94"/>
      <c r="B23" s="82" t="s">
        <v>46</v>
      </c>
      <c r="C23" s="257">
        <f>+C17+C22</f>
        <v>42955430.230000004</v>
      </c>
      <c r="D23" s="258">
        <f>+D17+D22</f>
        <v>41893007.890000001</v>
      </c>
      <c r="E23" s="94"/>
      <c r="H23" s="9"/>
      <c r="I23" s="9"/>
    </row>
    <row r="24" spans="1:9" ht="16.5" thickTop="1">
      <c r="A24" s="94"/>
      <c r="B24" s="137" t="s">
        <v>47</v>
      </c>
      <c r="C24" s="259"/>
      <c r="D24" s="260"/>
      <c r="E24" s="94"/>
      <c r="H24" s="9"/>
      <c r="I24" s="9"/>
    </row>
    <row r="25" spans="1:9" ht="15.75">
      <c r="A25" s="94"/>
      <c r="B25" s="82" t="s">
        <v>48</v>
      </c>
      <c r="C25" s="245"/>
      <c r="D25" s="246"/>
      <c r="E25" s="94"/>
      <c r="H25" s="9"/>
      <c r="I25" s="9"/>
    </row>
    <row r="26" spans="1:9" ht="15.75">
      <c r="A26" s="94"/>
      <c r="B26" s="82" t="s">
        <v>49</v>
      </c>
      <c r="C26" s="245"/>
      <c r="D26" s="246"/>
      <c r="E26" s="94"/>
      <c r="H26" s="9"/>
      <c r="I26" s="9"/>
    </row>
    <row r="27" spans="1:9" ht="15.75">
      <c r="A27" s="94"/>
      <c r="B27" s="136" t="s">
        <v>50</v>
      </c>
      <c r="C27" s="243">
        <v>2965.5</v>
      </c>
      <c r="D27" s="244">
        <v>22601.01</v>
      </c>
      <c r="E27" s="94"/>
      <c r="H27" s="9"/>
      <c r="I27" s="9"/>
    </row>
    <row r="28" spans="1:9" ht="15.75">
      <c r="A28" s="94"/>
      <c r="B28" s="78" t="s">
        <v>204</v>
      </c>
      <c r="C28" s="243">
        <v>6865562.3899999997</v>
      </c>
      <c r="D28" s="244">
        <v>3214800.63</v>
      </c>
      <c r="E28" s="94"/>
      <c r="H28" s="9"/>
      <c r="I28" s="9"/>
    </row>
    <row r="29" spans="1:9" ht="15.75" customHeight="1">
      <c r="A29" s="94"/>
      <c r="B29" s="82" t="s">
        <v>52</v>
      </c>
      <c r="C29" s="247">
        <f>SUM(C27:C28)</f>
        <v>6868527.8899999997</v>
      </c>
      <c r="D29" s="248">
        <f>SUM(D27:D28)</f>
        <v>3237401.6399999997</v>
      </c>
      <c r="E29" s="94"/>
      <c r="H29" s="9"/>
      <c r="I29" s="23"/>
    </row>
    <row r="30" spans="1:9" ht="15.75">
      <c r="A30" s="94"/>
      <c r="B30" s="82" t="s">
        <v>53</v>
      </c>
      <c r="C30" s="261">
        <f>+C23-C29</f>
        <v>36086902.340000004</v>
      </c>
      <c r="D30" s="262">
        <f>+D23-D29</f>
        <v>38655606.25</v>
      </c>
      <c r="E30" s="94"/>
    </row>
    <row r="31" spans="1:9" ht="15.75">
      <c r="A31" s="94"/>
      <c r="B31" s="82" t="s">
        <v>54</v>
      </c>
      <c r="C31" s="265">
        <v>294706.77003999997</v>
      </c>
      <c r="D31" s="266">
        <v>326387.12198416953</v>
      </c>
      <c r="E31" s="94"/>
      <c r="G31" s="23"/>
    </row>
    <row r="32" spans="1:9" ht="16.5" thickBot="1">
      <c r="A32" s="94"/>
      <c r="B32" s="82" t="s">
        <v>55</v>
      </c>
      <c r="C32" s="267">
        <f>+C30/C31</f>
        <v>122.45019798867192</v>
      </c>
      <c r="D32" s="268">
        <f>+D30/D31</f>
        <v>118.43483901878604</v>
      </c>
      <c r="E32" s="94"/>
      <c r="G32" s="23"/>
    </row>
    <row r="33" spans="1:6" ht="16.5" thickTop="1">
      <c r="A33" s="94"/>
      <c r="B33" s="137"/>
      <c r="C33" s="139"/>
      <c r="D33" s="140"/>
      <c r="E33" s="141"/>
    </row>
    <row r="34" spans="1:6" ht="15.75">
      <c r="A34" s="94"/>
      <c r="B34" s="94"/>
      <c r="C34" s="141"/>
      <c r="D34" s="141"/>
      <c r="E34" s="141"/>
    </row>
    <row r="35" spans="1:6" ht="15.75">
      <c r="A35" s="94"/>
      <c r="B35" s="69" t="s">
        <v>229</v>
      </c>
      <c r="C35" s="141"/>
      <c r="D35" s="141"/>
      <c r="E35" s="141"/>
      <c r="F35" s="24"/>
    </row>
    <row r="36" spans="1:6" ht="15.75">
      <c r="A36" s="94"/>
      <c r="B36" s="89"/>
      <c r="C36" s="141"/>
      <c r="D36" s="141"/>
      <c r="E36" s="141"/>
      <c r="F36" s="24"/>
    </row>
    <row r="37" spans="1:6">
      <c r="B37" s="7"/>
      <c r="C37" s="24"/>
      <c r="D37" s="24"/>
      <c r="E37" s="24"/>
    </row>
    <row r="38" spans="1:6">
      <c r="B38" s="15"/>
      <c r="C38" s="57"/>
      <c r="D38" s="24"/>
      <c r="E38" s="24"/>
    </row>
    <row r="39" spans="1:6">
      <c r="C39" s="24"/>
      <c r="D39" s="24"/>
      <c r="E39" s="24"/>
    </row>
    <row r="40" spans="1:6">
      <c r="C40" s="24"/>
      <c r="D40" s="24"/>
      <c r="E40" s="24"/>
    </row>
    <row r="41" spans="1:6">
      <c r="C41" s="24"/>
      <c r="D41" s="24"/>
      <c r="E41" s="24"/>
    </row>
    <row r="42" spans="1:6">
      <c r="C42" s="24"/>
      <c r="D42" s="24"/>
      <c r="E42" s="24"/>
    </row>
    <row r="43" spans="1:6">
      <c r="C43" s="24"/>
      <c r="D43" s="24"/>
      <c r="E43" s="24"/>
    </row>
    <row r="44" spans="1:6">
      <c r="C44" s="24"/>
      <c r="D44" s="24"/>
      <c r="E44" s="24"/>
    </row>
    <row r="45" spans="1:6">
      <c r="C45" s="24"/>
      <c r="D45" s="24"/>
      <c r="E45" s="24"/>
    </row>
    <row r="46" spans="1:6">
      <c r="C46" s="24"/>
      <c r="D46" s="24"/>
      <c r="E46" s="24"/>
    </row>
    <row r="47" spans="1:6">
      <c r="C47" s="24"/>
      <c r="D47" s="24"/>
      <c r="E47" s="24"/>
    </row>
    <row r="48" spans="1:6">
      <c r="C48" s="24"/>
      <c r="D48" s="24"/>
      <c r="E48" s="24"/>
    </row>
    <row r="49" spans="3:5">
      <c r="C49" s="24"/>
      <c r="D49" s="24"/>
      <c r="E49" s="24"/>
    </row>
    <row r="50" spans="3:5">
      <c r="C50" s="24"/>
      <c r="D50" s="24"/>
      <c r="E50" s="24"/>
    </row>
    <row r="51" spans="3:5" ht="21" customHeight="1"/>
  </sheetData>
  <mergeCells count="3">
    <mergeCell ref="B3:D3"/>
    <mergeCell ref="B2:D2"/>
    <mergeCell ref="B4:D4"/>
  </mergeCells>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H53"/>
  <sheetViews>
    <sheetView showGridLines="0" topLeftCell="A8" workbookViewId="0">
      <selection activeCell="F7" sqref="F7"/>
    </sheetView>
  </sheetViews>
  <sheetFormatPr baseColWidth="10" defaultColWidth="9.140625" defaultRowHeight="15"/>
  <cols>
    <col min="1" max="1" width="11.42578125" customWidth="1"/>
    <col min="2" max="2" width="62.42578125" customWidth="1"/>
    <col min="3" max="3" width="23" style="22" customWidth="1"/>
    <col min="4" max="4" width="17.85546875" style="22" customWidth="1"/>
    <col min="5" max="5" width="8.85546875" customWidth="1"/>
    <col min="6" max="6" width="23.140625" style="9" customWidth="1"/>
    <col min="7" max="7" width="17.85546875" style="9" bestFit="1" customWidth="1"/>
    <col min="8" max="8" width="16.85546875" bestFit="1" customWidth="1"/>
  </cols>
  <sheetData>
    <row r="1" spans="1:8" s="19" customFormat="1" ht="16.5">
      <c r="A1" s="58"/>
      <c r="B1" s="59"/>
      <c r="C1" s="110"/>
      <c r="D1" s="59"/>
      <c r="E1" s="16"/>
      <c r="F1" s="20"/>
      <c r="G1" s="20"/>
    </row>
    <row r="2" spans="1:8" s="19" customFormat="1" ht="26.25" customHeight="1">
      <c r="A2" s="58"/>
      <c r="B2" s="382" t="s">
        <v>0</v>
      </c>
      <c r="C2" s="382"/>
      <c r="D2" s="382"/>
      <c r="E2" s="1"/>
      <c r="F2" s="20"/>
      <c r="G2" s="20"/>
    </row>
    <row r="3" spans="1:8" s="19" customFormat="1" ht="14.25">
      <c r="A3" s="69"/>
      <c r="B3" s="381" t="s">
        <v>56</v>
      </c>
      <c r="C3" s="381"/>
      <c r="D3" s="381"/>
      <c r="E3" s="142"/>
      <c r="F3" s="30"/>
      <c r="G3" s="20"/>
    </row>
    <row r="4" spans="1:8" ht="21.75" customHeight="1">
      <c r="A4" s="94"/>
      <c r="B4" s="383" t="str">
        <f>+"ESTADO DEL ACTIVO NETO AL "&amp;UPPER(TEXT(indice!O3,"DD \D\E MMMM \D\E YYYY"))</f>
        <v>ESTADO DEL ACTIVO NETO AL 31 DE DICIEMBRE DE 2023</v>
      </c>
      <c r="C4" s="383"/>
      <c r="D4" s="383"/>
      <c r="E4" s="143"/>
      <c r="F4" s="143"/>
    </row>
    <row r="5" spans="1:8" ht="21.75" customHeight="1">
      <c r="A5" s="94"/>
      <c r="B5" s="144"/>
      <c r="C5" s="370">
        <f>+indice!P3</f>
        <v>2023</v>
      </c>
      <c r="D5" s="385">
        <f>+indice!P2</f>
        <v>2022</v>
      </c>
      <c r="E5" s="143"/>
      <c r="F5" s="143"/>
    </row>
    <row r="6" spans="1:8" ht="15.75">
      <c r="A6" s="94"/>
      <c r="B6" s="137" t="s">
        <v>39</v>
      </c>
      <c r="C6" s="384"/>
      <c r="D6" s="386"/>
      <c r="E6" s="145"/>
      <c r="F6" s="143"/>
    </row>
    <row r="7" spans="1:8" ht="17.25" customHeight="1">
      <c r="A7" s="94"/>
      <c r="B7" s="82" t="s">
        <v>40</v>
      </c>
      <c r="C7" s="134"/>
      <c r="D7" s="135"/>
      <c r="E7" s="145"/>
      <c r="F7" s="143"/>
    </row>
    <row r="8" spans="1:8" ht="15" customHeight="1">
      <c r="A8" s="94"/>
      <c r="B8" s="82" t="s">
        <v>41</v>
      </c>
      <c r="C8" s="134"/>
      <c r="D8" s="135"/>
      <c r="E8" s="145"/>
      <c r="F8" s="143"/>
    </row>
    <row r="9" spans="1:8" ht="15" customHeight="1">
      <c r="A9" s="94"/>
      <c r="B9" s="78" t="s">
        <v>42</v>
      </c>
      <c r="C9" s="225">
        <f>+'4'!C9*indice!$M$2</f>
        <v>6806846889.7637997</v>
      </c>
      <c r="D9" s="226">
        <v>16744303534.711998</v>
      </c>
      <c r="E9" s="145"/>
      <c r="F9" s="143"/>
      <c r="H9" s="9"/>
    </row>
    <row r="10" spans="1:8" ht="14.25" customHeight="1">
      <c r="A10" s="94"/>
      <c r="B10" s="136" t="s">
        <v>183</v>
      </c>
      <c r="C10" s="225">
        <f>+'4'!C10*indice!$M$2</f>
        <v>48848369.109000005</v>
      </c>
      <c r="D10" s="226">
        <v>2459655854.7209997</v>
      </c>
      <c r="E10" s="145"/>
      <c r="F10" s="143"/>
    </row>
    <row r="11" spans="1:8" ht="14.25" customHeight="1">
      <c r="A11" s="94"/>
      <c r="B11" s="78"/>
      <c r="C11" s="225"/>
      <c r="D11" s="226"/>
      <c r="E11" s="145"/>
      <c r="F11" s="145"/>
      <c r="G11"/>
    </row>
    <row r="12" spans="1:8" ht="15.75">
      <c r="A12" s="94"/>
      <c r="B12" s="136"/>
      <c r="C12" s="229">
        <f>SUM(C9:C11)</f>
        <v>6855695258.8727999</v>
      </c>
      <c r="D12" s="230">
        <f>SUM(D9:D11)</f>
        <v>19203959389.432999</v>
      </c>
      <c r="E12" s="145"/>
      <c r="F12" s="146"/>
      <c r="G12"/>
    </row>
    <row r="13" spans="1:8" ht="15.75">
      <c r="A13" s="94"/>
      <c r="B13" s="82" t="s">
        <v>43</v>
      </c>
      <c r="C13" s="225"/>
      <c r="D13" s="226"/>
      <c r="E13" s="145"/>
      <c r="F13" s="145"/>
      <c r="G13"/>
    </row>
    <row r="14" spans="1:8" ht="15.75">
      <c r="A14" s="94"/>
      <c r="B14" s="82" t="s">
        <v>184</v>
      </c>
      <c r="C14" s="225">
        <f>+'4'!C14*indice!$M$2</f>
        <v>110670576906.73511</v>
      </c>
      <c r="D14" s="226">
        <v>121642970420.33499</v>
      </c>
      <c r="E14" s="145"/>
      <c r="F14" s="147"/>
      <c r="G14" s="52"/>
      <c r="H14" s="51"/>
    </row>
    <row r="15" spans="1:8" ht="15.75">
      <c r="A15" s="94"/>
      <c r="B15" s="82" t="s">
        <v>44</v>
      </c>
      <c r="C15" s="225">
        <v>0</v>
      </c>
      <c r="D15" s="226">
        <v>0</v>
      </c>
      <c r="E15" s="145"/>
      <c r="F15" s="145"/>
      <c r="G15"/>
    </row>
    <row r="16" spans="1:8" ht="15.75">
      <c r="A16" s="94"/>
      <c r="B16" s="82"/>
      <c r="C16" s="229">
        <f>SUM(C14:C15)</f>
        <v>110670576906.73511</v>
      </c>
      <c r="D16" s="230">
        <f>SUM(D14:D15)</f>
        <v>121642970420.33499</v>
      </c>
      <c r="E16" s="145"/>
      <c r="F16" s="145"/>
      <c r="G16"/>
    </row>
    <row r="17" spans="1:8" ht="15.75">
      <c r="A17" s="94"/>
      <c r="B17" s="82" t="s">
        <v>57</v>
      </c>
      <c r="C17" s="229">
        <f>+C12+C16</f>
        <v>117526272165.60791</v>
      </c>
      <c r="D17" s="230">
        <f>+D12+D16</f>
        <v>140846929809.76801</v>
      </c>
      <c r="E17" s="145"/>
      <c r="F17" s="145"/>
      <c r="G17"/>
    </row>
    <row r="18" spans="1:8" ht="15.75">
      <c r="A18" s="94"/>
      <c r="B18" s="82"/>
      <c r="C18" s="231"/>
      <c r="D18" s="232"/>
      <c r="E18" s="145"/>
      <c r="F18" s="145"/>
      <c r="G18"/>
    </row>
    <row r="19" spans="1:8" ht="15.75">
      <c r="A19" s="94"/>
      <c r="B19" s="82" t="s">
        <v>45</v>
      </c>
      <c r="C19" s="231"/>
      <c r="D19" s="232"/>
      <c r="E19" s="145"/>
      <c r="F19" s="145"/>
      <c r="G19"/>
    </row>
    <row r="20" spans="1:8" ht="15.75">
      <c r="A20" s="94"/>
      <c r="B20" s="82" t="s">
        <v>43</v>
      </c>
      <c r="C20" s="231"/>
      <c r="D20" s="232"/>
      <c r="E20" s="145"/>
      <c r="F20" s="145"/>
      <c r="G20"/>
      <c r="H20" s="51"/>
    </row>
    <row r="21" spans="1:8" ht="15.75">
      <c r="A21" s="94"/>
      <c r="B21" s="82" t="s">
        <v>184</v>
      </c>
      <c r="C21" s="225">
        <f>+'4'!C20*indice!M2</f>
        <v>194484361298.7178</v>
      </c>
      <c r="D21" s="234">
        <v>165931377667.91299</v>
      </c>
      <c r="E21" s="145"/>
      <c r="F21" s="148"/>
      <c r="G21" s="52"/>
    </row>
    <row r="22" spans="1:8" ht="15.75">
      <c r="A22" s="94"/>
      <c r="B22" s="82" t="s">
        <v>44</v>
      </c>
      <c r="C22" s="233">
        <v>0</v>
      </c>
      <c r="D22" s="234">
        <v>0</v>
      </c>
      <c r="E22" s="145"/>
      <c r="F22" s="149"/>
      <c r="G22"/>
    </row>
    <row r="23" spans="1:8" ht="15.75">
      <c r="A23" s="94"/>
      <c r="B23" s="82" t="s">
        <v>58</v>
      </c>
      <c r="C23" s="229">
        <f>SUM(C21:C22)</f>
        <v>194484361298.7178</v>
      </c>
      <c r="D23" s="230">
        <f>SUM(D21:D22)</f>
        <v>165931377667.91299</v>
      </c>
      <c r="E23" s="145"/>
      <c r="F23" s="145"/>
      <c r="G23"/>
    </row>
    <row r="24" spans="1:8" ht="15.75">
      <c r="A24" s="94"/>
      <c r="B24" s="82"/>
      <c r="C24" s="235"/>
      <c r="D24" s="236"/>
      <c r="E24" s="145"/>
      <c r="F24" s="143"/>
    </row>
    <row r="25" spans="1:8" ht="16.5" thickBot="1">
      <c r="A25" s="94"/>
      <c r="B25" s="82" t="s">
        <v>46</v>
      </c>
      <c r="C25" s="237">
        <f>+C17+C23</f>
        <v>312010633464.32568</v>
      </c>
      <c r="D25" s="238">
        <f>+D17+D23</f>
        <v>306778307477.68103</v>
      </c>
      <c r="E25" s="145"/>
      <c r="F25" s="143"/>
    </row>
    <row r="26" spans="1:8" ht="27.75" customHeight="1" thickTop="1">
      <c r="A26" s="94"/>
      <c r="B26" s="137" t="s">
        <v>47</v>
      </c>
      <c r="C26" s="239"/>
      <c r="D26" s="240"/>
      <c r="E26" s="145"/>
      <c r="F26" s="143"/>
    </row>
    <row r="27" spans="1:8" ht="15.75">
      <c r="A27" s="94"/>
      <c r="B27" s="82" t="s">
        <v>48</v>
      </c>
      <c r="C27" s="227"/>
      <c r="D27" s="228"/>
      <c r="E27" s="145"/>
      <c r="F27" s="143"/>
    </row>
    <row r="28" spans="1:8" ht="15.75">
      <c r="A28" s="94"/>
      <c r="B28" s="82" t="s">
        <v>49</v>
      </c>
      <c r="C28" s="227"/>
      <c r="D28" s="228"/>
      <c r="E28" s="145"/>
      <c r="F28" s="143"/>
    </row>
    <row r="29" spans="1:8" ht="15.75">
      <c r="A29" s="94"/>
      <c r="B29" s="136" t="s">
        <v>50</v>
      </c>
      <c r="C29" s="225">
        <f>+'4'!C27*indice!M2</f>
        <v>21540176.145</v>
      </c>
      <c r="D29" s="226">
        <v>165504936.12899998</v>
      </c>
      <c r="E29" s="145"/>
      <c r="F29" s="143"/>
    </row>
    <row r="30" spans="1:8" ht="15.75">
      <c r="A30" s="94"/>
      <c r="B30" s="78" t="s">
        <v>51</v>
      </c>
      <c r="C30" s="225">
        <v>0</v>
      </c>
      <c r="D30" s="226">
        <v>0</v>
      </c>
      <c r="E30" s="145"/>
      <c r="F30" s="143"/>
    </row>
    <row r="31" spans="1:8" ht="15.75" customHeight="1">
      <c r="A31" s="94"/>
      <c r="B31" s="82" t="s">
        <v>52</v>
      </c>
      <c r="C31" s="229">
        <f>SUM(C29:C30)</f>
        <v>21540176.145</v>
      </c>
      <c r="D31" s="230">
        <f>SUM(D29:D30)</f>
        <v>165504936.12899998</v>
      </c>
      <c r="E31" s="145"/>
      <c r="F31" s="143"/>
    </row>
    <row r="32" spans="1:8" ht="15.75">
      <c r="A32" s="94"/>
      <c r="B32" s="82" t="s">
        <v>53</v>
      </c>
      <c r="C32" s="241">
        <f>+C25-C31</f>
        <v>311989093288.18066</v>
      </c>
      <c r="D32" s="242">
        <f>+D25-D31</f>
        <v>306612802541.552</v>
      </c>
      <c r="E32" s="145"/>
      <c r="F32" s="143"/>
    </row>
    <row r="33" spans="1:6" ht="15.75">
      <c r="A33" s="94"/>
      <c r="B33" s="82" t="s">
        <v>54</v>
      </c>
      <c r="C33" s="150">
        <v>294706.77003999997</v>
      </c>
      <c r="D33" s="138">
        <v>326387.12198416953</v>
      </c>
      <c r="E33" s="145"/>
      <c r="F33" s="146"/>
    </row>
    <row r="34" spans="1:6" ht="16.5" thickBot="1">
      <c r="A34" s="94"/>
      <c r="B34" s="82" t="s">
        <v>55</v>
      </c>
      <c r="C34" s="151">
        <f>+C32/C33</f>
        <v>1058642.4371786064</v>
      </c>
      <c r="D34" s="152">
        <f>+D32/D33</f>
        <v>939414.52309023205</v>
      </c>
      <c r="E34" s="145"/>
      <c r="F34" s="143"/>
    </row>
    <row r="35" spans="1:6" ht="16.5" thickTop="1">
      <c r="A35" s="94"/>
      <c r="B35" s="137"/>
      <c r="C35" s="153"/>
      <c r="D35" s="154"/>
      <c r="E35" s="145"/>
      <c r="F35" s="143"/>
    </row>
    <row r="36" spans="1:6" ht="15.75">
      <c r="A36" s="94"/>
      <c r="B36" s="94"/>
      <c r="C36" s="109"/>
      <c r="D36" s="109"/>
      <c r="E36" s="145"/>
      <c r="F36" s="143"/>
    </row>
    <row r="37" spans="1:6" ht="15.75">
      <c r="A37" s="94"/>
      <c r="B37" s="69" t="s">
        <v>229</v>
      </c>
      <c r="C37" s="109"/>
      <c r="D37" s="109"/>
      <c r="E37" s="145"/>
      <c r="F37" s="143"/>
    </row>
    <row r="38" spans="1:6" ht="15.75">
      <c r="A38" s="94"/>
      <c r="B38" s="89"/>
      <c r="C38" s="109"/>
      <c r="D38" s="109"/>
      <c r="E38" s="145"/>
      <c r="F38" s="143"/>
    </row>
    <row r="39" spans="1:6">
      <c r="A39" s="145"/>
      <c r="B39" s="155"/>
      <c r="C39" s="143"/>
      <c r="D39" s="143"/>
      <c r="E39" s="145"/>
      <c r="F39" s="143"/>
    </row>
    <row r="40" spans="1:6">
      <c r="B40" s="15"/>
      <c r="C40" s="9"/>
      <c r="D40" s="9"/>
      <c r="F40" s="18"/>
    </row>
    <row r="41" spans="1:6">
      <c r="C41" s="9"/>
      <c r="D41" s="9"/>
    </row>
    <row r="42" spans="1:6">
      <c r="C42" s="9"/>
      <c r="D42" s="9"/>
    </row>
    <row r="43" spans="1:6">
      <c r="C43" s="9"/>
      <c r="D43" s="9"/>
    </row>
    <row r="44" spans="1:6">
      <c r="C44" s="9"/>
      <c r="D44" s="9"/>
    </row>
    <row r="45" spans="1:6">
      <c r="C45" s="9"/>
      <c r="D45" s="9"/>
    </row>
    <row r="46" spans="1:6">
      <c r="C46" s="9"/>
      <c r="D46" s="9"/>
    </row>
    <row r="47" spans="1:6">
      <c r="C47" s="9"/>
      <c r="D47" s="9"/>
    </row>
    <row r="48" spans="1:6">
      <c r="C48" s="9"/>
      <c r="D48" s="9"/>
    </row>
    <row r="49" spans="3:4">
      <c r="C49" s="9"/>
      <c r="D49" s="9"/>
    </row>
    <row r="50" spans="3:4">
      <c r="C50" s="9"/>
      <c r="D50" s="9"/>
    </row>
    <row r="51" spans="3:4">
      <c r="C51" s="9"/>
      <c r="D51" s="9"/>
    </row>
    <row r="53" spans="3:4" ht="21" customHeight="1"/>
  </sheetData>
  <mergeCells count="5">
    <mergeCell ref="B2:D2"/>
    <mergeCell ref="B4:D4"/>
    <mergeCell ref="C5:C6"/>
    <mergeCell ref="D5:D6"/>
    <mergeCell ref="B3:D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H47"/>
  <sheetViews>
    <sheetView showGridLines="0" workbookViewId="0">
      <selection activeCell="G11" sqref="G11"/>
    </sheetView>
  </sheetViews>
  <sheetFormatPr baseColWidth="10" defaultColWidth="9.140625" defaultRowHeight="15"/>
  <cols>
    <col min="1" max="1" width="11.42578125" customWidth="1"/>
    <col min="2" max="2" width="58.42578125" customWidth="1"/>
    <col min="3" max="3" width="17.85546875" customWidth="1"/>
    <col min="4" max="4" width="17.140625" customWidth="1"/>
    <col min="6" max="6" width="13.7109375" bestFit="1" customWidth="1"/>
  </cols>
  <sheetData>
    <row r="1" spans="1:7" ht="16.5">
      <c r="A1" s="90"/>
      <c r="B1" s="59"/>
      <c r="C1" s="110"/>
      <c r="D1" s="59"/>
      <c r="E1" s="59"/>
    </row>
    <row r="2" spans="1:7" ht="27">
      <c r="A2" s="90"/>
      <c r="B2" s="382" t="s">
        <v>0</v>
      </c>
      <c r="C2" s="382"/>
      <c r="D2" s="382"/>
      <c r="E2" s="61"/>
    </row>
    <row r="3" spans="1:7" ht="15.75">
      <c r="A3" s="94"/>
      <c r="B3" s="381" t="s">
        <v>59</v>
      </c>
      <c r="C3" s="381"/>
      <c r="D3" s="381"/>
      <c r="E3" s="128"/>
      <c r="F3" s="94"/>
    </row>
    <row r="4" spans="1:7" ht="15.75">
      <c r="A4" s="94"/>
      <c r="B4" s="383" t="str">
        <f>+"ESTADOS DE RESULTADOS AL  "&amp;UPPER(TEXT(indice!O3,"DD \D\E MMMM \D\E YYYY"))</f>
        <v>ESTADOS DE RESULTADOS AL  31 DE DICIEMBRE DE 2023</v>
      </c>
      <c r="C4" s="383"/>
      <c r="D4" s="383"/>
      <c r="E4" s="94"/>
      <c r="F4" s="94"/>
    </row>
    <row r="5" spans="1:7" ht="15.75">
      <c r="A5" s="94"/>
      <c r="B5" s="111"/>
      <c r="C5" s="370">
        <f>+indice!P3</f>
        <v>2023</v>
      </c>
      <c r="D5" s="385">
        <f>+indice!P2</f>
        <v>2022</v>
      </c>
      <c r="E5" s="94"/>
      <c r="F5" s="94"/>
    </row>
    <row r="6" spans="1:7" ht="15.75">
      <c r="A6" s="94"/>
      <c r="B6" s="112"/>
      <c r="C6" s="384"/>
      <c r="D6" s="386"/>
      <c r="E6" s="94"/>
      <c r="F6" s="109"/>
      <c r="G6" s="9"/>
    </row>
    <row r="7" spans="1:7" ht="15.75">
      <c r="A7" s="94"/>
      <c r="B7" s="113" t="s">
        <v>26</v>
      </c>
      <c r="C7" s="156"/>
      <c r="D7" s="157"/>
      <c r="E7" s="94"/>
      <c r="F7" s="109"/>
    </row>
    <row r="8" spans="1:7" ht="15.75">
      <c r="A8" s="94"/>
      <c r="B8" s="136"/>
      <c r="C8" s="121"/>
      <c r="D8" s="125"/>
      <c r="E8" s="94"/>
      <c r="F8" s="109"/>
    </row>
    <row r="9" spans="1:7" ht="15.75">
      <c r="A9" s="94"/>
      <c r="B9" s="82"/>
      <c r="C9" s="158"/>
      <c r="D9" s="159"/>
      <c r="E9" s="94"/>
      <c r="F9" s="109"/>
    </row>
    <row r="10" spans="1:7" ht="15.75">
      <c r="A10" s="94"/>
      <c r="B10" s="78" t="s">
        <v>27</v>
      </c>
      <c r="C10" s="158"/>
      <c r="D10" s="159"/>
      <c r="E10" s="94"/>
      <c r="F10" s="94"/>
    </row>
    <row r="11" spans="1:7" ht="15.75">
      <c r="A11" s="94"/>
      <c r="B11" s="78" t="s">
        <v>28</v>
      </c>
      <c r="C11" s="269">
        <f>+'3'!D10*indice!M2</f>
        <v>12568904223.7124</v>
      </c>
      <c r="D11" s="270">
        <v>12034398059.501999</v>
      </c>
      <c r="E11" s="94"/>
      <c r="F11" s="94"/>
    </row>
    <row r="12" spans="1:7" ht="15.75">
      <c r="A12" s="94"/>
      <c r="B12" s="119" t="s">
        <v>29</v>
      </c>
      <c r="C12" s="269">
        <f>+'3'!D11*indice!M2</f>
        <v>134158507.3</v>
      </c>
      <c r="D12" s="270">
        <v>1917952748.556</v>
      </c>
      <c r="E12" s="94"/>
      <c r="F12" s="94"/>
    </row>
    <row r="13" spans="1:7" ht="15.75">
      <c r="A13" s="94"/>
      <c r="B13" s="113" t="s">
        <v>30</v>
      </c>
      <c r="C13" s="271">
        <f>SUM(C10:C12)</f>
        <v>12703062731.0124</v>
      </c>
      <c r="D13" s="272">
        <f>SUM(D10:D12)</f>
        <v>13952350808.057999</v>
      </c>
      <c r="E13" s="94"/>
      <c r="F13" s="94"/>
    </row>
    <row r="14" spans="1:7" ht="15.75">
      <c r="A14" s="94"/>
      <c r="B14" s="82" t="s">
        <v>31</v>
      </c>
      <c r="C14" s="269"/>
      <c r="D14" s="270"/>
      <c r="E14" s="94"/>
      <c r="F14" s="94"/>
    </row>
    <row r="15" spans="1:7" ht="15.75">
      <c r="A15" s="94"/>
      <c r="B15" s="82" t="s">
        <v>33</v>
      </c>
      <c r="C15" s="269"/>
      <c r="D15" s="270"/>
      <c r="E15" s="94"/>
      <c r="F15" s="94"/>
    </row>
    <row r="16" spans="1:7" ht="15.75">
      <c r="A16" s="94"/>
      <c r="B16" s="119" t="s">
        <v>32</v>
      </c>
      <c r="C16" s="269">
        <f>+'3'!D15*indice!M2</f>
        <v>1944698891.7672999</v>
      </c>
      <c r="D16" s="270">
        <v>4062588502.8559999</v>
      </c>
      <c r="E16" s="121"/>
      <c r="F16" s="94"/>
    </row>
    <row r="17" spans="1:8" ht="12.75" customHeight="1">
      <c r="A17" s="94"/>
      <c r="B17" s="160" t="s">
        <v>208</v>
      </c>
      <c r="C17" s="269"/>
      <c r="D17" s="270"/>
      <c r="E17" s="94"/>
      <c r="F17" s="94"/>
    </row>
    <row r="18" spans="1:8" ht="12.75" customHeight="1">
      <c r="A18" s="94"/>
      <c r="B18" s="124" t="s">
        <v>211</v>
      </c>
      <c r="C18" s="269">
        <f>+'3'!D17*indice!M2</f>
        <v>1451694923.3485</v>
      </c>
      <c r="D18" s="270"/>
      <c r="E18" s="94"/>
      <c r="F18" s="94"/>
    </row>
    <row r="19" spans="1:8" ht="15.75">
      <c r="A19" s="94"/>
      <c r="B19" s="119" t="s">
        <v>34</v>
      </c>
      <c r="C19" s="269">
        <f>+'3'!D18*indice!M2</f>
        <v>27946662.525000002</v>
      </c>
      <c r="D19" s="270">
        <v>405346973.48599994</v>
      </c>
      <c r="E19" s="94"/>
      <c r="F19" s="94"/>
    </row>
    <row r="20" spans="1:8" ht="15.75">
      <c r="A20" s="94"/>
      <c r="B20" s="78" t="s">
        <v>35</v>
      </c>
      <c r="C20" s="273">
        <f>+'3'!D19*indice!M2</f>
        <v>19975163.0436</v>
      </c>
      <c r="D20" s="270">
        <v>4774237.8839999996</v>
      </c>
      <c r="E20" s="94"/>
      <c r="F20" s="68"/>
    </row>
    <row r="21" spans="1:8" ht="15.75">
      <c r="A21" s="94"/>
      <c r="B21" s="78" t="s">
        <v>210</v>
      </c>
      <c r="C21" s="273">
        <f>+'3'!D20*indice!M2</f>
        <v>8973802.2654999997</v>
      </c>
      <c r="D21" s="270"/>
      <c r="E21" s="94"/>
      <c r="F21" s="68"/>
    </row>
    <row r="22" spans="1:8" ht="15.75">
      <c r="A22" s="94"/>
      <c r="B22" s="122" t="s">
        <v>36</v>
      </c>
      <c r="C22" s="271">
        <f>SUM(C16:C20)</f>
        <v>3444315640.6844001</v>
      </c>
      <c r="D22" s="272">
        <f>SUM(D16:D20)</f>
        <v>4472709714.2259998</v>
      </c>
      <c r="E22" s="94"/>
      <c r="F22" s="94"/>
    </row>
    <row r="23" spans="1:8" ht="16.5" thickBot="1">
      <c r="A23" s="94"/>
      <c r="B23" s="123" t="s">
        <v>37</v>
      </c>
      <c r="C23" s="263">
        <f>+C13-C22</f>
        <v>9258747090.3279991</v>
      </c>
      <c r="D23" s="264">
        <f>+D13-D22</f>
        <v>9479641093.8319988</v>
      </c>
      <c r="E23" s="94"/>
      <c r="F23" s="94"/>
    </row>
    <row r="24" spans="1:8" ht="16.5" thickTop="1">
      <c r="A24" s="94"/>
      <c r="B24" s="161"/>
      <c r="C24" s="162"/>
      <c r="D24" s="163"/>
      <c r="E24" s="94"/>
      <c r="F24" s="94"/>
    </row>
    <row r="25" spans="1:8" ht="15.75">
      <c r="A25" s="94"/>
      <c r="B25" s="164"/>
      <c r="C25" s="121"/>
      <c r="D25" s="121"/>
      <c r="E25" s="94"/>
      <c r="F25" s="94"/>
    </row>
    <row r="26" spans="1:8" ht="15.75">
      <c r="A26" s="94"/>
      <c r="B26" s="165"/>
      <c r="C26" s="166"/>
      <c r="D26" s="166"/>
      <c r="E26" s="94"/>
      <c r="F26" s="94"/>
      <c r="H26" s="18"/>
    </row>
    <row r="27" spans="1:8" ht="15.75">
      <c r="A27" s="94"/>
      <c r="B27" s="69" t="s">
        <v>229</v>
      </c>
      <c r="C27" s="121"/>
      <c r="D27" s="121"/>
      <c r="E27" s="94"/>
      <c r="F27" s="94"/>
    </row>
    <row r="28" spans="1:8" ht="15.75">
      <c r="A28" s="94"/>
      <c r="B28" s="89"/>
      <c r="C28" s="121"/>
      <c r="D28" s="121"/>
      <c r="E28" s="94"/>
      <c r="F28" s="94"/>
      <c r="H28" s="18"/>
    </row>
    <row r="29" spans="1:8">
      <c r="B29" s="7"/>
      <c r="C29" s="18"/>
      <c r="D29" s="18"/>
    </row>
    <row r="30" spans="1:8">
      <c r="B30" s="15"/>
      <c r="C30" s="18"/>
      <c r="D30" s="18"/>
    </row>
    <row r="31" spans="1:8">
      <c r="B31" s="7"/>
      <c r="C31" s="21"/>
      <c r="D31" s="21"/>
    </row>
    <row r="32" spans="1:8">
      <c r="B32" s="7"/>
      <c r="C32" s="18"/>
      <c r="D32" s="18"/>
    </row>
    <row r="33" spans="2:4">
      <c r="B33" s="19"/>
      <c r="C33" s="18"/>
      <c r="D33" s="18"/>
    </row>
    <row r="34" spans="2:4">
      <c r="B34" s="7"/>
      <c r="C34" s="18"/>
      <c r="D34" s="18"/>
    </row>
    <row r="35" spans="2:4">
      <c r="B35" s="19"/>
      <c r="C35" s="18"/>
      <c r="D35" s="18"/>
    </row>
    <row r="36" spans="2:4">
      <c r="B36" s="7"/>
      <c r="C36" s="21"/>
      <c r="D36" s="21"/>
    </row>
    <row r="37" spans="2:4">
      <c r="B37" s="19"/>
      <c r="C37" s="18"/>
      <c r="D37" s="18"/>
    </row>
    <row r="38" spans="2:4">
      <c r="B38" s="7"/>
      <c r="C38" s="18"/>
      <c r="D38" s="18"/>
    </row>
    <row r="39" spans="2:4">
      <c r="B39" s="7"/>
      <c r="C39" s="18"/>
      <c r="D39" s="18"/>
    </row>
    <row r="40" spans="2:4">
      <c r="B40" s="7"/>
      <c r="C40" s="18"/>
      <c r="D40" s="18"/>
    </row>
    <row r="41" spans="2:4">
      <c r="B41" s="7"/>
      <c r="C41" s="21"/>
      <c r="D41" s="21"/>
    </row>
    <row r="43" spans="2:4">
      <c r="C43" s="18"/>
      <c r="D43" s="18"/>
    </row>
    <row r="45" spans="2:4">
      <c r="C45" s="18"/>
    </row>
    <row r="46" spans="2:4">
      <c r="C46" s="18"/>
    </row>
    <row r="47" spans="2:4">
      <c r="C47" s="18"/>
    </row>
  </sheetData>
  <mergeCells count="5">
    <mergeCell ref="B4:D4"/>
    <mergeCell ref="B3:D3"/>
    <mergeCell ref="B2:D2"/>
    <mergeCell ref="C5:C6"/>
    <mergeCell ref="D5:D6"/>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M34"/>
  <sheetViews>
    <sheetView showGridLines="0" workbookViewId="0">
      <selection activeCell="E7" sqref="E7"/>
    </sheetView>
  </sheetViews>
  <sheetFormatPr baseColWidth="10" defaultColWidth="9.140625" defaultRowHeight="15"/>
  <cols>
    <col min="1" max="1" width="5.7109375" customWidth="1"/>
    <col min="2" max="2" width="38.42578125" customWidth="1"/>
    <col min="3" max="3" width="22.85546875" customWidth="1"/>
    <col min="4" max="4" width="19.140625" customWidth="1"/>
    <col min="5" max="5" width="24" customWidth="1"/>
    <col min="6" max="6" width="13.85546875" bestFit="1" customWidth="1"/>
    <col min="7" max="7" width="11.7109375" customWidth="1"/>
    <col min="8" max="8" width="17.42578125" customWidth="1"/>
    <col min="9" max="11" width="12.42578125" customWidth="1"/>
  </cols>
  <sheetData>
    <row r="1" spans="1:13" ht="22.5">
      <c r="A1" s="167"/>
      <c r="B1" s="168"/>
      <c r="C1" s="168"/>
      <c r="D1" s="168"/>
      <c r="E1" s="90"/>
      <c r="F1" s="90"/>
      <c r="G1" s="90"/>
      <c r="H1" s="90"/>
    </row>
    <row r="2" spans="1:13" ht="30">
      <c r="A2" s="169"/>
      <c r="B2" s="387" t="s">
        <v>0</v>
      </c>
      <c r="C2" s="387"/>
      <c r="D2" s="387"/>
      <c r="E2" s="387"/>
      <c r="F2" s="367"/>
      <c r="G2" s="367"/>
      <c r="H2" s="367"/>
      <c r="I2" s="7"/>
      <c r="J2" s="7"/>
      <c r="K2" s="7"/>
    </row>
    <row r="3" spans="1:13" ht="15.75">
      <c r="A3" s="170"/>
      <c r="B3" s="373" t="s">
        <v>17</v>
      </c>
      <c r="C3" s="373"/>
      <c r="D3" s="373"/>
      <c r="E3" s="373"/>
      <c r="F3" s="373"/>
      <c r="G3" s="373"/>
      <c r="H3" s="373"/>
      <c r="I3" s="8"/>
      <c r="J3" s="8"/>
      <c r="K3" s="8"/>
    </row>
    <row r="4" spans="1:13" ht="15.75">
      <c r="A4" s="96"/>
      <c r="B4" s="374" t="str">
        <f>+"Correspondiente al periodo cerrado del "&amp;(TEXT(indice!O3,"DD \d\e MMMM \d\e YYYY"))</f>
        <v>Correspondiente al periodo cerrado del 31 de diciembre de 2023</v>
      </c>
      <c r="C4" s="374"/>
      <c r="D4" s="374"/>
      <c r="E4" s="374"/>
      <c r="F4" s="374"/>
      <c r="G4" s="374"/>
      <c r="H4" s="374"/>
      <c r="I4" s="8"/>
      <c r="J4" s="8"/>
      <c r="K4" s="8"/>
    </row>
    <row r="5" spans="1:13" ht="15.75">
      <c r="A5" s="96"/>
      <c r="B5" s="372"/>
      <c r="C5" s="372"/>
      <c r="D5" s="372"/>
      <c r="E5" s="372"/>
      <c r="F5" s="372"/>
      <c r="G5" s="372"/>
      <c r="H5" s="372"/>
      <c r="I5" s="8"/>
      <c r="J5" s="8"/>
      <c r="K5" s="8"/>
    </row>
    <row r="6" spans="1:13" ht="28.5">
      <c r="A6" s="96"/>
      <c r="B6" s="97" t="s">
        <v>18</v>
      </c>
      <c r="C6" s="97" t="s">
        <v>19</v>
      </c>
      <c r="D6" s="98" t="s">
        <v>20</v>
      </c>
      <c r="E6" s="99" t="str">
        <f>+"TOTAL ACTIVO NETO AL "&amp;UPPER(TEXT(indice!O2,"DD \D\E MMMM \D\E YYYY"))</f>
        <v>TOTAL ACTIVO NETO AL 31 DE DICIEMBRE DE 2022</v>
      </c>
      <c r="F6" s="96"/>
      <c r="G6" s="96"/>
      <c r="H6" s="96"/>
      <c r="I6" s="9"/>
      <c r="J6" s="9"/>
      <c r="K6" s="8"/>
    </row>
    <row r="7" spans="1:13" ht="16.5">
      <c r="A7" s="96"/>
      <c r="B7" s="171" t="s">
        <v>21</v>
      </c>
      <c r="C7" s="274">
        <v>264582750412.78601</v>
      </c>
      <c r="D7" s="274">
        <v>18488388522.110001</v>
      </c>
      <c r="E7" s="275">
        <f>+C7+D7</f>
        <v>283071138934.896</v>
      </c>
      <c r="F7" s="96"/>
      <c r="G7" s="96"/>
      <c r="H7" s="96"/>
      <c r="I7" s="8"/>
      <c r="J7" s="8"/>
      <c r="K7" s="26"/>
    </row>
    <row r="8" spans="1:13" ht="15.75">
      <c r="A8" s="94"/>
      <c r="B8" s="172"/>
      <c r="C8" s="276"/>
      <c r="D8" s="276"/>
      <c r="E8" s="277"/>
      <c r="F8" s="94"/>
      <c r="G8" s="94"/>
      <c r="H8" s="94"/>
    </row>
    <row r="9" spans="1:13" ht="15.75">
      <c r="A9" s="69"/>
      <c r="B9" s="173" t="s">
        <v>22</v>
      </c>
      <c r="C9" s="278"/>
      <c r="D9" s="278"/>
      <c r="E9" s="277"/>
      <c r="F9" s="95"/>
      <c r="G9" s="95"/>
      <c r="H9" s="95"/>
      <c r="I9" s="10"/>
      <c r="J9" s="10"/>
      <c r="K9" s="10"/>
    </row>
    <row r="10" spans="1:13" ht="15.75">
      <c r="A10" s="69"/>
      <c r="B10" s="174" t="s">
        <v>14</v>
      </c>
      <c r="C10" s="279">
        <f>+'2'!C10*indice!M2</f>
        <v>724570231790.74219</v>
      </c>
      <c r="D10" s="278"/>
      <c r="E10" s="277">
        <f t="shared" ref="E10:E12" si="0">+C10+D10</f>
        <v>724570231790.74219</v>
      </c>
      <c r="F10" s="95"/>
      <c r="G10" s="95"/>
      <c r="H10" s="95"/>
      <c r="I10" s="10"/>
      <c r="J10" s="10"/>
      <c r="K10" s="10"/>
    </row>
    <row r="11" spans="1:13" ht="15.75">
      <c r="A11" s="80"/>
      <c r="B11" s="175" t="s">
        <v>23</v>
      </c>
      <c r="C11" s="279">
        <f>+'2'!C11*indice!M2</f>
        <v>751801445146.25732</v>
      </c>
      <c r="D11" s="278"/>
      <c r="E11" s="277">
        <f t="shared" si="0"/>
        <v>751801445146.25732</v>
      </c>
      <c r="F11" s="105"/>
      <c r="G11" s="80"/>
      <c r="H11" s="80"/>
      <c r="I11" s="11"/>
      <c r="J11" s="12"/>
      <c r="K11" s="12"/>
    </row>
    <row r="12" spans="1:13" ht="15.75">
      <c r="A12" s="69"/>
      <c r="B12" s="176" t="s">
        <v>24</v>
      </c>
      <c r="C12" s="277"/>
      <c r="D12" s="280">
        <f>+'3'!D22*indice!M2</f>
        <v>9249773288.0625</v>
      </c>
      <c r="E12" s="277">
        <f t="shared" si="0"/>
        <v>9249773288.0625</v>
      </c>
      <c r="F12" s="66"/>
      <c r="G12" s="69"/>
      <c r="H12" s="86"/>
      <c r="I12" s="13"/>
      <c r="J12" s="13"/>
      <c r="K12" s="13"/>
    </row>
    <row r="13" spans="1:13" ht="15.75">
      <c r="A13" s="69"/>
      <c r="B13" s="177"/>
      <c r="C13" s="281"/>
      <c r="D13" s="282"/>
      <c r="E13" s="277"/>
      <c r="F13" s="66"/>
      <c r="G13" s="69"/>
      <c r="H13" s="86"/>
      <c r="I13" s="13"/>
      <c r="J13" s="13"/>
      <c r="K13" s="13"/>
    </row>
    <row r="14" spans="1:13" ht="28.5">
      <c r="A14" s="69"/>
      <c r="B14" s="178" t="s">
        <v>25</v>
      </c>
      <c r="C14" s="283">
        <f>+C7+C10-C11+C8</f>
        <v>237351537057.27087</v>
      </c>
      <c r="D14" s="284">
        <f>+D7+D8+D12+D13</f>
        <v>27738161810.172501</v>
      </c>
      <c r="E14" s="99" t="str">
        <f>+"TOTAL ACTIVO NETO AL "&amp;UPPER(TEXT(indice!O3,"DD \D\E MMMM \D\E YYYY"))</f>
        <v>TOTAL ACTIVO NETO AL 31 DE DICIEMBRE DE 2023</v>
      </c>
      <c r="F14" s="66"/>
      <c r="G14" s="66"/>
      <c r="H14" s="66"/>
      <c r="I14" s="14"/>
      <c r="J14" s="14"/>
      <c r="K14" s="14"/>
    </row>
    <row r="15" spans="1:13" ht="15.75">
      <c r="A15" s="69"/>
      <c r="B15" s="66"/>
      <c r="C15" s="68"/>
      <c r="D15" s="68"/>
      <c r="E15" s="285">
        <f>+C14+D14</f>
        <v>265089698867.44336</v>
      </c>
      <c r="F15" s="66"/>
      <c r="G15" s="66"/>
      <c r="H15" s="66"/>
      <c r="I15" s="14"/>
      <c r="J15" s="14"/>
      <c r="K15" s="14"/>
      <c r="M15" s="18"/>
    </row>
    <row r="16" spans="1:13" ht="15" customHeight="1">
      <c r="A16" s="179"/>
      <c r="B16" s="66"/>
      <c r="C16" s="66"/>
      <c r="D16" s="66"/>
      <c r="E16" s="66"/>
      <c r="F16" s="66"/>
      <c r="G16" s="66"/>
      <c r="H16" s="66"/>
      <c r="I16" s="14"/>
      <c r="J16" s="14"/>
      <c r="K16" s="14"/>
      <c r="M16" s="18"/>
    </row>
    <row r="17" spans="1:11" ht="15.75">
      <c r="A17" s="69"/>
      <c r="B17" s="69" t="s">
        <v>229</v>
      </c>
      <c r="C17" s="66"/>
      <c r="D17" s="66"/>
      <c r="E17" s="66"/>
      <c r="F17" s="66"/>
      <c r="G17" s="66"/>
      <c r="H17" s="66"/>
      <c r="I17" s="14"/>
      <c r="J17" s="14"/>
      <c r="K17" s="14"/>
    </row>
    <row r="18" spans="1:11" ht="16.5">
      <c r="A18" s="92"/>
      <c r="B18" s="71"/>
      <c r="C18" s="93"/>
      <c r="D18" s="93"/>
      <c r="E18" s="93"/>
      <c r="F18" s="93"/>
      <c r="G18" s="93"/>
      <c r="H18" s="93"/>
      <c r="I18" s="14"/>
      <c r="J18" s="14"/>
      <c r="K18" s="14"/>
    </row>
    <row r="19" spans="1:11">
      <c r="A19" s="13"/>
      <c r="B19" s="7"/>
      <c r="C19" s="14"/>
      <c r="D19" s="14"/>
      <c r="E19" s="14"/>
      <c r="F19" s="14"/>
      <c r="G19" s="14"/>
      <c r="H19" s="14"/>
      <c r="I19" s="14"/>
      <c r="J19" s="14"/>
      <c r="K19" s="14"/>
    </row>
    <row r="20" spans="1:11">
      <c r="A20" s="13"/>
      <c r="B20" s="14"/>
      <c r="C20" s="14"/>
      <c r="D20" s="14"/>
      <c r="E20" s="14"/>
      <c r="F20" s="14"/>
      <c r="G20" s="14"/>
      <c r="H20" s="14"/>
      <c r="I20" s="14"/>
      <c r="J20" s="14"/>
      <c r="K20" s="14"/>
    </row>
    <row r="21" spans="1:11">
      <c r="A21" s="13"/>
      <c r="B21" s="14"/>
      <c r="C21" s="14"/>
      <c r="D21" s="14"/>
      <c r="E21" s="14"/>
      <c r="F21" s="14"/>
      <c r="G21" s="14"/>
      <c r="H21" s="14"/>
      <c r="I21" s="14"/>
      <c r="J21" s="14"/>
      <c r="K21" s="14"/>
    </row>
    <row r="22" spans="1:11">
      <c r="A22" s="13"/>
      <c r="B22" s="14"/>
      <c r="C22" s="14"/>
      <c r="D22" s="14"/>
      <c r="E22" s="14"/>
      <c r="F22" s="14"/>
      <c r="G22" s="14"/>
      <c r="H22" s="14"/>
      <c r="I22" s="14"/>
      <c r="J22" s="14"/>
      <c r="K22" s="14"/>
    </row>
    <row r="23" spans="1:11">
      <c r="A23" s="27"/>
      <c r="B23" s="14"/>
      <c r="C23" s="14"/>
      <c r="D23" s="14"/>
      <c r="E23" s="14"/>
      <c r="F23" s="14"/>
      <c r="G23" s="14"/>
      <c r="H23" s="14"/>
      <c r="I23" s="14"/>
      <c r="J23" s="14"/>
      <c r="K23" s="14"/>
    </row>
    <row r="24" spans="1:11">
      <c r="A24" s="27"/>
      <c r="B24" s="14"/>
      <c r="C24" s="14"/>
      <c r="D24" s="14"/>
      <c r="E24" s="14"/>
      <c r="F24" s="14"/>
      <c r="G24" s="14"/>
      <c r="H24" s="14"/>
      <c r="I24" s="14"/>
      <c r="J24" s="14"/>
      <c r="K24" s="14"/>
    </row>
    <row r="26" spans="1:11">
      <c r="J26" s="18"/>
    </row>
    <row r="27" spans="1:11">
      <c r="G27" s="18"/>
    </row>
    <row r="28" spans="1:11">
      <c r="J28" s="18"/>
    </row>
    <row r="29" spans="1:11">
      <c r="J29" s="18"/>
    </row>
    <row r="30" spans="1:11">
      <c r="J30" s="18"/>
    </row>
    <row r="33" spans="2:8">
      <c r="B33" s="3"/>
      <c r="C33" s="4"/>
      <c r="D33" s="4"/>
      <c r="E33" s="366"/>
      <c r="F33" s="366"/>
      <c r="G33" s="366"/>
      <c r="H33" s="366"/>
    </row>
    <row r="34" spans="2:8">
      <c r="B34" s="3"/>
      <c r="C34" s="4"/>
      <c r="D34" s="4"/>
      <c r="E34" s="366"/>
      <c r="F34" s="366"/>
      <c r="G34" s="366"/>
      <c r="H34" s="366"/>
    </row>
  </sheetData>
  <mergeCells count="9">
    <mergeCell ref="B5:H5"/>
    <mergeCell ref="E33:H33"/>
    <mergeCell ref="E34:H34"/>
    <mergeCell ref="B2:E2"/>
    <mergeCell ref="F2:H2"/>
    <mergeCell ref="B3:E3"/>
    <mergeCell ref="F3:H3"/>
    <mergeCell ref="B4:E4"/>
    <mergeCell ref="F4:H4"/>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J34"/>
  <sheetViews>
    <sheetView showGridLines="0" workbookViewId="0">
      <selection activeCell="G9" sqref="G9"/>
    </sheetView>
  </sheetViews>
  <sheetFormatPr baseColWidth="10" defaultColWidth="9.140625" defaultRowHeight="14.25"/>
  <cols>
    <col min="1" max="1" width="3.7109375" style="2" customWidth="1"/>
    <col min="2" max="2" width="70.85546875" style="2" customWidth="1"/>
    <col min="3" max="3" width="19.85546875" style="2" customWidth="1"/>
    <col min="4" max="4" width="1.28515625" style="2" customWidth="1"/>
    <col min="5" max="5" width="19" style="2" bestFit="1" customWidth="1"/>
    <col min="6" max="6" width="13.7109375" style="19" bestFit="1" customWidth="1"/>
    <col min="7" max="7" width="7.42578125" style="19" customWidth="1"/>
    <col min="8" max="8" width="9.28515625" style="19" customWidth="1"/>
    <col min="9" max="9" width="13.28515625" style="19" bestFit="1" customWidth="1"/>
    <col min="10" max="10" width="12.85546875" style="19" bestFit="1" customWidth="1"/>
    <col min="11" max="16384" width="9.140625" style="19"/>
  </cols>
  <sheetData>
    <row r="1" spans="1:10" ht="16.5">
      <c r="A1" s="58"/>
      <c r="B1" s="59"/>
      <c r="C1" s="59"/>
      <c r="D1" s="58"/>
      <c r="E1" s="59"/>
      <c r="F1" s="59"/>
      <c r="G1" s="16"/>
      <c r="H1" s="17"/>
    </row>
    <row r="2" spans="1:10" ht="16.5">
      <c r="A2" s="58"/>
      <c r="B2" s="59"/>
      <c r="C2" s="61"/>
      <c r="D2" s="58"/>
      <c r="E2" s="369"/>
      <c r="F2" s="369"/>
      <c r="G2" s="389"/>
      <c r="H2" s="389"/>
    </row>
    <row r="3" spans="1:10" ht="30">
      <c r="A3" s="58"/>
      <c r="B3" s="375" t="s">
        <v>0</v>
      </c>
      <c r="C3" s="375"/>
      <c r="D3" s="375"/>
      <c r="E3" s="375"/>
      <c r="F3" s="61"/>
      <c r="G3" s="390"/>
      <c r="H3" s="390"/>
    </row>
    <row r="4" spans="1:10">
      <c r="A4" s="69"/>
      <c r="B4" s="388" t="str">
        <f>+"ESTADO DE FLUJO DE CAJA AL "&amp;UPPER(TEXT(indice!O3,"DD \D\E MMMM \D\E YYYY"))</f>
        <v>ESTADO DE FLUJO DE CAJA AL 31 DE DICIEMBRE DE 2023</v>
      </c>
      <c r="C4" s="388"/>
      <c r="D4" s="388"/>
      <c r="E4" s="388"/>
      <c r="F4" s="181"/>
    </row>
    <row r="5" spans="1:10">
      <c r="A5" s="72"/>
      <c r="B5" s="73"/>
      <c r="C5" s="370">
        <f>+indice!P3</f>
        <v>2023</v>
      </c>
      <c r="D5" s="74"/>
      <c r="E5" s="377">
        <f>+indice!P2</f>
        <v>2022</v>
      </c>
      <c r="F5" s="69"/>
      <c r="G5" s="25"/>
      <c r="H5" s="25"/>
      <c r="I5" s="25"/>
    </row>
    <row r="6" spans="1:10" s="28" customFormat="1" ht="15.75">
      <c r="A6" s="69"/>
      <c r="B6" s="76"/>
      <c r="C6" s="371"/>
      <c r="D6" s="77"/>
      <c r="E6" s="378"/>
      <c r="F6" s="69"/>
      <c r="G6" s="29"/>
      <c r="H6" s="29"/>
      <c r="I6" s="9"/>
      <c r="J6" s="9"/>
    </row>
    <row r="7" spans="1:10" s="28" customFormat="1">
      <c r="A7" s="69"/>
      <c r="B7" s="78"/>
      <c r="C7" s="79" t="s">
        <v>1</v>
      </c>
      <c r="D7" s="80"/>
      <c r="E7" s="182" t="s">
        <v>1</v>
      </c>
      <c r="F7" s="69"/>
      <c r="G7" s="29"/>
      <c r="H7" s="29"/>
      <c r="I7" s="29"/>
    </row>
    <row r="8" spans="1:10" s="28" customFormat="1">
      <c r="A8" s="69"/>
      <c r="B8" s="78"/>
      <c r="C8" s="189"/>
      <c r="D8" s="189"/>
      <c r="E8" s="286"/>
      <c r="F8" s="69"/>
      <c r="G8" s="29"/>
      <c r="H8" s="29"/>
      <c r="I8" s="29"/>
    </row>
    <row r="9" spans="1:10" s="28" customFormat="1">
      <c r="A9" s="69"/>
      <c r="B9" s="82" t="s">
        <v>2</v>
      </c>
      <c r="C9" s="188">
        <f>+'1'!C9*indice!M2</f>
        <v>19048421715.644291</v>
      </c>
      <c r="D9" s="189"/>
      <c r="E9" s="287">
        <v>14013030700.785995</v>
      </c>
      <c r="F9" s="180"/>
      <c r="G9" s="29"/>
      <c r="H9" s="29"/>
      <c r="I9" s="29"/>
    </row>
    <row r="10" spans="1:10" s="28" customFormat="1">
      <c r="A10" s="69"/>
      <c r="B10" s="83" t="s">
        <v>3</v>
      </c>
      <c r="C10" s="189"/>
      <c r="D10" s="189"/>
      <c r="E10" s="286"/>
      <c r="F10" s="69"/>
      <c r="G10" s="29"/>
      <c r="H10" s="29"/>
      <c r="I10" s="29"/>
    </row>
    <row r="11" spans="1:10" s="28" customFormat="1">
      <c r="A11" s="72"/>
      <c r="B11" s="82" t="s">
        <v>4</v>
      </c>
      <c r="C11" s="190"/>
      <c r="D11" s="190"/>
      <c r="E11" s="288"/>
      <c r="F11" s="69"/>
      <c r="G11" s="29"/>
      <c r="H11" s="29"/>
      <c r="I11" s="29"/>
    </row>
    <row r="12" spans="1:10" s="28" customFormat="1">
      <c r="A12" s="72"/>
      <c r="B12" s="82" t="s">
        <v>5</v>
      </c>
      <c r="C12" s="190"/>
      <c r="D12" s="190"/>
      <c r="E12" s="288"/>
      <c r="F12" s="69"/>
      <c r="G12" s="29"/>
      <c r="H12" s="29"/>
      <c r="I12" s="30"/>
    </row>
    <row r="13" spans="1:10" s="28" customFormat="1" ht="15.75">
      <c r="A13" s="69"/>
      <c r="B13" s="78" t="s">
        <v>6</v>
      </c>
      <c r="C13" s="191">
        <f>+'1'!C13*indice!M2</f>
        <v>-19909726741.372101</v>
      </c>
      <c r="D13" s="192"/>
      <c r="E13" s="215">
        <v>-34378604650.548599</v>
      </c>
      <c r="F13" s="69"/>
      <c r="G13" s="29"/>
      <c r="H13" s="29"/>
      <c r="I13" s="5"/>
    </row>
    <row r="14" spans="1:10" s="28" customFormat="1">
      <c r="A14" s="69"/>
      <c r="B14" s="78" t="s">
        <v>7</v>
      </c>
      <c r="C14" s="191">
        <v>0</v>
      </c>
      <c r="D14" s="190"/>
      <c r="E14" s="215">
        <v>0</v>
      </c>
      <c r="F14" s="69"/>
      <c r="G14" s="29"/>
      <c r="H14" s="29"/>
      <c r="I14" s="29"/>
    </row>
    <row r="15" spans="1:10" s="28" customFormat="1">
      <c r="A15" s="69"/>
      <c r="B15" s="78" t="s">
        <v>8</v>
      </c>
      <c r="C15" s="191">
        <f>+'1'!C15*indice!M2</f>
        <v>-142624294.08089998</v>
      </c>
      <c r="D15" s="190"/>
      <c r="E15" s="215">
        <v>-175611473.39490005</v>
      </c>
      <c r="F15" s="69"/>
      <c r="G15" s="29"/>
      <c r="H15" s="29"/>
      <c r="I15" s="29"/>
    </row>
    <row r="16" spans="1:10" s="28" customFormat="1">
      <c r="A16" s="69"/>
      <c r="B16" s="78" t="s">
        <v>9</v>
      </c>
      <c r="C16" s="193">
        <f>+'1'!C16*indice!M2</f>
        <v>26517636612.318398</v>
      </c>
      <c r="D16" s="190"/>
      <c r="E16" s="289">
        <v>0</v>
      </c>
      <c r="F16" s="69"/>
      <c r="G16" s="29"/>
      <c r="H16" s="29"/>
      <c r="I16" s="29"/>
    </row>
    <row r="17" spans="1:10" s="28" customFormat="1">
      <c r="A17" s="69"/>
      <c r="B17" s="82" t="s">
        <v>10</v>
      </c>
      <c r="C17" s="194">
        <f>+C13+C14+C15+C16</f>
        <v>6465285576.8653984</v>
      </c>
      <c r="D17" s="189"/>
      <c r="E17" s="217">
        <f>+E13+E14+E15+E16</f>
        <v>-34554216123.943497</v>
      </c>
      <c r="F17" s="69"/>
      <c r="G17" s="29"/>
      <c r="H17" s="29"/>
      <c r="I17" s="29"/>
    </row>
    <row r="18" spans="1:10" s="28" customFormat="1">
      <c r="A18" s="69"/>
      <c r="B18" s="78"/>
      <c r="C18" s="192"/>
      <c r="D18" s="190"/>
      <c r="E18" s="288"/>
      <c r="F18" s="69"/>
      <c r="G18" s="29"/>
      <c r="H18" s="29"/>
      <c r="I18" s="29"/>
    </row>
    <row r="19" spans="1:10" s="28" customFormat="1">
      <c r="A19" s="69"/>
      <c r="B19" s="83" t="s">
        <v>11</v>
      </c>
      <c r="C19" s="192"/>
      <c r="D19" s="190"/>
      <c r="E19" s="288"/>
      <c r="F19" s="69"/>
      <c r="G19" s="29"/>
      <c r="H19" s="29"/>
      <c r="I19" s="29"/>
    </row>
    <row r="20" spans="1:10" s="28" customFormat="1">
      <c r="A20" s="72"/>
      <c r="B20" s="82" t="s">
        <v>12</v>
      </c>
      <c r="C20" s="190"/>
      <c r="D20" s="190"/>
      <c r="E20" s="288"/>
      <c r="F20" s="69"/>
      <c r="G20" s="29"/>
      <c r="H20" s="29"/>
      <c r="I20" s="29"/>
    </row>
    <row r="21" spans="1:10" s="28" customFormat="1">
      <c r="A21" s="72"/>
      <c r="B21" s="78" t="s">
        <v>13</v>
      </c>
      <c r="C21" s="191">
        <f>+'1'!C21*indice!M2</f>
        <v>-18658012033.636875</v>
      </c>
      <c r="D21" s="190"/>
      <c r="E21" s="215">
        <v>39745144813</v>
      </c>
      <c r="F21" s="69"/>
      <c r="G21" s="29"/>
      <c r="H21" s="29"/>
      <c r="I21" s="29"/>
    </row>
    <row r="22" spans="1:10" s="28" customFormat="1">
      <c r="A22" s="69"/>
      <c r="B22" s="78" t="s">
        <v>14</v>
      </c>
      <c r="C22" s="196">
        <v>0</v>
      </c>
      <c r="D22" s="190"/>
      <c r="E22" s="216">
        <v>0</v>
      </c>
      <c r="F22" s="69"/>
    </row>
    <row r="23" spans="1:10" s="28" customFormat="1">
      <c r="A23" s="69"/>
      <c r="B23" s="78" t="s">
        <v>15</v>
      </c>
      <c r="C23" s="195">
        <f>+C21+C22</f>
        <v>-18658012033.636875</v>
      </c>
      <c r="D23" s="190"/>
      <c r="E23" s="215">
        <f>+E21+E22</f>
        <v>39745144813</v>
      </c>
      <c r="F23" s="69"/>
    </row>
    <row r="24" spans="1:10" s="28" customFormat="1" ht="15" thickBot="1">
      <c r="A24" s="72"/>
      <c r="B24" s="82" t="s">
        <v>16</v>
      </c>
      <c r="C24" s="197">
        <f>+C17+C23+C9</f>
        <v>6855695258.8728142</v>
      </c>
      <c r="D24" s="189"/>
      <c r="E24" s="290">
        <f>+E17+E23+E9</f>
        <v>19203959389.842499</v>
      </c>
      <c r="F24" s="69"/>
      <c r="I24" s="29"/>
      <c r="J24" s="29"/>
    </row>
    <row r="25" spans="1:10" s="28" customFormat="1" ht="15" thickTop="1">
      <c r="A25" s="69"/>
      <c r="B25" s="76"/>
      <c r="C25" s="88"/>
      <c r="D25" s="88"/>
      <c r="E25" s="183"/>
      <c r="F25" s="69"/>
      <c r="I25" s="29"/>
    </row>
    <row r="26" spans="1:10" s="28" customFormat="1">
      <c r="A26" s="69"/>
      <c r="B26" s="69"/>
      <c r="C26" s="86"/>
      <c r="D26" s="86"/>
      <c r="E26" s="86"/>
      <c r="F26" s="69"/>
    </row>
    <row r="27" spans="1:10">
      <c r="A27" s="69"/>
      <c r="B27" s="69" t="s">
        <v>229</v>
      </c>
      <c r="C27" s="66"/>
      <c r="D27" s="66"/>
      <c r="E27" s="66"/>
      <c r="F27" s="69"/>
    </row>
    <row r="28" spans="1:10">
      <c r="A28" s="69"/>
      <c r="B28" s="89"/>
      <c r="C28" s="66"/>
      <c r="D28" s="66"/>
      <c r="E28" s="66"/>
      <c r="F28" s="66"/>
      <c r="G28" s="25"/>
      <c r="H28" s="25"/>
      <c r="I28" s="25"/>
    </row>
    <row r="29" spans="1:10">
      <c r="A29" s="69"/>
      <c r="B29" s="72"/>
      <c r="C29" s="66"/>
      <c r="D29" s="66"/>
      <c r="E29" s="66"/>
      <c r="F29" s="69"/>
    </row>
    <row r="30" spans="1:10" ht="15">
      <c r="B30" s="15"/>
      <c r="C30" s="31"/>
      <c r="D30" s="31"/>
      <c r="E30" s="31"/>
    </row>
    <row r="31" spans="1:10">
      <c r="C31" s="31"/>
      <c r="D31" s="31"/>
      <c r="E31" s="31"/>
    </row>
    <row r="32" spans="1:10" ht="15">
      <c r="B32" s="3"/>
      <c r="C32" s="4"/>
      <c r="D32" s="4"/>
      <c r="E32" s="4"/>
      <c r="F32" s="4"/>
      <c r="G32" s="4"/>
    </row>
    <row r="33" spans="2:7" ht="15">
      <c r="B33" s="3"/>
      <c r="C33" s="4"/>
      <c r="D33" s="4"/>
      <c r="E33" s="4"/>
      <c r="F33" s="4"/>
      <c r="G33" s="4"/>
    </row>
    <row r="34" spans="2:7">
      <c r="C34" s="31"/>
      <c r="D34" s="31"/>
      <c r="E34" s="31"/>
    </row>
  </sheetData>
  <mergeCells count="7">
    <mergeCell ref="C5:C6"/>
    <mergeCell ref="E5:E6"/>
    <mergeCell ref="B4:E4"/>
    <mergeCell ref="E2:F2"/>
    <mergeCell ref="G2:H2"/>
    <mergeCell ref="G3:H3"/>
    <mergeCell ref="B3:E3"/>
  </mergeCells>
  <pageMargins left="0.7" right="0.7" top="0.75" bottom="0.75" header="0.3" footer="0.3"/>
</worksheet>
</file>

<file path=_xmlsignatures/_rels/origin.sigs.rels><?xml version="1.0" encoding="UTF-8" standalone="yes"?>
<Relationships xmlns="http://schemas.openxmlformats.org/package/2006/relationships"><Relationship Id="rId3" Type="http://schemas.openxmlformats.org/package/2006/relationships/digital-signature/signature" Target="sig3.xml"/><Relationship Id="rId2" Type="http://schemas.openxmlformats.org/package/2006/relationships/digital-signature/signature" Target="sig2.xml"/><Relationship Id="rId1" Type="http://schemas.openxmlformats.org/package/2006/relationships/digital-signature/signature" Target="sig1.xml"/><Relationship Id="rId5" Type="http://schemas.openxmlformats.org/package/2006/relationships/digital-signature/signature" Target="sig5.xml"/><Relationship Id="rId4" Type="http://schemas.openxmlformats.org/package/2006/relationships/digital-signature/signature" Target="sig4.xml"/></Relationships>
</file>

<file path=_xmlsignatures/sig1.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B/CtCWD6k5Go1aZcSvAaKUp6aekNxsiFfeC2vCbekF8=</DigestValue>
    </Reference>
    <Reference Type="http://www.w3.org/2000/09/xmldsig#Object" URI="#idOfficeObject">
      <DigestMethod Algorithm="http://www.w3.org/2001/04/xmlenc#sha256"/>
      <DigestValue>zDUU6KybiXDd0RPbI7EXoa3piXXjOXIyDcGd5ZJ/vus=</DigestValue>
    </Reference>
    <Reference Type="http://uri.etsi.org/01903#SignedProperties" URI="#idSignedProperties">
      <Transforms>
        <Transform Algorithm="http://www.w3.org/TR/2001/REC-xml-c14n-20010315"/>
      </Transforms>
      <DigestMethod Algorithm="http://www.w3.org/2001/04/xmlenc#sha256"/>
      <DigestValue>JmUQMm9S3ixdgMdjkbH5boa1f86iFXZTddBZsu2zAWg=</DigestValue>
    </Reference>
    <Reference Type="http://www.w3.org/2000/09/xmldsig#Object" URI="#idValidSigLnImg">
      <DigestMethod Algorithm="http://www.w3.org/2001/04/xmlenc#sha256"/>
      <DigestValue>QlPeifT7h5HPkEumluEYqg3Nn8E86+yppg3K11pVVzs=</DigestValue>
    </Reference>
    <Reference Type="http://www.w3.org/2000/09/xmldsig#Object" URI="#idInvalidSigLnImg">
      <DigestMethod Algorithm="http://www.w3.org/2001/04/xmlenc#sha256"/>
      <DigestValue>nuOzZPj0mvSCN+GQiEm6vhPL74W0rK8uwi/4Rijowi0=</DigestValue>
    </Reference>
  </SignedInfo>
  <SignatureValue>tcuPRdzHebdAEY9/J6UoCUNTansexx6ZQti/8rtAH57bR8D9j12BCrFNTupXIWyZJco+qmuvd3HX
8+DscOL/+wzh69gN0R7FcokOaHgHXRZ1tivrkz61xYaL74E8EfL6cHn296Y8BQEUsy13qq9ahb8b
NdegAzHL8rxQretL+u8WsLcP5Mu06tQnXcMC664w6P8kGA6dtyLwm22XnSPIYFiJeHiLzweOTJqk
YulYVxlKr4yA5b9wP3SO5qiV3mAHf2tKiLX98s9CEEhQe6mbNMyEUBPfzBB4UJnah5Cp+adsy5JE
B15bJuau5lK5Y9vV97O53/zdJZw1Lc67q4UJrQ==</SignatureValue>
  <KeyInfo>
    <X509Data>
      <X509Certificate>MIIIhjCCBm6gAwIBAgIISYhNdtcu9HAwDQYJKoZIhvcNAQELBQAwWjEaMBgGA1UEAwwRQ0EtRE9DVU1FTlRBIFMuQS4xFjAUBgNVBAUTDVJVQzgwMDUwMTcyLTExFzAVBgNVBAoMDkRPQ1VNRU5UQSBTLkEuMQswCQYDVQQGEwJQWTAeFw0yMzA5MjExOTEzMDBaFw0yNTA5MjAxOTEzMDBaMIG8MSUwIwYDVQQDDBxNQVJJQSBBR1VTVElOQSBHQVJDSUEgQUdVSUFSMREwDwYDVQQFEwhDSTMyODI2NDEXMBUGA1UEKgwOTUFSSUEgQUdVU1RJTkExFjAUBgNVBAQMDUdBUkNJQSBBR1VJQVIxCzAJBgNVBAsMAkYyMTUwMwYDVQQKDCxDRVJUSUZJQ0FETyBDVUFMSUZJQ0FETyBERSBGSVJNQSBFTEVDVFJPTklDQTELMAkGA1UEBhMCUFkwggEiMA0GCSqGSIb3DQEBAQUAA4IBDwAwggEKAoIBAQDG7SGCogoUlQUFEWDTyNKC3uMhSQEx/Y06NPlfclVlq0Hn7a49h+Gebu3Q53mStG2kwVdXx/U9uDVG4Lsr2OlmAnxGfU0mwt/eK/E3g9aWHynDznl+J7dpl1CWVSW65NLFSu/7BrjQ3Zy2p8hSeh1Hi/f3POawbFQ1DJzwxw1DUU1x2k75VZK3AimdVj0x75eL9FP/mPZ5yNHrsTLJ8s9H7Vsh4h6udW84QiFqiwvAfYJNtAyLubAoj9OEodmP7Z6+vFAy5LJR6I3UrO393CPDn8eeC9vINi1DEThgvkt87jx2PKVu/HSN5kq+HG8izrH4DIWHMkSuAs9AcY70dt2VAgMBAAGjggPrMIID5zAMBgNVHRMBAf8EAjAAMB8GA1UdIwQYMBaAFKE9hSvN2CyWHzkCDJ9TO1jYlQt7MIGUBggrBgEFBQcBAQSBhzCBhDBVBggrBgEFBQcwAoZJaHR0cHM6Ly93d3cuZGlnaXRvLmNvbS5weS91cGxvYWRzL2NlcnRpZmljYWRvLWRvY3VtZW50YS1zYS0xNTM1MTE3NzcxLmNydDArBggrBgEFBQcwAYYfaHR0cHM6Ly93d3cuZGlnaXRvLmNvbS5weS9vY3NwLzBOBgNVHREERzBFgRdtZ2FyY2lhYWd1aWFyQGdtYWlsLmNvbaQqMCgxJjAkBgNVBA0MHUZJUk1BIEVMRUNUUk9OSUNBIENVQUxJRklDQURBMIIB9QYDVR0gBIIB7DCCAegwggHkBg0rBgEEAYL5OwEBAQoBMIIB0TAvBggrBgEFBQcCARYjaHR0cHM6Ly93d3cuZGlnaXRvLmNvbS5weS9kZXNjYXJnYXMwggGcBggrBgEFBQcCAjCCAY4eggGKAEMAZQByAHQAaQBmAGkAYwBhAGQAbwAgAGMAdQBhAGwAaQBmAGkAYwBhAGQAbwAgAGQAZQAgAGYAaQByAG0AYQAgAGUAbABlAGMAdAByAPMAbgBpAGMAYQAgAHQAaQBwAG8AIABGADIAIAAoAGMAbABhAHYAZQBzACAAZQBuACAAZABpAHMAcABvAHMAaQB0AGkAdgBvACAAYwB1AGEAbABpAGYAaQBjAGEAZABvACkALAAgAHMAdQBqAGUAdABhACAAYQAgAGwAYQBzACAAYwBvAG4AZABpAGMAaQBvAG4AZQBzACAAZABlACAAdQBzAG8AIABlAHgAcAB1AGUAcwB0AGEAcwAgAGUAbgAgAGwAYQAgAEQAZQBjAGwAYQByAGEAYwBpAPMAbgAgAGQAZQAgAFAAcgDhAGMAdABpAGMAYQBzACAAZABlACAAQwBlAHIAdABpAGYAaQBjAGEAYwBpAPMAbgAgAGQAZQAgAEQATwBDAFUATQBFAE4AVABBACAAUwAuAEEALjAqBgNVHSUBAf8EIDAeBggrBgEFBQcDAgYIKwYBBQUHAwQGCCsGAQUFBwMBMHsGA1UdHwR0MHIwNKAyoDCGLmh0dHBzOi8vd3d3LmRpZ2l0by5jb20ucHkvY3JsL2RvY3VtZW50YV9jYS5jcmwwOqA4oDaGNGh0dHBzOi8vd3d3LmRvY3VtZW50YS5jb20ucHkvZGlnaXRvL2RvY3VtZW50YV9jYS5jcmwwHQYDVR0OBBYEFLvdLZAPFFymfqU0gc+hZscr2BvRMA4GA1UdDwEB/wQEAwIF4DANBgkqhkiG9w0BAQsFAAOCAgEAgvODbuaEVUzL2R6Oi4W9TZ73Zn0moHuN45UNmLHoxsybvZ1vYXnkCAv1CriZapf1TAikxnjhPlyblydn0TGHayU27eDZUXc6YwNDG2asXNnepgjL6WpKBZfGBTIyS7P2UfMoTL5vL6rjBLfZS2z7XofXPo5pNFcr0g0w7HJ1m2uk/uK0ztf+bZfKupp0YL7jqgEAANTa0F72GhupFM38588XwSl3LvH6KzM60hp32JQVUmSMwPtk+7VpZ9dwoqe7amJSxro2QHF5fRVmO6bdFM9X8fA18ttf9/gSnu+N0dXAWyGmlu47qC8IjcrOLqtWKxq0kGOhuD5W5A71l9FFCa4s8IROFKPcYNCgzz5yyuhNGGzAKov0QffMxF5tZNAyaI7hMmWOBoYwRVn86nJBXAZfzZmzdlY1sZQDH3/DLS1jET4WRSrEMm1KCK3jsxxK9l5knqjkQgvFCovNpqBywZqYZmlhNvr6mBtJHWryIIk9Iq0bnb+KHYUqsOixEEIGGLAdPsR4YOWwG9HFIukDz9llYmDmPMrQ4SSR30AnVuIbHynLogn83weBd3nDYABNDm+a4FyBMtBKc+9pHAxK8R0EGbsnkgdpojDWjmIapnvbV6L7ofFJ+I1n+u7E21w4LmkMMYit1WqPB8H1dtbX4EA6pHXFQlEpZNcyLXwiOWg=</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13"/>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12"/>
            <mdssi:RelationshipReference xmlns:mdssi="http://schemas.openxmlformats.org/package/2006/digital-signature" SourceId="rId2"/>
            <mdssi:RelationshipReference xmlns:mdssi="http://schemas.openxmlformats.org/package/2006/digital-signature" SourceId="rId16"/>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1"/>
            <mdssi:RelationshipReference xmlns:mdssi="http://schemas.openxmlformats.org/package/2006/digital-signature" SourceId="rId5"/>
            <mdssi:RelationshipReference xmlns:mdssi="http://schemas.openxmlformats.org/package/2006/digital-signature" SourceId="rId15"/>
            <mdssi:RelationshipReference xmlns:mdssi="http://schemas.openxmlformats.org/package/2006/digital-signature" SourceId="rId10"/>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14"/>
            <mdssi:RelationshipReference xmlns:mdssi="http://schemas.openxmlformats.org/package/2006/digital-signature" SourceId="rId8"/>
          </Transform>
          <Transform Algorithm="http://www.w3.org/TR/2001/REC-xml-c14n-20010315"/>
        </Transforms>
        <DigestMethod Algorithm="http://www.w3.org/2001/04/xmlenc#sha256"/>
        <DigestValue>A86zVTj70nB/9aR3XUP5lCsvi9G/KrK3r+DW6c7tGf8=</DigestValue>
      </Reference>
      <Reference URI="/xl/calcChain.xml?ContentType=application/vnd.openxmlformats-officedocument.spreadsheetml.calcChain+xml">
        <DigestMethod Algorithm="http://www.w3.org/2001/04/xmlenc#sha256"/>
        <DigestValue>ZwfYYLhqSDFCk22JbBJcI0AIyHgxyje9kHW7paqJq2o=</DigestValue>
      </Reference>
      <Reference URI="/xl/drawings/_rels/drawing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VYnwYvVkgu4qDKyX7wNOI9VDBCO4MD3Ak2WeegWFu2o=</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6jjMgi3pfG+Mho9TKglc4Y9hTTywrlztt/SW0w6HA4c=</DigestValue>
      </Reference>
      <Reference URI="/xl/drawings/drawing1.xml?ContentType=application/vnd.openxmlformats-officedocument.drawing+xml">
        <DigestMethod Algorithm="http://www.w3.org/2001/04/xmlenc#sha256"/>
        <DigestValue>I+ucgnwbLCHfqRhgy4idXDMhrz5BQK1xwNf14FVKRRs=</DigestValue>
      </Reference>
      <Reference URI="/xl/drawings/vmlDrawing1.vml?ContentType=application/vnd.openxmlformats-officedocument.vmlDrawing">
        <DigestMethod Algorithm="http://www.w3.org/2001/04/xmlenc#sha256"/>
        <DigestValue>wVUgQyUSDdrclAhqM1kHqtFaQ1b0/8b7WEmdT2bFWEM=</DigestValue>
      </Reference>
      <Reference URI="/xl/media/image1.jpg?ContentType=image/jpeg">
        <DigestMethod Algorithm="http://www.w3.org/2001/04/xmlenc#sha256"/>
        <DigestValue>eSUCCilpY7VMEqqkYvM7XLLtEQgED+AxnWAsS5a6gDc=</DigestValue>
      </Reference>
      <Reference URI="/xl/media/image2.emf?ContentType=image/x-emf">
        <DigestMethod Algorithm="http://www.w3.org/2001/04/xmlenc#sha256"/>
        <DigestValue>znIfHioa+XzhZbmijMCEybwKGDiGj2PeY6ON4mS5ORI=</DigestValue>
      </Reference>
      <Reference URI="/xl/media/image3.emf?ContentType=image/x-emf">
        <DigestMethod Algorithm="http://www.w3.org/2001/04/xmlenc#sha256"/>
        <DigestValue>pxImOuPTe9d0ZfCDPu/PrVlsW4+g3gqX+CUQ7NqHtTg=</DigestValue>
      </Reference>
      <Reference URI="/xl/media/image4.emf?ContentType=image/x-emf">
        <DigestMethod Algorithm="http://www.w3.org/2001/04/xmlenc#sha256"/>
        <DigestValue>nuNRBQ3BwuxoDcHy8mw+6fS/YAFXHMXT8m8NLEP8Ux4=</DigestValue>
      </Reference>
      <Reference URI="/xl/media/image5.emf?ContentType=image/x-emf">
        <DigestMethod Algorithm="http://www.w3.org/2001/04/xmlenc#sha256"/>
        <DigestValue>vkl55gQQ4TQ8A3MvZcTxFVgPNGXQkb7QRaoxBqq5p94=</DigestValue>
      </Reference>
      <Reference URI="/xl/media/image6.emf?ContentType=image/x-emf">
        <DigestMethod Algorithm="http://www.w3.org/2001/04/xmlenc#sha256"/>
        <DigestValue>vSyC6hCEsQjUTBOu9SW0dQmnA3GwuTZBp5Qthu8Pdvo=</DigestValue>
      </Reference>
      <Reference URI="/xl/printerSettings/printerSettings1.bin?ContentType=application/vnd.openxmlformats-officedocument.spreadsheetml.printerSettings">
        <DigestMethod Algorithm="http://www.w3.org/2001/04/xmlenc#sha256"/>
        <DigestValue>dQty6h4y3OjaBO679MIWuMByZpg6RKGw7ezGcnYUuw0=</DigestValue>
      </Reference>
      <Reference URI="/xl/printerSettings/printerSettings2.bin?ContentType=application/vnd.openxmlformats-officedocument.spreadsheetml.printerSettings">
        <DigestMethod Algorithm="http://www.w3.org/2001/04/xmlenc#sha256"/>
        <DigestValue>dQty6h4y3OjaBO679MIWuMByZpg6RKGw7ezGcnYUuw0=</DigestValue>
      </Reference>
      <Reference URI="/xl/printerSettings/printerSettings3.bin?ContentType=application/vnd.openxmlformats-officedocument.spreadsheetml.printerSettings">
        <DigestMethod Algorithm="http://www.w3.org/2001/04/xmlenc#sha256"/>
        <DigestValue>dQty6h4y3OjaBO679MIWuMByZpg6RKGw7ezGcnYUuw0=</DigestValue>
      </Reference>
      <Reference URI="/xl/printerSettings/printerSettings4.bin?ContentType=application/vnd.openxmlformats-officedocument.spreadsheetml.printerSettings">
        <DigestMethod Algorithm="http://www.w3.org/2001/04/xmlenc#sha256"/>
        <DigestValue>dQty6h4y3OjaBO679MIWuMByZpg6RKGw7ezGcnYUuw0=</DigestValue>
      </Reference>
      <Reference URI="/xl/printerSettings/printerSettings5.bin?ContentType=application/vnd.openxmlformats-officedocument.spreadsheetml.printerSettings">
        <DigestMethod Algorithm="http://www.w3.org/2001/04/xmlenc#sha256"/>
        <DigestValue>dQty6h4y3OjaBO679MIWuMByZpg6RKGw7ezGcnYUuw0=</DigestValue>
      </Reference>
      <Reference URI="/xl/printerSettings/printerSettings6.bin?ContentType=application/vnd.openxmlformats-officedocument.spreadsheetml.printerSettings">
        <DigestMethod Algorithm="http://www.w3.org/2001/04/xmlenc#sha256"/>
        <DigestValue>/E2xUnaKVvQhybBMAm8SzdIUH7GTLxtcurIpY3UIOPM=</DigestValue>
      </Reference>
      <Reference URI="/xl/printerSettings/printerSettings7.bin?ContentType=application/vnd.openxmlformats-officedocument.spreadsheetml.printerSettings">
        <DigestMethod Algorithm="http://www.w3.org/2001/04/xmlenc#sha256"/>
        <DigestValue>dQty6h4y3OjaBO679MIWuMByZpg6RKGw7ezGcnYUuw0=</DigestValue>
      </Reference>
      <Reference URI="/xl/sharedStrings.xml?ContentType=application/vnd.openxmlformats-officedocument.spreadsheetml.sharedStrings+xml">
        <DigestMethod Algorithm="http://www.w3.org/2001/04/xmlenc#sha256"/>
        <DigestValue>s7Mu6EqUkIyQmHrzmNM+DLs+rJJ4rAKOiGh05OIYdTg=</DigestValue>
      </Reference>
      <Reference URI="/xl/styles.xml?ContentType=application/vnd.openxmlformats-officedocument.spreadsheetml.styles+xml">
        <DigestMethod Algorithm="http://www.w3.org/2001/04/xmlenc#sha256"/>
        <DigestValue>nq6uCTVvRm+ws8aMZHoiSpaJz5gcfG9P5Cc02gin0jk=</DigestValue>
      </Reference>
      <Reference URI="/xl/theme/theme1.xml?ContentType=application/vnd.openxmlformats-officedocument.theme+xml">
        <DigestMethod Algorithm="http://www.w3.org/2001/04/xmlenc#sha256"/>
        <DigestValue>6X+H6oZv8bFWXDlENb4AFhS8/e674SGlKGn83vH5aSI=</DigestValue>
      </Reference>
      <Reference URI="/xl/workbook.xml?ContentType=application/vnd.openxmlformats-officedocument.spreadsheetml.sheet.main+xml">
        <DigestMethod Algorithm="http://www.w3.org/2001/04/xmlenc#sha256"/>
        <DigestValue>V/BrCTj2CnMEDXtH2skrEYPaUECcikB8SMrF8FxtLNE=</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256"/>
        <DigestValue>i2Zp4ch4j6O57AxbpYHg+Pj+Mvt1/H7oTobn95/jaU8=</DigestValue>
      </Reference>
      <Reference URI="/xl/worksheets/_rels/sheet10.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cHSaoSNm5nCotqUe+dTLnc1pBKvYzluxU+g0Bl3uMr8=</DigestValue>
      </Reference>
      <Reference URI="/xl/worksheets/_rels/sheet1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yc48oc/QmVpCKOyTQC/b+mtn1WuyjRR/gC7AuLuMWdI=</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ie1t59T+oh4xR4rir291kA0PxL5MlUFD/HEFvVUbc9Y=</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QSYMNFtFM/We0x/y91OmLCZOt/Fg9jrJRLrG/1nsbrY=</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Auuqa0XyaXU4hdxM770k/DVyj5HFS3KFPVMKRz5ysj0=</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KT/CqvyuV6uSjWC5ynXnrxXR9G3iaDSosVAugHGTKbE=</DigestValue>
      </Reference>
      <Reference URI="/xl/worksheets/sheet1.xml?ContentType=application/vnd.openxmlformats-officedocument.spreadsheetml.worksheet+xml">
        <DigestMethod Algorithm="http://www.w3.org/2001/04/xmlenc#sha256"/>
        <DigestValue>6M1JmLrdWhG+0fxfwX4YjPdN41///uOB8msZ/fy4MkI=</DigestValue>
      </Reference>
      <Reference URI="/xl/worksheets/sheet10.xml?ContentType=application/vnd.openxmlformats-officedocument.spreadsheetml.worksheet+xml">
        <DigestMethod Algorithm="http://www.w3.org/2001/04/xmlenc#sha256"/>
        <DigestValue>SPttWORweuL4fo4hiqYeRj/VW7uMbQmShixQhjY1CjE=</DigestValue>
      </Reference>
      <Reference URI="/xl/worksheets/sheet11.xml?ContentType=application/vnd.openxmlformats-officedocument.spreadsheetml.worksheet+xml">
        <DigestMethod Algorithm="http://www.w3.org/2001/04/xmlenc#sha256"/>
        <DigestValue>/FzXIIT14nEdm9L2pal71ewMAheFaEW9XNTqjhIYQGk=</DigestValue>
      </Reference>
      <Reference URI="/xl/worksheets/sheet12.xml?ContentType=application/vnd.openxmlformats-officedocument.spreadsheetml.worksheet+xml">
        <DigestMethod Algorithm="http://www.w3.org/2001/04/xmlenc#sha256"/>
        <DigestValue>eYpKfPxMTxHmN/NWom7Rv9nFF57PTtI1c2n4tf4I08A=</DigestValue>
      </Reference>
      <Reference URI="/xl/worksheets/sheet2.xml?ContentType=application/vnd.openxmlformats-officedocument.spreadsheetml.worksheet+xml">
        <DigestMethod Algorithm="http://www.w3.org/2001/04/xmlenc#sha256"/>
        <DigestValue>MlEbxgfzACi3MQWhWu4KrjSXz6AWdaCCA6ZKF7n6j0c=</DigestValue>
      </Reference>
      <Reference URI="/xl/worksheets/sheet3.xml?ContentType=application/vnd.openxmlformats-officedocument.spreadsheetml.worksheet+xml">
        <DigestMethod Algorithm="http://www.w3.org/2001/04/xmlenc#sha256"/>
        <DigestValue>cKN6aN7y1qjT6j2I60KCa1X4y3D874djbJ6kUcaZEgU=</DigestValue>
      </Reference>
      <Reference URI="/xl/worksheets/sheet4.xml?ContentType=application/vnd.openxmlformats-officedocument.spreadsheetml.worksheet+xml">
        <DigestMethod Algorithm="http://www.w3.org/2001/04/xmlenc#sha256"/>
        <DigestValue>2VwfkkuL7Uwc0BOQJtkKCtJtlBDK3rHT03HyVl529Vs=</DigestValue>
      </Reference>
      <Reference URI="/xl/worksheets/sheet5.xml?ContentType=application/vnd.openxmlformats-officedocument.spreadsheetml.worksheet+xml">
        <DigestMethod Algorithm="http://www.w3.org/2001/04/xmlenc#sha256"/>
        <DigestValue>63mtGtLANETIDMfTO3+g7+73FSQwV+J6F+gIttAmW58=</DigestValue>
      </Reference>
      <Reference URI="/xl/worksheets/sheet6.xml?ContentType=application/vnd.openxmlformats-officedocument.spreadsheetml.worksheet+xml">
        <DigestMethod Algorithm="http://www.w3.org/2001/04/xmlenc#sha256"/>
        <DigestValue>7NMakvDtpeLik4Av9cn+rjti3VQ89vgGM0O7oFf85zA=</DigestValue>
      </Reference>
      <Reference URI="/xl/worksheets/sheet7.xml?ContentType=application/vnd.openxmlformats-officedocument.spreadsheetml.worksheet+xml">
        <DigestMethod Algorithm="http://www.w3.org/2001/04/xmlenc#sha256"/>
        <DigestValue>2tVMFt1WEPaimgrWwKPzs/E1JiQTpyfhfVWSz7MgpdA=</DigestValue>
      </Reference>
      <Reference URI="/xl/worksheets/sheet8.xml?ContentType=application/vnd.openxmlformats-officedocument.spreadsheetml.worksheet+xml">
        <DigestMethod Algorithm="http://www.w3.org/2001/04/xmlenc#sha256"/>
        <DigestValue>G9gsN/88J+Q+2PyqSWnOWh0gEhtBh6n9IVTvkT8PsJs=</DigestValue>
      </Reference>
      <Reference URI="/xl/worksheets/sheet9.xml?ContentType=application/vnd.openxmlformats-officedocument.spreadsheetml.worksheet+xml">
        <DigestMethod Algorithm="http://www.w3.org/2001/04/xmlenc#sha256"/>
        <DigestValue>/Lb5zgI2xIssdazwYAywYFlgeXv9FfvAVqrxlC/oZRw=</DigestValue>
      </Reference>
    </Manifest>
    <SignatureProperties>
      <SignatureProperty Id="idSignatureTime" Target="#idPackageSignature">
        <mdssi:SignatureTime xmlns:mdssi="http://schemas.openxmlformats.org/package/2006/digital-signature">
          <mdssi:Format>YYYY-MM-DDThh:mm:ssTZD</mdssi:Format>
          <mdssi:Value>2024-03-26T21:20:27Z</mdssi:Value>
        </mdssi:SignatureTime>
      </SignatureProperty>
    </SignatureProperties>
  </Object>
  <Object Id="idOfficeObject">
    <SignatureProperties>
      <SignatureProperty Id="idOfficeV1Details" Target="#idPackageSignature">
        <SignatureInfoV1 xmlns="http://schemas.microsoft.com/office/2006/digsig">
          <SetupID>{7DC8F027-56E1-4810-9404-6549F047484A}</SetupID>
          <SignatureText>Agustina Garcia</SignatureText>
          <SignatureImage/>
          <SignatureComments/>
          <WindowsVersion>10.0</WindowsVersion>
          <OfficeVersion>16.0.17328/26</OfficeVersion>
          <ApplicationVersion>16.0.17328</ApplicationVersion>
          <Monitors>2</Monitors>
          <HorizontalResolution>1920</HorizontalResolution>
          <VerticalResolution>1080</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2024-03-26T21:20:27Z</xd:SigningTime>
          <xd:SigningCertificate>
            <xd:Cert>
              <xd:CertDigest>
                <DigestMethod Algorithm="http://www.w3.org/2001/04/xmlenc#sha256"/>
                <DigestValue>K1G4obbItPpA/lo8TvY/D1bqacgwEuEg0qadXDvD/xc=</DigestValue>
              </xd:CertDigest>
              <xd:IssuerSerial>
                <X509IssuerName>C=PY, O=DOCUMENTA S.A., SERIALNUMBER=RUC80050172-1, CN=CA-DOCUMENTA S.A.</X509IssuerName>
                <X509SerialNumber>5298570134413046896</X509SerialNumber>
              </xd:IssuerSerial>
            </xd:Cert>
          </xd:SigningCertificate>
          <xd:SignaturePolicyIdentifier>
            <xd:SignaturePolicyImplied/>
          </xd:SignaturePolicyIdentifier>
        </xd:SignedSignatureProperties>
      </xd:SignedProperties>
      <xd:UnsignedProperties>
        <xd:UnsignedSignatureProperties>
          <xd:CertificateValues>
            <xd:EncapsulatedX509Certificate>MIIHmTCCBYGgAwIBAgIQCW5/2IX73g5iQiLaBfeVkDANBgkqhkiG9w0BAQsFADBvMQswCQYDVQQGEwJQWTErMCkGA1UECgwiTWluaXN0ZXJpbyBkZSBJbmR1c3RyaWEgeSBDb21lcmNpbzEzMDEGA1UEAwwqQXV0b3JpZGFkIENlcnRpZmljYWRvcmEgUmHDrXogZGVsIFBhcmFndWF5MB4XDTIyMDMyODIxMDQyNloXDTMyMDMyODIxMDQyNlowWjEaMBgGA1UEAwwRQ0EtRE9DVU1FTlRBIFMuQS4xFjAUBgNVBAUTDVJVQzgwMDUwMTcyLTExFzAVBgNVBAoMDkRPQ1VNRU5UQSBTLkEuMQswCQYDVQQGEwJQWTCCAiIwDQYJKoZIhvcNAQEBBQADggIPADCCAgoCggIBALl3VAi0Alq5fEoGczPNhxU0CB4mcjgPTOFeTw9XgbDZsI8aKKpELagSFFiSn178WV3HE2gaRuzupegPbGEzxE+s/MkP5/7vBdKTalpVuJKggjvK+SKk4QCRMaI8d/trFQwm06NftPXfOROzHVNx1s7pBSC0/2L5K3hndwizt8Ps2BHzPQRExvzwjjF3FWhuN0LRA+jFSHzHwoYryoSzs4wnoV+HHLNP9ytDHa0GCQu2NsKH7W/MvrDFMS4ASyKnryeeVc+DXg8nELxojWtdnOoZ2q3914KqTI8KO3XeEaVS+uR++oKjZeMlBuobybgMfTZQajV6pLaZ/F8qj080yHl5AGdTB0IP9OeOMzGtT6fSEDDsFY3AjYzmqz/y6Aj6CRd1GN2KY9juoDm/UPn1URxja+NX2PLZwBC3W71VQAEyYYNDC5WLF1vxGi5jNKg29Cj4PuXL7Ru8mWtrerdMrjC9ij0El6AO5HLvkJhwNcw4qEy0XrvM6arll0TNrpqsdano78OJJzqnYw58JsA85fU0AhsLrQVJOqyIFkqo1uWbBheTnKyJphiz4dO2xvjNZ5ce3vTBn4rS0cLuS3bnPJKntUiEowB9QSqfkYH5Vlnq2H29DizDeyJLemGq5IOppLBIDkDj7Gicpt4/lc5YsK8dMxZ9baIBEqW3z2buRXG3AgMBAAGjggJEMIICQDASBgNVHRMBAf8ECDAGAQH/AgEAMA4GA1UdDwEB/wQEAwIBBjAdBgNVHQ4EFgQUoT2FK83YLJYfOQIMn1M7WNiVC3swHwYDVR0jBBgwFoAUwsQR8ipoRAwAKOxM1inbkvtevdYwewYIKwYBBQUHAQEEbzBtMD8GCCsGAQUFBzAChjNodHRwczovL3d3dy5hY3JhaXouZ292LnB5L2NydC9hY19yYWl6X3B5X3NoYTI1Ni5jcnQwKgYIKwYBBQUHMAGGHmh0dHBzOi8vd3d3LmRpZ2l0by5jb20ucHkvb2NzcDCCAR0GA1UdIASCARQwggEQMIIBDAYDVR0gMIIBAzA2BggrBgEFBQcCARYqaHR0cDovL3d3dy5hY3JhaXouZ292LnB5L2Nwcy9wb2xpdGljYXMucGRmMGYGCCsGAQUFBwICMFoaWENlcnRpZmljYWRvcyBlbWl0aWRvcyBkZW50cm8gZGVsIG1hcmNvIGRlIGxhIFBLSSBQYXJhZ3VheSBiYWpvIGxhIGplcmFycXVpYSBkZSBzdSBBQ1JhaXowYQYIKwYBBQUHAgIwVRpTSXNzdWVkIENlcnRpZmljYXRlcyBpbiB0aGUgc2NvcGUgb2YgdGhlIFBLSSBQYXJhZ3VheSB1bmRlciB0aGUgaGllcmFjaHkgb2YgUk9PVCBDQS4wPAYDVR0fBDUwMzAxoC+gLYYraHR0cDovL3d3dy5hY3JhaXouZ292LnB5L2FybC9hY19yYWl6X3B5LmNybDANBgkqhkiG9w0BAQsFAAOCAgEAVRaVKkIUApSs+vKLRZgG/umJSryJ7+PJf88ls2R4V/XCyn7tFE7yvUtCDKGFtpHDJUUsb7cvQo2mbEIhG91IIlIgW3CLOK99rZ870o7D681L+8eCsX+G/HelrxUuAA6JvIzr4wNrRotuMxbXxUjmqoRatSAE4kqlWqgd6b7LhUz5nWuEhtwp2ykXaZJVmi6u8FaOtlgEpGmHdwsFSqvxumK2YvVYMV9UBWqsC8r2lrYqoXxypBCnP1huF45U6Nw2qdge8mi3SINPBGfo4Gs7RiIH0PFqYXL0kAnx/3Q0oERRLMO8PkzFRrhJ4dciLMSd8pUPqLBB+fwuu6IB4iGfcL8HFDnORptePhwmrKj/7Zk1EyT914N7GMaXr10Jz3MHmlEXx7D2s6J2fHAHufrE5EQ4cuIbNiYcR/yAwXpk5ymk2lNAiaA2HUwsZJVnE15P41YUt6z9s1qcSabQHSNKQ6Nig4nPvKWJUCS9HsYko/rNYwBymbJ7vGL/e9O6/Of+yVr+buxRU1GM8soizyYGTKESkrZBwOQbF+31D9pjh7xaX/hfM2Gy58IRiCCmS74e8jV9yBDTc/6vvzH6iYRUz8GFtrZGxVtjjYYqAPw836rxvV5VW+u4aMskF0N5F8fIssqgBZ8jaHD7+bIM1groggaKN7OKsCvtctxQiljPJcc=</xd:EncapsulatedX509Certificate>
            <xd:EncapsulatedX509Certificate>MIIF+TCCA+GgAwIBAgIQDCG0OEbFG/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cm6CSmT+jjZqFSsUDVF/dhuVxBS93gNy7t8XCJBugnJ6t+HUiVeziPNNVoVn9tOhVFxeJrOlfJxmvl9TTax0QbTwJUmw3AiPNNd1rdJL1gsQCKV0h4f+5djd/ZbnOV8B9VYtXpU/E6csQHEkYodpkKUQswcftFPjcyhPDub8DoZfx1oBno0MJ0RhqDB6IxO5PHP5vbIggEDtezYneIyJsJyuC/KqeaJO30275dqN4rDZ8smOIOII/9L/z3agbfkiuc9vKgXi9N7UXm0Vcb/tjvBiey9U7cahNA+W5x+mcwC2bnkGLMVVMCrW9JbYvFCjyrg306IjoKQcVMoHcuxrYSME7ILqzglWgws26G45/khG2f9IpS6EDTqt5uaKU9ogocmmUMtHfGqDRvp1yOKRs9jPuYcju6hJlkD9c8McKxkr9NMBR0q/SswzRwNm8KhoPubjzCj0nYx6N2fnLBy6PhCpsmyf+z0LbT36voKNTSDKYYt03Ih2qL2uM0PeaSim5bsw+kwDcIPTX1CS/OxIBgLUHlxAs28VIVKA/OE/m9eHcn6N3lYOt3vEWkHr/wJqhk2JPw0G5apqj4nM74qX4YIONx/lGQSf47elkliPsGftfp4KsHB+9o1bNrRCTfk6EpELx23RPwArCiA1dyjQofa4YW9yqGraAHp5bAgMBAAGjgZAwgY0wDwYDVR0TAQH/BAUwAwEB/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e9OvgiJE3Hin++Gd2+j0gzIrKZ1xEO7KdvRPrOj9D7xl63oK+VFX6d/FvUISJdPvsRjsvwbEm71FYe7Y5bDRLV1Zsti4pSOJMGl1ZgkCKgLEBfTQpnGuOzRlD30ddt4aCQnj/nSSJBsKHJ5MDed5f09ufzS5g6gRudIeoa6kV0vA2KI+28Fafz1F/TRuE451nhb3M2vRBmcFj/nEZYt7adecYY98gXefxmwosPwOeKZq2EjGL7/Si3l2sOiOazOprbV4XJfeVajBZY7o39U5SoPSMNqrPVeZfELwRqgX/LCUPqFEePTYrHaOdu3A7AoJb7q1rj9SEtB10hfIsg+BKF7ukFcqkoeys9ug5X16A1//LmaNuku471ePVUzKw30WGTawFzOgxc1CsKqyVHxeGfmRdoqDwGl37S16NJSSPU9rloIe77LqiQR7NZfFW/9cWnsPLHS3pCWJEYNbc4UL8pIOOBKt1edM6wK+Wkd8J+/1EBu+LFCdjEgW07kZqe300S6TQYFxgD6KOCSM6ou33kR4rVF20lSWwwhDSf/DLn8e</xd:EncapsulatedX509Certificate>
          </xd:CertificateValues>
        </xd:UnsignedSignatureProperties>
      </xd:UnsignedProperties>
    </xd:QualifyingProperties>
  </Object>
  <Object Id="idValidSigLnImg">AQAAAGwAAAAAAAAAAAAAAAcBAAB/AAAAAAAAAAAAAAB6EgAA/AgAACBFTUYAAAEAyBsAAKoAAAAGAAAAAAAAAAAAAAAAAAAAgAcAADgEAABYAQAAwgAAAAAAAAAAAAAAAAAAAMA/BQDQ9QIACgAAABAAAAAAAAAAAAAAAEsAAAAQAAAAAAAAAAUAAAAeAAAAGAAAAAAAAAAAAAAACAEAAIAAAAAnAAAAGAAAAAEAAAAAAAAAAAAAAAAAAAAlAAAADAAAAAEAAABMAAAAZAAAAAAAAAAAAAAABwEAAH8AAAAAAAAAAAAAAAg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AHAQAAfwAAAAAAAAAAAAAACAEAAIAAAAAhAPAAAAAAAAAAAAAAAIA/AAAAAAAAAAAAAIA/AAAAAAAAAAAAAAAAAAAAAAAAAAAAAAAAAAAAAAAAAAAlAAAADAAAAAAAAIAoAAAADAAAAAEAAAAnAAAAGAAAAAEAAAAAAAAA8PDwAAAAAAAlAAAADAAAAAEAAABMAAAAZAAAAAAAAAAAAAAABwEAAH8AAAAAAAAAAAAAAAgBAACAAAAAIQDwAAAAAAAAAAAAAACAPwAAAAAAAAAAAACAPwAAAAAAAAAAAAAAAAAAAAAAAAAAAAAAAAAAAAAAAAAAJQAAAAwAAAAAAACAKAAAAAwAAAABAAAAJwAAABgAAAABAAAAAAAAAPDw8AAAAAAAJQAAAAwAAAABAAAATAAAAGQAAAAAAAAAAAAAAAcBAAB/AAAAAAAAAAAAAAAIAQAAgAAAACEA8AAAAAAAAAAAAAAAgD8AAAAAAAAAAAAAgD8AAAAAAAAAAAAAAAAAAAAAAAAAAAAAAAAAAAAAAAAAACUAAAAMAAAAAAAAgCgAAAAMAAAAAQAAACcAAAAYAAAAAQAAAAAAAADw8PAAAAAAACUAAAAMAAAAAQAAAEwAAABkAAAAAAAAAAAAAAAHAQAAfwAAAAAAAAAAAAAACAEAAIAAAAAhAPAAAAAAAAAAAAAAAIA/AAAAAAAAAAAAAIA/AAAAAAAAAAAAAAAAAAAAAAAAAAAAAAAAAAAAAAAAAAAlAAAADAAAAAAAAIAoAAAADAAAAAEAAAAnAAAAGAAAAAEAAAAAAAAA////AAAAAAAlAAAADAAAAAEAAABMAAAAZAAAAAAAAAAAAAAABwEAAH8AAAAAAAAAAAAAAAgBAACAAAAAIQDwAAAAAAAAAAAAAACAPwAAAAAAAAAAAACAPwAAAAAAAAAAAAAAAAAAAAAAAAAAAAAAAAAAAAAAAAAAJQAAAAwAAAAAAACAKAAAAAwAAAABAAAAJwAAABgAAAABAAAAAAAAAP///wAAAAAAJQAAAAwAAAABAAAATAAAAGQAAAAAAAAAAAAAAAcBAAB/AAAAAAAAAAAAAAAI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MMAAAAEAAAA9gAAABAAAADDAAAABAAAADQAAAANAAAAIQDwAAAAAAAAAAAAAACAPwAAAAAAAAAAAACAPwAAAAAAAAAAAAAAAAAAAAAAAAAAAAAAAAAAAAAAAAAAJQAAAAwAAAAAAACAKAAAAAwAAAABAAAAUgAAAHABAAABAAAA9f///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AAAAAASAAAADAAAAAEAAAAeAAAAGAAAAMMAAAAEAAAA9wAAABEAAAAlAAAADAAAAAEAAABUAAAAhAAAAMQAAAAEAAAA9QAAABAAAAABAAAAVVWPQSa0j0HEAAAABAAAAAkAAABMAAAAAAAAAAAAAAAAAAAA//////////9gAAAAMgA2AC8AMwAvADIAMAAyADQAAAAGAAAABgAAAAQAAAAGAAAABAAAAAYAAAAGAAAABgAAAAYAAABLAAAAQAAAADAAAAAFAAAAIAAAAAEAAAABAAAAEAAAAAAAAAAAAAAACAEAAIAAAAAAAAAAAAAAAAgBAACAAAAAUgAAAHABAAACAAAAEAAAAAc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FgAAAAAAAAA1AAAAIQDwAAAAAAAAAAAAAACAPwAAAAAAAAAAAACAPwAAAAAAAAAAAAAAAAAAAAAAAAAAAAAAAAAAAAAAAAAAJQAAAAwAAAAAAACAKAAAAAwAAAADAAAAJwAAABgAAAADAAAAAAAAAAAAAAAAAAAAJQAAAAwAAAADAAAATAAAAGQAAAAAAAAAAAAAAP//////////AAAAABYAAAAAAQAAAAAAACEA8AAAAAAAAAAAAAAAgD8AAAAAAAAAAAAAgD8AAAAAAAAAAAAAAAAAAAAAAAAAAAAAAAAAAAAAAAAAACUAAAAMAAAAAAAAgCgAAAAMAAAAAwAAACcAAAAYAAAAAwAAAAAAAAAAAAAAAAAAACUAAAAMAAAAAwAAAEwAAABkAAAAAAAAAAAAAAD//////////wABAAAWAAAAAAAAADUAAAAhAPAAAAAAAAAAAAAAAIA/AAAAAAAAAAAAAIA/AAAAAAAAAAAAAAAAAAAAAAAAAAAAAAAAAAAAAAAAAAAlAAAADAAAAAAAAIAoAAAADAAAAAMAAAAnAAAAGAAAAAMAAAAAAAAAAAAAAAAAAAAlAAAADAAAAAMAAABMAAAAZAAAAAAAAABLAAAA/wAAAEwAAAAAAAAASwAAAAABAAACAAAAIQDwAAAAAAAAAAAAAACAPwAAAAAAAAAAAACAPwAAAAAAAAAAAAAAAAAAAAAAAAAAAAAAAAAAAAAAAAAAJQAAAAwAAAAAAACAKAAAAAwAAAADAAAAJwAAABgAAAADAAAAAAAAAP///wAAAAAAJQAAAAwAAAADAAAATAAAAGQAAAAAAAAAFgAAAP8AAABKAAAAAAAAABYAAAAAAQAANQAAACEA8AAAAAAAAAAAAAAAgD8AAAAAAAAAAAAAgD8AAAAAAAAAAAAAAAAAAAAAAAAAAAAAAAAAAAAAAAAAACUAAAAMAAAAAAAAgCgAAAAMAAAAAwAAACcAAAAYAAAAAwAAAAAAAAD///8AAAAAACUAAAAMAAAAAwAAAEwAAABkAAAACQAAACcAAAAfAAAASgAAAAkAAAAn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CgAAACcAAAAeAAAASgAAAAEAAABVVY9BJrSPQQoAAABLAAAAAQAAAEwAAAAEAAAACQAAACcAAAAgAAAASwAAAFAAAABYAAAAFQAAABYAAAAMAAAAAAAAACUAAAAMAAAAAgAAACcAAAAYAAAABAAAAAAAAAD///8AAAAAACUAAAAMAAAABAAAAEwAAABkAAAAKQAAABkAAAD2AAAASgAAACkAAAAZAAAAzgAAADIAAAAhAPAAAAAAAAAAAAAAAIA/AAAAAAAAAAAAAIA/AAAAAAAAAAAAAAAAAAAAAAAAAAAAAAAAAAAAAAAAAAAlAAAADAAAAAAAAIAoAAAADAAAAAQAAAAnAAAAGAAAAAQAAAAAAAAA////AAAAAAAlAAAADAAAAAQAAABMAAAAZAAAACkAAAAZAAAA9gAAAEcAAAApAAAAGQAAAM4AAAAvAAAAIQDwAAAAAAAAAAAAAACAPwAAAAAAAAAAAACAPwAAAAAAAAAAAAAAAAAAAAAAAAAAAAAAAAAAAAAAAAAAJQAAAAwAAAAAAACAKAAAAAwAAAAEAAAAJwAAABgAAAAEAAAAAAAAAP///wAAAAAAJQAAAAwAAAAEAAAATAAAAGQAAAApAAAAMwAAAJcAAABHAAAAKQAAADMAAABvAAAAFQAAACEA8AAAAAAAAAAAAAAAgD8AAAAAAAAAAAAAgD8AAAAAAAAAAAAAAAAAAAAAAAAAAAAAAAAAAAAAAAAAACUAAAAMAAAAAAAAgCgAAAAMAAAABAAAAFIAAABwAQAABAAAAPD///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pAAAAMwAAAJgAAABIAAAAJQAAAAwAAAAEAAAAVAAAAKgAAAAqAAAAMwAAAJYAAABHAAAAAQAAAFVVj0EmtI9BKgAAADMAAAAPAAAATAAAAAAAAAAAAAAAAAAAAP//////////bAAAAEEAZwB1AHMAdABpAG4AYQAgAEcAYQByAGMAaQBhAAAACgAAAAkAAAAJAAAABwAAAAUAAAAEAAAACQAAAAgAAAAEAAAACwAAAAgAAAAGAAAABwAAAAQAAAAIAAAASwAAAEAAAAAwAAAABQAAACAAAAABAAAAAQAAABAAAAAAAAAAAAAAAAgBAACAAAAAAAAAAAAAAAAIAQAAgAAAACUAAAAMAAAAAgAAACcAAAAYAAAABQAAAAAAAAD///8AAAAAACUAAAAMAAAABQAAAEwAAABkAAAAAAAAAFAAAAAHAQAAfAAAAAAAAABQAAAACAEAAC0AAAAhAPAAAAAAAAAAAAAAAIA/AAAAAAAAAAAAAIA/AAAAAAAAAAAAAAAAAAAAAAAAAAAAAAAAAAAAAAAAAAAlAAAADAAAAAAAAIAoAAAADAAAAAUAAAAnAAAAGAAAAAUAAAAAAAAA////AAAAAAAlAAAADAAAAAUAAABMAAAAZAAAAAkAAABQAAAA/gAAAFwAAAAJAAAAUAAAAPYAAAANAAAAIQDwAAAAAAAAAAAAAACAPwAAAAAAAAAAAACAPwAAAAAAAAAAAAAAAAAAAAAAAAAAAAAAAAAAAAAAAAAAJQAAAAwAAAAAAACAKAAAAAwAAAAFAAAAJQAAAAwAAAABAAAAGAAAAAwAAAAAAAAAEgAAAAwAAAABAAAAHgAAABgAAAAJAAAAUAAAAP8AAABdAAAAJQAAAAwAAAABAAAAVAAAANAAAAAKAAAAUAAAAH8AAABcAAAAAQAAAFVVj0EmtI9BCgAAAFAAAAAWAAAATAAAAAAAAAAAAAAAAAAAAP//////////eAAAAEEAZwB1AHMAdABpAG4AYQAgAEcAYQByAGMAaQBhACAAQQBnAHUAaQBhAHIABwAAAAcAAAAHAAAABQAAAAQAAAADAAAABwAAAAYAAAADAAAACAAAAAYAAAAEAAAABQAAAAMAAAAGAAAAAwAAAAcAAAAHAAAABwAAAAMAAAAGAAAABAAAAEsAAABAAAAAMAAAAAUAAAAgAAAAAQAAAAEAAAAQAAAAAAAAAAAAAAAIAQAAgAAAAAAAAAAAAAAACAEAAIAAAAAlAAAADAAAAAIAAAAnAAAAGAAAAAUAAAAAAAAA////AAAAAAAlAAAADAAAAAUAAABMAAAAZAAAAAkAAABgAAAA/gAAAGwAAAAJAAAAYAAAAPYAAAANAAAAIQDwAAAAAAAAAAAAAACAPwAAAAAAAAAAAACAPwAAAAAAAAAAAAAAAAAAAAAAAAAAAAAAAAAAAAAAAAAAJQAAAAwAAAAAAACAKAAAAAwAAAAFAAAAJQAAAAwAAAABAAAAGAAAAAwAAAAAAAAAEgAAAAwAAAABAAAAHgAAABgAAAAJAAAAYAAAAP8AAABtAAAAJQAAAAwAAAABAAAAVAAAAHwAAAAKAAAAYAAAADoAAABsAAAAAQAAAFVVj0EmtI9BCgAAAGAAAAAIAAAATAAAAAAAAAAAAAAAAAAAAP//////////XAAAAEMAbwBuAHQAYQBkAG8AcgAHAAAABwAAAAcAAAAEAAAABgAAAAcAAAAHAAAABAAAAEsAAABAAAAAMAAAAAUAAAAgAAAAAQAAAAEAAAAQAAAAAAAAAAAAAAAIAQAAgAAAAAAAAAAAAAAACAEAAIAAAAAlAAAADAAAAAIAAAAnAAAAGAAAAAUAAAAAAAAA////AAAAAAAlAAAADAAAAAUAAABMAAAAZAAAAAkAAABwAAAA/gAAAHwAAAAJAAAAcAAAAPYAAAANAAAAIQDwAAAAAAAAAAAAAACAPwAAAAAAAAAAAACAPwAAAAAAAAAAAAAAAAAAAAAAAAAAAAAAAAAAAAAAAAAAJQAAAAwAAAAAAACAKAAAAAwAAAAFAAAAJQAAAAwAAAABAAAAGAAAAAwAAAAAAAAAEgAAAAwAAAABAAAAFgAAAAwAAAAAAAAAVAAAAEQBAAAKAAAAcAAAAP0AAAB8AAAAAQAAAFVVj0EmtI9BCgAAAHAAAAApAAAATAAAAAQAAAAJAAAAcAAAAP8AAAB9AAAAoAAAAEYAaQByAG0AYQBkAG8AIABwAG8AcgA6ACAATQBBAFIASQBBACAAQQBHAFUAUwBUAEkATgBBACAARwBBAFIAQwBJAEEAIABBAEcAVQBJAEEAUgAAAAYAAAADAAAABAAAAAkAAAAGAAAABwAAAAcAAAADAAAABwAAAAcAAAAEAAAAAwAAAAMAAAAKAAAABwAAAAcAAAADAAAABwAAAAMAAAAHAAAACAAAAAgAAAAGAAAABgAAAAMAAAAIAAAABwAAAAMAAAAIAAAABwAAAAcAAAAHAAAAAwAAAAcAAAADAAAABwAAAAgAAAAIAAAAAwAAAAcAAAAHAAAAFgAAAAwAAAAAAAAAJQAAAAwAAAACAAAADgAAABQAAAAAAAAAEAAAABQAAAA=</Object>
  <Object Id="idInvalidSigLnImg">AQAAAGwAAAAAAAAAAAAAAAcBAAB/AAAAAAAAAAAAAAB6EgAA/AgAACBFTUYAAAEAOCEAALEAAAAGAAAAAAAAAAAAAAAAAAAAgAcAADgEAABYAQAAwgAAAAAAAAAAAAAAAAAAAMA/BQDQ9QIACgAAABAAAAAAAAAAAAAAAEsAAAAQAAAAAAAAAAUAAAAeAAAAGAAAAAAAAAAAAAAACAEAAIAAAAAnAAAAGAAAAAEAAAAAAAAAAAAAAAAAAAAlAAAADAAAAAEAAABMAAAAZAAAAAAAAAAAAAAABwEAAH8AAAAAAAAAAAAAAAg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AHAQAAfwAAAAAAAAAAAAAACAEAAIAAAAAhAPAAAAAAAAAAAAAAAIA/AAAAAAAAAAAAAIA/AAAAAAAAAAAAAAAAAAAAAAAAAAAAAAAAAAAAAAAAAAAlAAAADAAAAAAAAIAoAAAADAAAAAEAAAAnAAAAGAAAAAEAAAAAAAAA8PDwAAAAAAAlAAAADAAAAAEAAABMAAAAZAAAAAAAAAAAAAAABwEAAH8AAAAAAAAAAAAAAAgBAACAAAAAIQDwAAAAAAAAAAAAAACAPwAAAAAAAAAAAACAPwAAAAAAAAAAAAAAAAAAAAAAAAAAAAAAAAAAAAAAAAAAJQAAAAwAAAAAAACAKAAAAAwAAAABAAAAJwAAABgAAAABAAAAAAAAAPDw8AAAAAAAJQAAAAwAAAABAAAATAAAAGQAAAAAAAAAAAAAAAcBAAB/AAAAAAAAAAAAAAAIAQAAgAAAACEA8AAAAAAAAAAAAAAAgD8AAAAAAAAAAAAAgD8AAAAAAAAAAAAAAAAAAAAAAAAAAAAAAAAAAAAAAAAAACUAAAAMAAAAAAAAgCgAAAAMAAAAAQAAACcAAAAYAAAAAQAAAAAAAADw8PAAAAAAACUAAAAMAAAAAQAAAEwAAABkAAAAAAAAAAAAAAAHAQAAfwAAAAAAAAAAAAAACAEAAIAAAAAhAPAAAAAAAAAAAAAAAIA/AAAAAAAAAAAAAIA/AAAAAAAAAAAAAAAAAAAAAAAAAAAAAAAAAAAAAAAAAAAlAAAADAAAAAAAAIAoAAAADAAAAAEAAAAnAAAAGAAAAAEAAAAAAAAA////AAAAAAAlAAAADAAAAAEAAABMAAAAZAAAAAAAAAAAAAAABwEAAH8AAAAAAAAAAAAAAAgBAACAAAAAIQDwAAAAAAAAAAAAAACAPwAAAAAAAAAAAACAPwAAAAAAAAAAAAAAAAAAAAAAAAAAAAAAAAAAAAAAAAAAJQAAAAwAAAAAAACAKAAAAAwAAAABAAAAJwAAABgAAAABAAAAAAAAAP///wAAAAAAJQAAAAwAAAABAAAATAAAAGQAAAAAAAAAAAAAAAcBAAB/AAAAAAAAAAAAAAAI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AkAAAADAAAAGAAAABIAAAAJAAAAAwAAABAAAAAQAAAAIQDwAAAAAAAAAAAAAACAPwAAAAAAAAAAAACAPwAAAAAAAAAAAAAAAAAAAAAAAAAAAAAAAAAAAAAAAAAAJQAAAAwAAAAAAACAKAAAAAwAAAABAAAAFQAAAAwAAAADAAAAcgAAAKAEAAAKAAAAAwAAABcAAAAQAAAACgAAAAMAAAAOAAAADgAAAAAA/wEAAAAAAAAAAAAAgD8AAAAAAAAAAAAAgD8AAAAAAAAAAP///wAAAAAAbAAAADQAAACgAAAAAAQAAA4AAAAOAAAAKAAAABAAAAAQAAAAAQAgAAMAAAAABAAAAAAAAAAAAAAAAAAAAAAAAAAA/wAA/wAA/wAAAAAAAAAAAAAAAAAAAAAAAAAAAAAAAAAAAAAAAAAAAAAAAAAAAAAAAAAAAAAAAAAAAAAAAAAAAAAAAAAAAAAAAAAAAAAAAAAAAAAAAAAAAAAAAAAAAAAAAAAAAAAAAAAAAAAAAAAAAAAAAAAAAAAAAAAAAAAAAAAAAAAAAAAAAAAAAAAAAAAAAAAAAAAAHh8fihgZGW4AAAAAAAAAAA4POT01N9bmAAAAAAAAAAAAAAAAAAAAADs97f8AAAAAAAAAAAAAAAAAAAAAAAAAADo7O6Y4Ojr/ODo6/wsLCzEAAAAADg85PTU31uYAAAAAAAAAADs97f8AAAAAAAAAAAAAAAAAAAAAAAAAAAAAAAA6Ozumpqen//r6+v9OUFD/kZKS/wAAAAAODzk9NTfW5js97f8AAAAAAAAAAAAAAAAAAAAAAAAAAAAAAAAAAAAAOjs7pqanp//6+vr/+vr6//r6+v+srKyvAAAAADs97f81N9bmAAAAAAAAAAAAAAAAAAAAAAAAAAAAAAAAAAAAADo7O6amp6f/+vr6//r6+v88PDw9AAAAADs97f8AAAAADg85PTU31uYAAAAAAAAAAAAAAAAAAAAAAAAAAAAAAAA6Ozumpqen//r6+v88PDw9AAAAADs97f8AAAAAAAAAAAAAAAAODzk9NTfW5gAAAAAAAAAAAAAAAAAAAAAAAAAAOjs7ppGSkv84Ojr/ODo6/xISElEAAAAAAAAAAAAAAAAAAAAAAAAAAAAAAAAAAAAAAAAAAAAAAAAAAAAAAAAAADo7O6ZOUFD/+vr6//r6+v+vr6/xOzs7e0lLS8wAAAAAAAAAAAAAAAAAAAAAAAAAAAAAAAAAAAAAAAAAAAAAAABFR0f2+vr6//r6+v/6+vr/+vr6//r6+v9ISkr4CwsLMQAAAAAAAAAAAAAAAAAAAAAAAAAAAAAAAAAAAAAYGRluiImJ9vr6+v/6+vr/+vr6//r6+v/6+vr/pqen/x4fH4oAAAAAAAAAAAAAAAAAAAAAAAAAAAAAAAAAAAAAGBkZboiJifb6+vr/+vr6//r6+v/6+vr/+vr6/6anp/8eHx+KAAAAAAAAAAAAAAAAAAAAAAAAAAAAAAAAAAAAAAsLCzFISkr4+vr6//r6+v/6+vr/+vr6//r6+v9dXl72EhISUQAAAAAAAAAAAAAAAAAAAAAAAAAAAAAAAAAAAAAAAAAAHh8fimZnZ//6+vr/+vr6//r6+v97fX3/OTs7uwAAAAAAAAAAAAAAAAAAAAAAAAAAAAAAAAAAAAAAAAAAAAAAAAAAAAAYGRluODo6/zg6Ov84Ojr/Hh8figAAAAAAAAAAAAAAAAAAAAAAAAAAAAAAAAAAAAAnAAAAGAAAAAEAAAAAAAAA////AAAAAAAlAAAADAAAAAEAAABMAAAAZAAAACIAAAAEAAAAcQAAABAAAAAiAAAABAAAAFAAAAANAAAAIQDwAAAAAAAAAAAAAACAPwAAAAAAAAAAAACAPwAAAAAAAAAAAAAAAAAAAAAAAAAAAAAAAAAAAAAAAAAAJQAAAAwAAAAAAACAKAAAAAwAAAABAAAAUgAAAHABAAABAAAA9f///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P8AAAASAAAADAAAAAEAAAAeAAAAGAAAACIAAAAEAAAAcgAAABEAAAAlAAAADAAAAAEAAABUAAAAqAAAACMAAAAEAAAAcAAAABAAAAABAAAAVVWPQSa0j0EjAAAABAAAAA8AAABMAAAAAAAAAAAAAAAAAAAA//////////9sAAAARgBpAHIAbQBhACAAbgBvACAAdgDhAGwAaQBkAGEAIgAGAAAAAwAAAAQAAAAJAAAABgAAAAMAAAAHAAAABwAAAAMAAAAFAAAABgAAAAMAAAADAAAABwAAAAYAAABLAAAAQAAAADAAAAAFAAAAIAAAAAEAAAABAAAAEAAAAAAAAAAAAAAACAEAAIAAAAAAAAAAAAAAAAgBAACAAAAAUgAAAHABAAACAAAAEAAAAAc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FgAAAAAAAAA1AAAAIQDwAAAAAAAAAAAAAACAPwAAAAAAAAAAAACAPwAAAAAAAAAAAAAAAAAAAAAAAAAAAAAAAAAAAAAAAAAAJQAAAAwAAAAAAACAKAAAAAwAAAADAAAAJwAAABgAAAADAAAAAAAAAAAAAAAAAAAAJQAAAAwAAAADAAAATAAAAGQAAAAAAAAAAAAAAP//////////AAAAABYAAAAAAQAAAAAAACEA8AAAAAAAAAAAAAAAgD8AAAAAAAAAAAAAgD8AAAAAAAAAAAAAAAAAAAAAAAAAAAAAAAAAAAAAAAAAACUAAAAMAAAAAAAAgCgAAAAMAAAAAwAAACcAAAAYAAAAAwAAAAAAAAAAAAAAAAAAACUAAAAMAAAAAwAAAEwAAABkAAAAAAAAAAAAAAD//////////wABAAAWAAAAAAAAADUAAAAhAPAAAAAAAAAAAAAAAIA/AAAAAAAAAAAAAIA/AAAAAAAAAAAAAAAAAAAAAAAAAAAAAAAAAAAAAAAAAAAlAAAADAAAAAAAAIAoAAAADAAAAAMAAAAnAAAAGAAAAAMAAAAAAAAAAAAAAAAAAAAlAAAADAAAAAMAAABMAAAAZAAAAAAAAABLAAAA/wAAAEwAAAAAAAAASwAAAAABAAACAAAAIQDwAAAAAAAAAAAAAACAPwAAAAAAAAAAAACAPwAAAAAAAAAAAAAAAAAAAAAAAAAAAAAAAAAAAAAAAAAAJQAAAAwAAAAAAACAKAAAAAwAAAADAAAAJwAAABgAAAADAAAAAAAAAP///wAAAAAAJQAAAAwAAAADAAAATAAAAGQAAAAAAAAAFgAAAP8AAABKAAAAAAAAABYAAAAAAQAANQAAACEA8AAAAAAAAAAAAAAAgD8AAAAAAAAAAAAAgD8AAAAAAAAAAAAAAAAAAAAAAAAAAAAAAAAAAAAAAAAAACUAAAAMAAAAAAAAgCgAAAAMAAAAAwAAACcAAAAYAAAAAwAAAAAAAAD///8AAAAAACUAAAAMAAAAAwAAAEwAAABkAAAACQAAACcAAAAfAAAASgAAAAkAAAAn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CgAAACcAAAAeAAAASgAAAAEAAABVVY9BJrSPQQoAAABLAAAAAQAAAEwAAAAEAAAACQAAACcAAAAgAAAASwAAAFAAAABYAAAAFQAAABYAAAAMAAAAAAAAACUAAAAMAAAAAgAAACcAAAAYAAAABAAAAAAAAAD///8AAAAAACUAAAAMAAAABAAAAEwAAABkAAAAKQAAABkAAAD2AAAASgAAACkAAAAZAAAAzgAAADIAAAAhAPAAAAAAAAAAAAAAAIA/AAAAAAAAAAAAAIA/AAAAAAAAAAAAAAAAAAAAAAAAAAAAAAAAAAAAAAAAAAAlAAAADAAAAAAAAIAoAAAADAAAAAQAAAAnAAAAGAAAAAQAAAAAAAAA////AAAAAAAlAAAADAAAAAQAAABMAAAAZAAAACkAAAAZAAAA9gAAAEcAAAApAAAAGQAAAM4AAAAvAAAAIQDwAAAAAAAAAAAAAACAPwAAAAAAAAAAAACAPwAAAAAAAAAAAAAAAAAAAAAAAAAAAAAAAAAAAAAAAAAAJQAAAAwAAAAAAACAKAAAAAwAAAAEAAAAJwAAABgAAAAEAAAAAAAAAP///wAAAAAAJQAAAAwAAAAEAAAATAAAAGQAAAApAAAAMwAAAJcAAABHAAAAKQAAADMAAABvAAAAFQAAACEA8AAAAAAAAAAAAAAAgD8AAAAAAAAAAAAAgD8AAAAAAAAAAAAAAAAAAAAAAAAAAAAAAAAAAAAAAAAAACUAAAAMAAAAAAAAgCgAAAAMAAAABAAAAFIAAABwAQAABAAAAPD///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pAAAAMwAAAJgAAABIAAAAJQAAAAwAAAAEAAAAVAAAAKgAAAAqAAAAMwAAAJYAAABHAAAAAQAAAFVVj0EmtI9BKgAAADMAAAAPAAAATAAAAAAAAAAAAAAAAAAAAP//////////bAAAAEEAZwB1AHMAdABpAG4AYQAgAEcAYQByAGMAaQBhAAAACgAAAAkAAAAJAAAABwAAAAUAAAAEAAAACQAAAAgAAAAEAAAACwAAAAgAAAAGAAAABwAAAAQAAAAIAAAASwAAAEAAAAAwAAAABQAAACAAAAABAAAAAQAAABAAAAAAAAAAAAAAAAgBAACAAAAAAAAAAAAAAAAIAQAAgAAAACUAAAAMAAAAAgAAACcAAAAYAAAABQAAAAAAAAD///8AAAAAACUAAAAMAAAABQAAAEwAAABkAAAAAAAAAFAAAAAHAQAAfAAAAAAAAABQAAAACAEAAC0AAAAhAPAAAAAAAAAAAAAAAIA/AAAAAAAAAAAAAIA/AAAAAAAAAAAAAAAAAAAAAAAAAAAAAAAAAAAAAAAAAAAlAAAADAAAAAAAAIAoAAAADAAAAAUAAAAnAAAAGAAAAAUAAAAAAAAA////AAAAAAAlAAAADAAAAAUAAABMAAAAZAAAAAkAAABQAAAA/gAAAFwAAAAJAAAAUAAAAPYAAAANAAAAIQDwAAAAAAAAAAAAAACAPwAAAAAAAAAAAACAPwAAAAAAAAAAAAAAAAAAAAAAAAAAAAAAAAAAAAAAAAAAJQAAAAwAAAAAAACAKAAAAAwAAAAFAAAAJQAAAAwAAAABAAAAGAAAAAwAAAAAAAAAEgAAAAwAAAABAAAAHgAAABgAAAAJAAAAUAAAAP8AAABdAAAAJQAAAAwAAAABAAAAVAAAANAAAAAKAAAAUAAAAH8AAABcAAAAAQAAAFVVj0EmtI9BCgAAAFAAAAAWAAAATAAAAAAAAAAAAAAAAAAAAP//////////eAAAAEEAZwB1AHMAdABpAG4AYQAgAEcAYQByAGMAaQBhACAAQQBnAHUAaQBhAHIABwAAAAcAAAAHAAAABQAAAAQAAAADAAAABwAAAAYAAAADAAAACAAAAAYAAAAEAAAABQAAAAMAAAAGAAAAAwAAAAcAAAAHAAAABwAAAAMAAAAGAAAABAAAAEsAAABAAAAAMAAAAAUAAAAgAAAAAQAAAAEAAAAQAAAAAAAAAAAAAAAIAQAAgAAAAAAAAAAAAAAACAEAAIAAAAAlAAAADAAAAAIAAAAnAAAAGAAAAAUAAAAAAAAA////AAAAAAAlAAAADAAAAAUAAABMAAAAZAAAAAkAAABgAAAA/gAAAGwAAAAJAAAAYAAAAPYAAAANAAAAIQDwAAAAAAAAAAAAAACAPwAAAAAAAAAAAACAPwAAAAAAAAAAAAAAAAAAAAAAAAAAAAAAAAAAAAAAAAAAJQAAAAwAAAAAAACAKAAAAAwAAAAFAAAAJQAAAAwAAAABAAAAGAAAAAwAAAAAAAAAEgAAAAwAAAABAAAAHgAAABgAAAAJAAAAYAAAAP8AAABtAAAAJQAAAAwAAAABAAAAVAAAAHwAAAAKAAAAYAAAADoAAABsAAAAAQAAAFVVj0EmtI9BCgAAAGAAAAAIAAAATAAAAAAAAAAAAAAAAAAAAP//////////XAAAAEMAbwBuAHQAYQBkAG8AcgAHAAAABwAAAAcAAAAEAAAABgAAAAcAAAAHAAAABAAAAEsAAABAAAAAMAAAAAUAAAAgAAAAAQAAAAEAAAAQAAAAAAAAAAAAAAAIAQAAgAAAAAAAAAAAAAAACAEAAIAAAAAlAAAADAAAAAIAAAAnAAAAGAAAAAUAAAAAAAAA////AAAAAAAlAAAADAAAAAUAAABMAAAAZAAAAAkAAABwAAAA/gAAAHwAAAAJAAAAcAAAAPYAAAANAAAAIQDwAAAAAAAAAAAAAACAPwAAAAAAAAAAAACAPwAAAAAAAAAAAAAAAAAAAAAAAAAAAAAAAAAAAAAAAAAAJQAAAAwAAAAAAACAKAAAAAwAAAAFAAAAJQAAAAwAAAABAAAAGAAAAAwAAAAAAAAAEgAAAAwAAAABAAAAFgAAAAwAAAAAAAAAVAAAAEQBAAAKAAAAcAAAAP0AAAB8AAAAAQAAAFVVj0EmtI9BCgAAAHAAAAApAAAATAAAAAQAAAAJAAAAcAAAAP8AAAB9AAAAoAAAAEYAaQByAG0AYQBkAG8AIABwAG8AcgA6ACAATQBBAFIASQBBACAAQQBHAFUAUwBUAEkATgBBACAARwBBAFIAQwBJAEEAIABBAEcAVQBJAEEAUgAAAAYAAAADAAAABAAAAAkAAAAGAAAABwAAAAcAAAADAAAABwAAAAcAAAAEAAAAAwAAAAMAAAAKAAAABwAAAAcAAAADAAAABwAAAAMAAAAHAAAACAAAAAgAAAAGAAAABgAAAAMAAAAIAAAABwAAAAMAAAAIAAAABwAAAAcAAAAHAAAAAwAAAAcAAAADAAAABwAAAAgAAAAIAAAAAwAAAAcAAAAHAAAAFgAAAAwAAAAAAAAAJQAAAAwAAAACAAAADgAAABQAAAAAAAAAEAAAABQAAAA=</Object>
</Signature>
</file>

<file path=_xmlsignatures/sig2.xml><?xml version="1.0" encoding="utf-8"?>
<Signature xmlns="http://www.w3.org/2000/09/xmldsig#" Id="idPackageSignature">
  <SignedInfo>
    <CanonicalizationMethod Algorithm="http://www.w3.org/TR/2001/REC-xml-c14n-20010315"/>
    <SignatureMethod Algorithm="http://www.w3.org/2001/04/xmldsig-more#ecdsa-sha384"/>
    <Reference Type="http://www.w3.org/2000/09/xmldsig#Object" URI="#idPackageObject">
      <DigestMethod Algorithm="http://www.w3.org/2001/04/xmldsig-more#sha384"/>
      <DigestValue>e0qdUr70TbGHVRD8WclDZ4iddoFwvJpuYcipCeEq9G9uUowkZMOSZMI68jq1KfMO</DigestValue>
    </Reference>
    <Reference Type="http://www.w3.org/2000/09/xmldsig#Object" URI="#idOfficeObject">
      <DigestMethod Algorithm="http://www.w3.org/2001/04/xmldsig-more#sha384"/>
      <DigestValue>KXms/gPTVKczQcBPvtrdeVhphvfZh4ok9XfJJpBFxVjLxta2zJvcG9/cI95ryn/U</DigestValue>
    </Reference>
    <Reference Type="http://uri.etsi.org/01903#SignedProperties" URI="#idSignedProperties">
      <Transforms>
        <Transform Algorithm="http://www.w3.org/TR/2001/REC-xml-c14n-20010315"/>
      </Transforms>
      <DigestMethod Algorithm="http://www.w3.org/2001/04/xmldsig-more#sha384"/>
      <DigestValue>rWLRd8PhvhcJWePON0vus5g4swNxMX7fRW9ClbyY3uCen2oWsXYb7h5u9jrpqGt6</DigestValue>
    </Reference>
    <Reference Type="http://www.w3.org/2000/09/xmldsig#Object" URI="#idValidSigLnImg">
      <DigestMethod Algorithm="http://www.w3.org/2001/04/xmldsig-more#sha384"/>
      <DigestValue>10pxW/nYfn6CLvJuwvpPo5ic7mUnKXh4m2g4hN26wOGxjJzR1kxo0+mdxmW8f4KJ</DigestValue>
    </Reference>
    <Reference Type="http://www.w3.org/2000/09/xmldsig#Object" URI="#idInvalidSigLnImg">
      <DigestMethod Algorithm="http://www.w3.org/2001/04/xmldsig-more#sha384"/>
      <DigestValue>YS7avEsln7ioSRwFNvctxyxoQI23wl4zq/G3P+PwdubkxmgW8Cg5JErakdtbHZ8A</DigestValue>
    </Reference>
  </SignedInfo>
  <SignatureValue>TssF9zVC/KqCxTNO0bFcl9EkeCtDivVR2E1Ew2OuEMRtVzKMqnlo3dT6FQdQ1ESutKEDYY1bWaaA
MIJl2GjM9GAiOPER20qus+xe6tPWKrGFAX+s1H7W5D+UMX7VlRu0</SignatureValue>
  <KeyInfo>
    <X509Data>
      <X509Certificate>MIIBjzCCARWgAwIBAgIITyqrDdmr5uwwCgYIKoZIzj0EAwMwLzEtMCsGA1UEAxMkMWY0ODE5NWUtODg0NS00MDUwLTg3ZTUtOGMzODZlMzkyYzk0MB4XDTI0MDMyMDA3MjE0MVoXDTI1MDMyMDE5MjE0MVowLzEtMCsGA1UEAxMkMWY0ODE5NWUtODg0NS00MDUwLTg3ZTUtOGMzODZlMzkyYzk0MHYwEAYHKoZIzj0CAQYFK4EEACIDYgAEYoC8YGIT6AX5iaVDQpWGa7MQGnOJ2IUi4EmQZtZe0wPc1+qyGxYP4PwoHjb2HPIroPaEZRgtPRYIM1GQN1F7AjSPbTvRYdZoyp1KFoBfxXFGuz3FBbKE8ZYfET9tiepmMAoGCCqGSM49BAMDA2gAMGUCMFS5OS8ivEWPdYv8tSW0Pq6Q5EYcNmmwKCYQosK3TeuJh4lvxWIeKU0iLgSQFoKjWAIxAIxUOuXrne8mgvhWbt25xHtANn3Phut9VRv1vdum/lrDNFrq0sygVCiSd/mQ5PfxZw==</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dsig-more#sha384"/>
        <DigestValue>Mf2/mKvHoEm+XQe0V5FnG8+mCC19i1rJCIQNslrm4nmnCLDlck67lEpi2D8bIPxk</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1"/>
            <mdssi:RelationshipReference xmlns:mdssi="http://schemas.openxmlformats.org/package/2006/digital-signature" SourceId="rId5"/>
            <mdssi:RelationshipReference xmlns:mdssi="http://schemas.openxmlformats.org/package/2006/digital-signature" SourceId="rId15"/>
            <mdssi:RelationshipReference xmlns:mdssi="http://schemas.openxmlformats.org/package/2006/digital-signature" SourceId="rId10"/>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14"/>
            <mdssi:RelationshipReference xmlns:mdssi="http://schemas.openxmlformats.org/package/2006/digital-signature" SourceId="rId8"/>
            <mdssi:RelationshipReference xmlns:mdssi="http://schemas.openxmlformats.org/package/2006/digital-signature" SourceId="rId13"/>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12"/>
            <mdssi:RelationshipReference xmlns:mdssi="http://schemas.openxmlformats.org/package/2006/digital-signature" SourceId="rId2"/>
            <mdssi:RelationshipReference xmlns:mdssi="http://schemas.openxmlformats.org/package/2006/digital-signature" SourceId="rId16"/>
          </Transform>
          <Transform Algorithm="http://www.w3.org/TR/2001/REC-xml-c14n-20010315"/>
        </Transforms>
        <DigestMethod Algorithm="http://www.w3.org/2001/04/xmldsig-more#sha384"/>
        <DigestValue>BikCtQ6X9yZFs9aF8d/2mbaoAaKmIvhsF+bjXgJxUdVrmA7qpE7qxn0glrl9ZTty</DigestValue>
      </Reference>
      <Reference URI="/xl/calcChain.xml?ContentType=application/vnd.openxmlformats-officedocument.spreadsheetml.calcChain+xml">
        <DigestMethod Algorithm="http://www.w3.org/2001/04/xmldsig-more#sha384"/>
        <DigestValue>PeVKtj5kSjV3GDl+LA4OeF7b21uJVAzEK0kyu7KtRWazhsOviFfJ7bvjjwO2sCdg</DigestValue>
      </Reference>
      <Reference URI="/xl/drawings/_rels/drawing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dsig-more#sha384"/>
        <DigestValue>sIDGujvX7W4TjE3QvZJMcYccc/2iwT9naBOEEPmbKjZKVN/Uk1X8xfprfmNVH1X2</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dsig-more#sha384"/>
        <DigestValue>TZnnyVjIEAWTyUKaiselBabsPXJe2er5WOigC/xxAkLdoEUCecpurasNFI28TSkl</DigestValue>
      </Reference>
      <Reference URI="/xl/drawings/drawing1.xml?ContentType=application/vnd.openxmlformats-officedocument.drawing+xml">
        <DigestMethod Algorithm="http://www.w3.org/2001/04/xmldsig-more#sha384"/>
        <DigestValue>7ufhujJ4fFRFG3zylW7Zat+SqUqcrN84WaFwPRs8vJVaz9raYBw3NgjiIfLhT7cv</DigestValue>
      </Reference>
      <Reference URI="/xl/drawings/vmlDrawing1.vml?ContentType=application/vnd.openxmlformats-officedocument.vmlDrawing">
        <DigestMethod Algorithm="http://www.w3.org/2001/04/xmldsig-more#sha384"/>
        <DigestValue>GN7TIIMTIIgP+yBYn3dKQDy3TDqAprV3mXEAlHzdvrHHhNW+Jj4kMFCDAmGPc18+</DigestValue>
      </Reference>
      <Reference URI="/xl/media/image1.jpg?ContentType=image/jpeg">
        <DigestMethod Algorithm="http://www.w3.org/2001/04/xmldsig-more#sha384"/>
        <DigestValue>/ekwUvPbZ3z1dCAL3USSX+zF0ajq+pDZxnGVOwlyzC+yi9fjBPUNiK8vAOWRnZT7</DigestValue>
      </Reference>
      <Reference URI="/xl/media/image2.emf?ContentType=image/x-emf">
        <DigestMethod Algorithm="http://www.w3.org/2001/04/xmldsig-more#sha384"/>
        <DigestValue>yuRPvqro+g3dpHjyGaobC5KM2dVcPuePL2YMqkq6iPpPL/Mha8MK8Xk1y2n/n3y4</DigestValue>
      </Reference>
      <Reference URI="/xl/media/image3.emf?ContentType=image/x-emf">
        <DigestMethod Algorithm="http://www.w3.org/2001/04/xmldsig-more#sha384"/>
        <DigestValue>LMiKKmCgFIx7Pgxhl+4eu6jQF2pLf4/nwKXKJx8x1vYfx2VS+9thpEwlDqhyjLnG</DigestValue>
      </Reference>
      <Reference URI="/xl/media/image4.emf?ContentType=image/x-emf">
        <DigestMethod Algorithm="http://www.w3.org/2001/04/xmldsig-more#sha384"/>
        <DigestValue>rSDLpoaTuGJBbXFylkCSHlVaxUEpp31c7GWkTyG2KL1unf3abuK+cikSWUNw4yz9</DigestValue>
      </Reference>
      <Reference URI="/xl/media/image5.emf?ContentType=image/x-emf">
        <DigestMethod Algorithm="http://www.w3.org/2001/04/xmldsig-more#sha384"/>
        <DigestValue>D/oHuYEALZCZUKhtowvWcsd8RbqQu9YW6a1Foh34krZRSrA7XKpfeVfYjZHld3me</DigestValue>
      </Reference>
      <Reference URI="/xl/media/image6.emf?ContentType=image/x-emf">
        <DigestMethod Algorithm="http://www.w3.org/2001/04/xmldsig-more#sha384"/>
        <DigestValue>14BIqFfy+CKo92ofa/Y+iG3SFYOKqVFY9waKsVp6BX1R5/xrRV1NDt+G2hvl6cm/</DigestValue>
      </Reference>
      <Reference URI="/xl/printerSettings/printerSettings1.bin?ContentType=application/vnd.openxmlformats-officedocument.spreadsheetml.printerSettings">
        <DigestMethod Algorithm="http://www.w3.org/2001/04/xmldsig-more#sha384"/>
        <DigestValue>t7HFqaX+LwaeMYu5InsCDsC6n/38rLC2/jJ+hqfzdvB5Wn65bO3bdT9oBZ3/j9H2</DigestValue>
      </Reference>
      <Reference URI="/xl/printerSettings/printerSettings2.bin?ContentType=application/vnd.openxmlformats-officedocument.spreadsheetml.printerSettings">
        <DigestMethod Algorithm="http://www.w3.org/2001/04/xmldsig-more#sha384"/>
        <DigestValue>t7HFqaX+LwaeMYu5InsCDsC6n/38rLC2/jJ+hqfzdvB5Wn65bO3bdT9oBZ3/j9H2</DigestValue>
      </Reference>
      <Reference URI="/xl/printerSettings/printerSettings3.bin?ContentType=application/vnd.openxmlformats-officedocument.spreadsheetml.printerSettings">
        <DigestMethod Algorithm="http://www.w3.org/2001/04/xmldsig-more#sha384"/>
        <DigestValue>t7HFqaX+LwaeMYu5InsCDsC6n/38rLC2/jJ+hqfzdvB5Wn65bO3bdT9oBZ3/j9H2</DigestValue>
      </Reference>
      <Reference URI="/xl/printerSettings/printerSettings4.bin?ContentType=application/vnd.openxmlformats-officedocument.spreadsheetml.printerSettings">
        <DigestMethod Algorithm="http://www.w3.org/2001/04/xmldsig-more#sha384"/>
        <DigestValue>t7HFqaX+LwaeMYu5InsCDsC6n/38rLC2/jJ+hqfzdvB5Wn65bO3bdT9oBZ3/j9H2</DigestValue>
      </Reference>
      <Reference URI="/xl/printerSettings/printerSettings5.bin?ContentType=application/vnd.openxmlformats-officedocument.spreadsheetml.printerSettings">
        <DigestMethod Algorithm="http://www.w3.org/2001/04/xmldsig-more#sha384"/>
        <DigestValue>t7HFqaX+LwaeMYu5InsCDsC6n/38rLC2/jJ+hqfzdvB5Wn65bO3bdT9oBZ3/j9H2</DigestValue>
      </Reference>
      <Reference URI="/xl/printerSettings/printerSettings6.bin?ContentType=application/vnd.openxmlformats-officedocument.spreadsheetml.printerSettings">
        <DigestMethod Algorithm="http://www.w3.org/2001/04/xmldsig-more#sha384"/>
        <DigestValue>EhTUJCaQ4TNkrTk5ObHspbLF+8nFOfYr9AX0Nsll68TxxkC8qoC2l5Nx3UgZqk4m</DigestValue>
      </Reference>
      <Reference URI="/xl/printerSettings/printerSettings7.bin?ContentType=application/vnd.openxmlformats-officedocument.spreadsheetml.printerSettings">
        <DigestMethod Algorithm="http://www.w3.org/2001/04/xmldsig-more#sha384"/>
        <DigestValue>t7HFqaX+LwaeMYu5InsCDsC6n/38rLC2/jJ+hqfzdvB5Wn65bO3bdT9oBZ3/j9H2</DigestValue>
      </Reference>
      <Reference URI="/xl/sharedStrings.xml?ContentType=application/vnd.openxmlformats-officedocument.spreadsheetml.sharedStrings+xml">
        <DigestMethod Algorithm="http://www.w3.org/2001/04/xmldsig-more#sha384"/>
        <DigestValue>R65qjL7BgyvyKroQbl1GCGpxR1YRO36hPC3eVDTfxSMdtJ4CdsRMckDRD3EXlP6E</DigestValue>
      </Reference>
      <Reference URI="/xl/styles.xml?ContentType=application/vnd.openxmlformats-officedocument.spreadsheetml.styles+xml">
        <DigestMethod Algorithm="http://www.w3.org/2001/04/xmldsig-more#sha384"/>
        <DigestValue>yGUubonwND8Wljucwo1xNTt28U9aZR776RpkSRjwt0xls6L5QriyPXmKNbg3niXp</DigestValue>
      </Reference>
      <Reference URI="/xl/theme/theme1.xml?ContentType=application/vnd.openxmlformats-officedocument.theme+xml">
        <DigestMethod Algorithm="http://www.w3.org/2001/04/xmldsig-more#sha384"/>
        <DigestValue>ojwUWKoQMn1mGoZS/2s/HNOAbXbtl1MPAo1B+20XiGXJU35RUb5vE1DudbSrSULT</DigestValue>
      </Reference>
      <Reference URI="/xl/workbook.xml?ContentType=application/vnd.openxmlformats-officedocument.spreadsheetml.sheet.main+xml">
        <DigestMethod Algorithm="http://www.w3.org/2001/04/xmldsig-more#sha384"/>
        <DigestValue>ouyMhLUgiJ+WsEQUB0FHNxLo3X/9LKyDq0HkKrszlmaLucjyN941Dd2OReoqHQiF</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dsig-more#sha384"/>
        <DigestValue>4myQCpJzFyFQm4JZ9bywq+iIOQhGLhtmMKWeRa/aID/reT0dKNHUA841f7r2g0Bb</DigestValue>
      </Reference>
      <Reference URI="/xl/worksheets/_rels/sheet10.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dsig-more#sha384"/>
        <DigestValue>Bq4/Jem35YHd5SHGkuf3eusSeFubaznHgCWrYyEB1X4zUzSSTKQAsnbBQdnQdSIL</DigestValue>
      </Reference>
      <Reference URI="/xl/worksheets/_rels/sheet1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dsig-more#sha384"/>
        <DigestValue>Xs4ja14Ga+RQZ6Rc3wWvQW5RUbW/kRbq31IEVLWQAj7WddeKieqduIwBVqJbsH1F</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dsig-more#sha384"/>
        <DigestValue>yUmahslBWmqBB82Uv2hV0/qdNKQA+6OxraqyQ1pljHt0yqrM2IrmA5qiN4AsvWw9</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dsig-more#sha384"/>
        <DigestValue>GA3BCW7ziz7VmoWLcTov63hAG5pjDCvBWUOr/h2WqYjQXUmWYKZJFiddTOBVUtnm</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dsig-more#sha384"/>
        <DigestValue>xB5hObJTEJdDGRNIe9v9pS3u73qt1HV1YLb5iFhqAqaSITE3sG3YiDM4bPv/Whal</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dsig-more#sha384"/>
        <DigestValue>PEOwa/zs2A/591waUljGVjDDYBCE6esLvu3Yc6yR96YHpA/W/DsqA2/ZR3JfZSEj</DigestValue>
      </Reference>
      <Reference URI="/xl/worksheets/sheet1.xml?ContentType=application/vnd.openxmlformats-officedocument.spreadsheetml.worksheet+xml">
        <DigestMethod Algorithm="http://www.w3.org/2001/04/xmldsig-more#sha384"/>
        <DigestValue>E01JCtzNy/ZF9pjnluMIT9VTCs8ZMUAZwig9avY/MUm81H87p300xSxL2OwI7JlI</DigestValue>
      </Reference>
      <Reference URI="/xl/worksheets/sheet10.xml?ContentType=application/vnd.openxmlformats-officedocument.spreadsheetml.worksheet+xml">
        <DigestMethod Algorithm="http://www.w3.org/2001/04/xmldsig-more#sha384"/>
        <DigestValue>kOeXBeMfLuBIOa3XWuZytYcU7raP2vnkWUQP+L0IykI7/6XuDnjhQkMZPot/TQ/E</DigestValue>
      </Reference>
      <Reference URI="/xl/worksheets/sheet11.xml?ContentType=application/vnd.openxmlformats-officedocument.spreadsheetml.worksheet+xml">
        <DigestMethod Algorithm="http://www.w3.org/2001/04/xmldsig-more#sha384"/>
        <DigestValue>pW8mHNaOihzKMIIqBwjgEdF77H+QuBmoL69KPlcfr+SgYIpg8F26XBkdB4k0QciH</DigestValue>
      </Reference>
      <Reference URI="/xl/worksheets/sheet12.xml?ContentType=application/vnd.openxmlformats-officedocument.spreadsheetml.worksheet+xml">
        <DigestMethod Algorithm="http://www.w3.org/2001/04/xmldsig-more#sha384"/>
        <DigestValue>uGY7E2+Q0PoJeN3sh9SCZB9g0+iS3QTCCbwT39QvFQMWlxRmv+T9QgJPsBsHDdSv</DigestValue>
      </Reference>
      <Reference URI="/xl/worksheets/sheet2.xml?ContentType=application/vnd.openxmlformats-officedocument.spreadsheetml.worksheet+xml">
        <DigestMethod Algorithm="http://www.w3.org/2001/04/xmldsig-more#sha384"/>
        <DigestValue>GmOBY/T8Rl34j82lJBkr4r7ZDPk5rOl4gUKFf/RrSYBpFyRF0ndjWh7kRCkrMWE8</DigestValue>
      </Reference>
      <Reference URI="/xl/worksheets/sheet3.xml?ContentType=application/vnd.openxmlformats-officedocument.spreadsheetml.worksheet+xml">
        <DigestMethod Algorithm="http://www.w3.org/2001/04/xmldsig-more#sha384"/>
        <DigestValue>InpSJo1XElx+PZQOzEiJNUYKsol5dmq+A/2e0MzkhdDqliueug/pBx/bJh/AXapj</DigestValue>
      </Reference>
      <Reference URI="/xl/worksheets/sheet4.xml?ContentType=application/vnd.openxmlformats-officedocument.spreadsheetml.worksheet+xml">
        <DigestMethod Algorithm="http://www.w3.org/2001/04/xmldsig-more#sha384"/>
        <DigestValue>rr6wFdAgqoFPbqIEBbVBQy3mt2Ixc/S4rr6F3FmM6PmH45Vdm4Y49egCip0KYxnD</DigestValue>
      </Reference>
      <Reference URI="/xl/worksheets/sheet5.xml?ContentType=application/vnd.openxmlformats-officedocument.spreadsheetml.worksheet+xml">
        <DigestMethod Algorithm="http://www.w3.org/2001/04/xmldsig-more#sha384"/>
        <DigestValue>Ugl4UAgeIkTh/dZ4TRud69IQNCRYeVNzlA9lDPhiRH5i7cdQxFQlXhR58uWtD17T</DigestValue>
      </Reference>
      <Reference URI="/xl/worksheets/sheet6.xml?ContentType=application/vnd.openxmlformats-officedocument.spreadsheetml.worksheet+xml">
        <DigestMethod Algorithm="http://www.w3.org/2001/04/xmldsig-more#sha384"/>
        <DigestValue>iAnJ7/m0E+Lm7k5jQPALIqMHjpEL/i4UvTFs/jO3tUMSQThT9RUfRnbJRyGAJr05</DigestValue>
      </Reference>
      <Reference URI="/xl/worksheets/sheet7.xml?ContentType=application/vnd.openxmlformats-officedocument.spreadsheetml.worksheet+xml">
        <DigestMethod Algorithm="http://www.w3.org/2001/04/xmldsig-more#sha384"/>
        <DigestValue>90AMml0SHJVrruDJQL07Itmmp2BDDhZoQQKPL4ETj9WNeZaGoxgasQq2fYx/poo3</DigestValue>
      </Reference>
      <Reference URI="/xl/worksheets/sheet8.xml?ContentType=application/vnd.openxmlformats-officedocument.spreadsheetml.worksheet+xml">
        <DigestMethod Algorithm="http://www.w3.org/2001/04/xmldsig-more#sha384"/>
        <DigestValue>flHGruNfcIN/LyFOrjzosFtEdw1PKOWuYHbYNJZ4U9Gya+kA304gDKhnIhCyJSB3</DigestValue>
      </Reference>
      <Reference URI="/xl/worksheets/sheet9.xml?ContentType=application/vnd.openxmlformats-officedocument.spreadsheetml.worksheet+xml">
        <DigestMethod Algorithm="http://www.w3.org/2001/04/xmldsig-more#sha384"/>
        <DigestValue>MMTUIqJptahnWWdrqww2W5RvIUwP3vV2chC2j/NbdfRMTePlALyZjiEGgSYecRu4</DigestValue>
      </Reference>
    </Manifest>
    <SignatureProperties>
      <SignatureProperty Id="idSignatureTime" Target="#idPackageSignature">
        <mdssi:SignatureTime xmlns:mdssi="http://schemas.openxmlformats.org/package/2006/digital-signature">
          <mdssi:Format>YYYY-MM-DDThh:mm:ssTZD</mdssi:Format>
          <mdssi:Value>2024-03-26T21:51:39Z</mdssi:Value>
        </mdssi:SignatureTime>
      </SignatureProperty>
    </SignatureProperties>
  </Object>
  <Object Id="idOfficeObject">
    <SignatureProperties>
      <SignatureProperty Id="idOfficeV1Details" Target="#idPackageSignature">
        <SignatureInfoV1 xmlns="http://schemas.microsoft.com/office/2006/digsig">
          <SetupID>{09DBE9C8-8134-4346-AAED-E894F3D1E40C}</SetupID>
          <SignatureText>Juan Talavera</SignatureText>
          <SignatureImage/>
          <SignatureComments/>
          <WindowsVersion>10.0</WindowsVersion>
          <OfficeVersion>16.0.14332/22</OfficeVersion>
          <ApplicationVersion>16.0.14332</ApplicationVersion>
          <Monitors>1</Monitors>
          <HorizontalResolution>1920</HorizontalResolution>
          <VerticalResolution>1080</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2024-03-26T21:51:39Z</xd:SigningTime>
          <xd:SigningCertificate>
            <xd:Cert>
              <xd:CertDigest>
                <DigestMethod Algorithm="http://www.w3.org/2001/04/xmldsig-more#sha384"/>
                <DigestValue>ofhV0Me+D3h2dOnBMxrbYUY0YjYgnJB+b+hDmKCRoycd2pGSwXFoGWCx/brumhI5</DigestValue>
              </xd:CertDigest>
              <xd:IssuerSerial>
                <X509IssuerName>CN=1f48195e-8845-4050-87e5-8c386e392c94</X509IssuerName>
                <X509SerialNumber>5704559953993000684</X509SerialNumber>
              </xd:IssuerSerial>
            </xd:Cert>
          </xd:SigningCertificate>
          <xd:SignaturePolicyIdentifier>
            <xd:SignaturePolicyImplied/>
          </xd:SignaturePolicyIdentifier>
        </xd:SignedSignatureProperties>
      </xd:SignedProperties>
    </xd:QualifyingProperties>
  </Object>
  <Object Id="idValidSigLnImg">AQAAAGwAAAAAAAAAAAAAACQBAAB/AAAAAAAAAAAAAABxNwAANxgAACBFTUYAAAEAMBwAAKoAAAAGAAAAAAAAAAAAAAAAAAAAgAcAADgEAACiAwAACwIAAAAAAAAAAAAAAAAAANAwDgD4+gcACgAAABAAAAAAAAAAAAAAAEsAAAAQAAAAAAAAAAUAAAAeAAAAGAAAAAAAAAAAAAAAJQEAAIAAAAAnAAAAGAAAAAEAAAAAAAAAAAAAAAAAAAAlAAAADAAAAAEAAABMAAAAZAAAAAAAAAAAAAAAJAEAAH8AAAAAAAAAAAAAACU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AkAQAAfwAAAAAAAAAAAAAAJQEAAIAAAAAhAPAAAAAAAAAAAAAAAIA/AAAAAAAAAAAAAIA/AAAAAAAAAAAAAAAAAAAAAAAAAAAAAAAAAAAAAAAAAAAlAAAADAAAAAAAAIAoAAAADAAAAAEAAAAnAAAAGAAAAAEAAAAAAAAA8PDwAAAAAAAlAAAADAAAAAEAAABMAAAAZAAAAAAAAAAAAAAAJAEAAH8AAAAAAAAAAAAAACUBAACAAAAAIQDwAAAAAAAAAAAAAACAPwAAAAAAAAAAAACAPwAAAAAAAAAAAAAAAAAAAAAAAAAAAAAAAAAAAAAAAAAAJQAAAAwAAAAAAACAKAAAAAwAAAABAAAAJwAAABgAAAABAAAAAAAAAPDw8AAAAAAAJQAAAAwAAAABAAAATAAAAGQAAAAAAAAAAAAAACQBAAB/AAAAAAAAAAAAAAAlAQAAgAAAACEA8AAAAAAAAAAAAAAAgD8AAAAAAAAAAAAAgD8AAAAAAAAAAAAAAAAAAAAAAAAAAAAAAAAAAAAAAAAAACUAAAAMAAAAAAAAgCgAAAAMAAAAAQAAACcAAAAYAAAAAQAAAAAAAADw8PAAAAAAACUAAAAMAAAAAQAAAEwAAABkAAAAAAAAAAAAAAAkAQAAfwAAAAAAAAAAAAAAJQEAAIAAAAAhAPAAAAAAAAAAAAAAAIA/AAAAAAAAAAAAAIA/AAAAAAAAAAAAAAAAAAAAAAAAAAAAAAAAAAAAAAAAAAAlAAAADAAAAAAAAIAoAAAADAAAAAEAAAAnAAAAGAAAAAEAAAAAAAAA////AAAAAAAlAAAADAAAAAEAAABMAAAAZAAAAAAAAAAAAAAAJAEAAH8AAAAAAAAAAAAAACUBAACAAAAAIQDwAAAAAAAAAAAAAACAPwAAAAAAAAAAAACAPwAAAAAAAAAAAAAAAAAAAAAAAAAAAAAAAAAAAAAAAAAAJQAAAAwAAAAAAACAKAAAAAwAAAABAAAAJwAAABgAAAABAAAAAAAAAP///wAAAAAAJQAAAAwAAAABAAAATAAAAGQAAAAAAAAAAAAAACQBAAB/AAAAAAAAAAAAAAAl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MMAAAAEAAAA9gAAABAAAADDAAAABAAAADQAAAANAAAAIQDwAAAAAAAAAAAAAACAPwAAAAAAAAAAAACAPwAAAAAAAAAAAAAAAAAAAAAAAAAAAAAAAAAAAAAAAAAAJQAAAAwAAAAAAACAKAAAAAwAAAABAAAAUgAAAHABAAABAAAA9f///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AAAAAASAAAADAAAAAEAAAAeAAAAGAAAAMMAAAAEAAAA9wAAABEAAAAlAAAADAAAAAEAAABUAAAAhAAAAMQAAAAEAAAA9QAAABAAAAABAAAAAMBBQia0QULEAAAABAAAAAkAAABMAAAAAAAAAAAAAAAAAAAA//////////9gAAAAMwAvADIANgAvADIAMAAyADQAAAAGAAAABAAAAAYAAAAGAAAABAAAAAYAAAAGAAAABgAAAAYAAABLAAAAQAAAADAAAAAFAAAAIAAAAAEAAAABAAAAEAAAAAAAAAAAAAAAJQEAAIAAAAAAAAAAAAAAACUBAACAAAAAUgAAAHABAAACAAAAEAAAAAc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FgAAAAAAAAA1AAAAIQDwAAAAAAAAAAAAAACAPwAAAAAAAAAAAACAPwAAAAAAAAAAAAAAAAAAAAAAAAAAAAAAAAAAAAAAAAAAJQAAAAwAAAAAAACAKAAAAAwAAAADAAAAJwAAABgAAAADAAAAAAAAAAAAAAAAAAAAJQAAAAwAAAADAAAATAAAAGQAAAAAAAAAAAAAAP//////////AAAAABYAAAAAAQAAAAAAACEA8AAAAAAAAAAAAAAAgD8AAAAAAAAAAAAAgD8AAAAAAAAAAAAAAAAAAAAAAAAAAAAAAAAAAAAAAAAAACUAAAAMAAAAAAAAgCgAAAAMAAAAAwAAACcAAAAYAAAAAwAAAAAAAAAAAAAAAAAAACUAAAAMAAAAAwAAAEwAAABkAAAAAAAAAAAAAAD//////////wABAAAWAAAAAAAAADUAAAAhAPAAAAAAAAAAAAAAAIA/AAAAAAAAAAAAAIA/AAAAAAAAAAAAAAAAAAAAAAAAAAAAAAAAAAAAAAAAAAAlAAAADAAAAAAAAIAoAAAADAAAAAMAAAAnAAAAGAAAAAMAAAAAAAAAAAAAAAAAAAAlAAAADAAAAAMAAABMAAAAZAAAAAAAAABLAAAA/wAAAEwAAAAAAAAASwAAAAABAAACAAAAIQDwAAAAAAAAAAAAAACAPwAAAAAAAAAAAACAPwAAAAAAAAAAAAAAAAAAAAAAAAAAAAAAAAAAAAAAAAAAJQAAAAwAAAAAAACAKAAAAAwAAAADAAAAJwAAABgAAAADAAAAAAAAAP///wAAAAAAJQAAAAwAAAADAAAATAAAAGQAAAAAAAAAFgAAAP8AAABKAAAAAAAAABYAAAAAAQAANQAAACEA8AAAAAAAAAAAAAAAgD8AAAAAAAAAAAAAgD8AAAAAAAAAAAAAAAAAAAAAAAAAAAAAAAAAAAAAAAAAACUAAAAMAAAAAAAAgCgAAAAMAAAAAwAAACcAAAAYAAAAAwAAAAAAAAD///8AAAAAACUAAAAMAAAAAwAAAEwAAABkAAAACQAAACcAAAAfAAAASgAAAAkAAAAn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CgAAACcAAAAeAAAASgAAAAEAAAAAwEFCJrRBQgoAAABLAAAAAQAAAEwAAAAEAAAACQAAACcAAAAgAAAASwAAAFAAAABYAIA/FQAAABYAAAAMAAAAAAAAACUAAAAMAAAAAgAAACcAAAAYAAAABAAAAAAAAAD///8AAAAAACUAAAAMAAAABAAAAEwAAABkAAAAKQAAABkAAAD2AAAASgAAACkAAAAZAAAAzgAAADIAAAAhAPAAAAAAAAAAAAAAAIA/AAAAAAAAAAAAAIA/AAAAAAAAAAAAAAAAAAAAAAAAAAAAAAAAAAAAAAAAAAAlAAAADAAAAAAAAIAoAAAADAAAAAQAAAAnAAAAGAAAAAQAAAAAAAAA////AAAAAAAlAAAADAAAAAQAAABMAAAAZAAAACkAAAAZAAAA9gAAAEcAAAApAAAAGQAAAM4AAAAvAAAAIQDwAAAAAAAAAAAAAACAPwAAAAAAAAAAAACAPwAAAAAAAAAAAAAAAAAAAAAAAAAAAAAAAAAAAAAAAAAAJQAAAAwAAAAAAACAKAAAAAwAAAAEAAAAJwAAABgAAAAEAAAAAAAAAP///wAAAAAAJQAAAAwAAAAEAAAATAAAAGQAAAApAAAAMwAAAIgAAABHAAAAKQAAADMAAABgAAAAFQAAACEA8AAAAAAAAAAAAAAAgD8AAAAAAAAAAAAAgD8AAAAAAAAAAAAAAAAAAAAAAAAAAAAAAAAAAAAAAAAAACUAAAAMAAAAAAAAgCgAAAAMAAAABAAAAFIAAABwAQAABAAAAPD///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pAAAAMwAAAIkAAABIAAAAJQAAAAwAAAAEAAAAVAAAAJwAAAAqAAAAMwAAAIcAAABHAAAAAQAAAADAQUImtEFCKgAAADMAAAANAAAATAAAAAAAAAAAAAAAAAAAAP//////////aAAAAEoAdQBhAG4AIABUAGEAbABhAHYAZQByAGEAAAAGAAAACQAAAAgAAAAJAAAABAAAAAgAAAAIAAAABAAAAAgAAAAIAAAACAAAAAYAAAAIAAAASwAAAEAAAAAwAAAABQAAACAAAAABAAAAAQAAABAAAAAAAAAAAAAAACUBAACAAAAAAAAAAAAAAAAlAQAAgAAAACUAAAAMAAAAAgAAACcAAAAYAAAABQAAAAAAAAD///8AAAAAACUAAAAMAAAABQAAAEwAAABkAAAAAAAAAFAAAAAkAQAAfAAAAAAAAABQAAAAJQEAAC0AAAAhAPAAAAAAAAAAAAAAAIA/AAAAAAAAAAAAAIA/AAAAAAAAAAAAAAAAAAAAAAAAAAAAAAAAAAAAAAAAAAAlAAAADAAAAAAAAIAoAAAADAAAAAUAAAAnAAAAGAAAAAUAAAAAAAAA////AAAAAAAlAAAADAAAAAUAAABMAAAAZAAAAAkAAABQAAAA/wAAAFwAAAAJAAAAUAAAAPcAAAANAAAAIQDwAAAAAAAAAAAAAACAPwAAAAAAAAAAAACAPwAAAAAAAAAAAAAAAAAAAAAAAAAAAAAAAAAAAAAAAAAAJQAAAAwAAAAAAACAKAAAAAwAAAAFAAAAJQAAAAwAAAABAAAAGAAAAAwAAAAAAAAAEgAAAAwAAAABAAAAHgAAABgAAAAJAAAAUAAAAAABAABdAAAAJQAAAAwAAAABAAAAVAAAAOgAAAAKAAAAUAAAAJEAAABcAAAAAQAAAADAQUImtEFCCgAAAFAAAAAaAAAATAAAAAAAAAAAAAAAAAAAAP//////////gAAAAEoAdQBhAG4AIABKAG8AcwDpACAAVABhAGwAYQB2AGUAcgBhACAAUwBhAGcAdQBpAGUAcgAEAAAABwAAAAYAAAAHAAAAAwAAAAQAAAAHAAAABQAAAAYAAAADAAAABgAAAAYAAAADAAAABgAAAAUAAAAGAAAABAAAAAYAAAADAAAABgAAAAYAAAAHAAAABwAAAAMAAAAGAAAABAAAAEsAAABAAAAAMAAAAAUAAAAgAAAAAQAAAAEAAAAQAAAAAAAAAAAAAAAlAQAAgAAAAAAAAAAAAAAAJQEAAIAAAAAlAAAADAAAAAIAAAAnAAAAGAAAAAUAAAAAAAAA////AAAAAAAlAAAADAAAAAUAAABMAAAAZAAAAAkAAABgAAAA/wAAAGwAAAAJAAAAYAAAAPcAAAANAAAAIQDwAAAAAAAAAAAAAACAPwAAAAAAAAAAAACAPwAAAAAAAAAAAAAAAAAAAAAAAAAAAAAAAAAAAAAAAAAAJQAAAAwAAAAAAACAKAAAAAwAAAAFAAAAJQAAAAwAAAABAAAAGAAAAAwAAAAAAAAAEgAAAAwAAAABAAAAHgAAABgAAAAJAAAAYAAAAAABAABtAAAAJQAAAAwAAAABAAAAVAAAAKgAAAAKAAAAYAAAAFMAAABsAAAAAQAAAADAQUImtEFCCgAAAGAAAAAPAAAATAAAAAAAAAAAAAAAAAAAAP//////////bAAAAFMAaQBuAGQAaQBjAG8AIABUAGkAdAB1AGwAYQByAIA/BgAAAAMAAAAHAAAABwAAAAMAAAAFAAAABwAAAAMAAAAGAAAAAwAAAAQAAAAHAAAAAwAAAAYAAAAEAAAASwAAAEAAAAAwAAAABQAAACAAAAABAAAAAQAAABAAAAAAAAAAAAAAACUBAACAAAAAAAAAAAAAAAAlAQAAgAAAACUAAAAMAAAAAgAAACcAAAAYAAAABQAAAAAAAAD///8AAAAAACUAAAAMAAAABQAAAEwAAABkAAAACQAAAHAAAAAbAQAAfAAAAAkAAABwAAAAEwEAAA0AAAAhAPAAAAAAAAAAAAAAAIA/AAAAAAAAAAAAAIA/AAAAAAAAAAAAAAAAAAAAAAAAAAAAAAAAAAAAAAAAAAAlAAAADAAAAAAAAIAoAAAADAAAAAUAAAAlAAAADAAAAAEAAAAYAAAADAAAAAAAAAASAAAADAAAAAEAAAAWAAAADAAAAAAAAABUAAAAdAEAAAoAAABwAAAAGgEAAHwAAAABAAAAAMBBQia0QUIKAAAAcAAAADEAAABMAAAABAAAAAkAAABwAAAAHAEAAH0AAACwAAAARgBpAHIAbQBhAGQAbwAgAHAAbwByADoAIAAxAGYANAA4ADEAOQA1AGUALQA4ADgANAA1AC0ANAAwADUAMAAtADgANwBlADUALQA4AGMAMwA4ADYAZQAzADkAMgBjADkANAAAAAYAAAADAAAABAAAAAkAAAAGAAAABwAAAAcAAAADAAAABwAAAAcAAAAEAAAAAwAAAAMAAAAGAAAABAAAAAYAAAAGAAAABgAAAAYAAAAGAAAABgAAAAQAAAAGAAAABgAAAAYAAAAGAAAABAAAAAYAAAAGAAAABgAAAAYAAAAEAAAABgAAAAYAAAAGAAAABgAAAAQAAAAGAAAABQAAAAYAAAAGAAAABgAAAAYAAAAGAAAABgAAAAYAAAAFAAAABgAAAAYAAAAWAAAADAAAAAAAAAAlAAAADAAAAAIAAAAOAAAAFAAAAAAAAAAQAAAAFAAAAA==</Object>
  <Object Id="idInvalidSigLnImg">AQAAAGwAAAAAAAAAAAAAACQBAAB/AAAAAAAAAAAAAABxNwAANxgAACBFTUYAAAEAsCAAALEAAAAGAAAAAAAAAAAAAAAAAAAAgAcAADgEAACiAwAACwIAAAAAAAAAAAAAAAAAANAwDgD4+gcACgAAABAAAAAAAAAAAAAAAEsAAAAQAAAAAAAAAAUAAAAeAAAAGAAAAAAAAAAAAAAAJQEAAIAAAAAnAAAAGAAAAAEAAAAAAAAAAAAAAAAAAAAlAAAADAAAAAEAAABMAAAAZAAAAAAAAAAAAAAAJAEAAH8AAAAAAAAAAAAAACU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AkAQAAfwAAAAAAAAAAAAAAJQEAAIAAAAAhAPAAAAAAAAAAAAAAAIA/AAAAAAAAAAAAAIA/AAAAAAAAAAAAAAAAAAAAAAAAAAAAAAAAAAAAAAAAAAAlAAAADAAAAAAAAIAoAAAADAAAAAEAAAAnAAAAGAAAAAEAAAAAAAAA8PDwAAAAAAAlAAAADAAAAAEAAABMAAAAZAAAAAAAAAAAAAAAJAEAAH8AAAAAAAAAAAAAACUBAACAAAAAIQDwAAAAAAAAAAAAAACAPwAAAAAAAAAAAACAPwAAAAAAAAAAAAAAAAAAAAAAAAAAAAAAAAAAAAAAAAAAJQAAAAwAAAAAAACAKAAAAAwAAAABAAAAJwAAABgAAAABAAAAAAAAAPDw8AAAAAAAJQAAAAwAAAABAAAATAAAAGQAAAAAAAAAAAAAACQBAAB/AAAAAAAAAAAAAAAlAQAAgAAAACEA8AAAAAAAAAAAAAAAgD8AAAAAAAAAAAAAgD8AAAAAAAAAAAAAAAAAAAAAAAAAAAAAAAAAAAAAAAAAACUAAAAMAAAAAAAAgCgAAAAMAAAAAQAAACcAAAAYAAAAAQAAAAAAAADw8PAAAAAAACUAAAAMAAAAAQAAAEwAAABkAAAAAAAAAAAAAAAkAQAAfwAAAAAAAAAAAAAAJQEAAIAAAAAhAPAAAAAAAAAAAAAAAIA/AAAAAAAAAAAAAIA/AAAAAAAAAAAAAAAAAAAAAAAAAAAAAAAAAAAAAAAAAAAlAAAADAAAAAAAAIAoAAAADAAAAAEAAAAnAAAAGAAAAAEAAAAAAAAA////AAAAAAAlAAAADAAAAAEAAABMAAAAZAAAAAAAAAAAAAAAJAEAAH8AAAAAAAAAAAAAACUBAACAAAAAIQDwAAAAAAAAAAAAAACAPwAAAAAAAAAAAACAPwAAAAAAAAAAAAAAAAAAAAAAAAAAAAAAAAAAAAAAAAAAJQAAAAwAAAAAAACAKAAAAAwAAAABAAAAJwAAABgAAAABAAAAAAAAAP///wAAAAAAJQAAAAwAAAABAAAATAAAAGQAAAAAAAAAAAAAACQBAAB/AAAAAAAAAAAAAAAl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AkAAAADAAAAGAAAABIAAAAJAAAAAwAAABAAAAAQAAAAIQDwAAAAAAAAAAAAAACAPwAAAAAAAAAAAACAPwAAAAAAAAAAAAAAAAAAAAAAAAAAAAAAAAAAAAAAAAAAJQAAAAwAAAAAAACAKAAAAAwAAAABAAAAFQAAAAwAAAADAAAAcgAAALADAAAKAAAAAwAAABcAAAAQAAAACgAAAAMAAAAOAAAADgAAAAAA/wEAAAAAAAAAAAAAgD8AAAAAAAAAAAAAgD8AAAAAAAAAAP///wAAAAAAbAAAADQAAACgAAAAEAMAAA4AAAAOAAAAKAAAAA4AAAAOAAAAAQAgAAMAAAAQAwAAAAAAAAAAAAAAAAAAAAAAAAAA/wAA/wAA/wAAAAAAAAAAAAAAAAAAAAcICHsGBgZeAAAAAAAAAAAEByg0Ex+v4wAAAAAAAAAAAAAAAAAAAAAVI8X/AAAAAAAAAAAAAAAAJScmmg8QEf8PEBH/AgIDJgAAAAAEByg0Ex+v4wAAAAAAAAAAFSPF/wAAAAAAAAAAAAAAAAAAAAAlJyaao6Og//j59P8uLzD/h4mG/wAAAAAEByg0Ex+v4xUjxf8AAAAAAAAAAAAAAAAAAAAAAAAAACUnJpqjo6D/+Pn0//j59P/4+fT/qaqmrgAAAAAVI8X/Ex+v4wAAAAAAAAAAAAAAAAAAAAAAAAAAJScmmqOjoP/4+fT/+Pn0/zo7OTwAAAAAFSPF/wAAAAAEByg0Ex+v4wAAAAAAAAAAAAAAAAAAAAAlJyaao6Og//j59P86Ozk8AAAAABUjxf8AAAAAAAAAAAAAAAAEByg0Ex+v4wAAAAAAAAAAAAAAACUnJpqHiYb/DxAR/w8QEf8EBARBAAAAAAAAAAAAAAAAAAAAAAAAAAAAAAAAAAAAAAAAAAAAAAAAJScmmi4vMP/4+fT/+Pn0/6+vrPAvMC5uMzQzxQAAAAAAAAAAAAAAAAAAAAAAAAAAAAAAAAAAAAAkJSX0+Pn0//j59P/4+fT/+Pn0//j59P8nKCj3AgIDJgAAAAAAAAAAAAAAAAAAAAAAAAAABgYGXn5/fPX4+fT/+Pn0//j59P/4+fT/+Pn0/6OjoP8HCAh7AAAAAAAAAAAAAAAAAAAAAAAAAAAGBgZefn989fj59P/4+fT/+Pn0//j59P/4+fT/o6Og/wcICHsAAAAAAAAAAAAAAAAAAAAAAAAAAAICAyYnKCj3+Pn0//j59P/4+fT/+Pn0//j59P9DREP1BAQEQQAAAAAAAAAAAAAAAAAAAAAAAAAAAAAAAAcICHtNTk3/+Pn0//j59P/4+fT/a21r/yAhIbIAAAAAAAAAAAAAAAAAAAAAAAAAAAAAAAAAAAAAAAAAAAYGBl4PEBH/DxAR/w8QEf8HCAh7AAAAAAAAAAAAAAAAAAAAAAAAAAAnAAAAGAAAAAEAAAAAAAAA////AAAAAAAlAAAADAAAAAEAAABMAAAAZAAAACIAAAAEAAAAcQAAABAAAAAiAAAABAAAAFAAAAANAAAAIQDwAAAAAAAAAAAAAACAPwAAAAAAAAAAAACAPwAAAAAAAAAAAAAAAAAAAAAAAAAAAAAAAAAAAAAAAAAAJQAAAAwAAAAAAACAKAAAAAwAAAABAAAAUgAAAHABAAABAAAA9f///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P8AAAASAAAADAAAAAEAAAAeAAAAGAAAACIAAAAEAAAAcgAAABEAAAAlAAAADAAAAAEAAABUAAAAqAAAACMAAAAEAAAAcAAAABAAAAABAAAAAMBBQia0QUIjAAAABAAAAA8AAABMAAAAAAAAAAAAAAAAAAAA//////////9sAAAARgBpAHIAbQBhACAAbgBvACAAdgDhAGwAaQBkAGEAAAAGAAAAAwAAAAQAAAAJAAAABgAAAAMAAAAHAAAABwAAAAMAAAAFAAAABgAAAAMAAAADAAAABwAAAAYAAABLAAAAQAAAADAAAAAFAAAAIAAAAAEAAAABAAAAEAAAAAAAAAAAAAAAJQEAAIAAAAAAAAAAAAAAACUBAACAAAAAUgAAAHABAAACAAAAEAAAAAc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FgAAAAAAAAA1AAAAIQDwAAAAAAAAAAAAAACAPwAAAAAAAAAAAACAPwAAAAAAAAAAAAAAAAAAAAAAAAAAAAAAAAAAAAAAAAAAJQAAAAwAAAAAAACAKAAAAAwAAAADAAAAJwAAABgAAAADAAAAAAAAAAAAAAAAAAAAJQAAAAwAAAADAAAATAAAAGQAAAAAAAAAAAAAAP//////////AAAAABYAAAAAAQAAAAAAACEA8AAAAAAAAAAAAAAAgD8AAAAAAAAAAAAAgD8AAAAAAAAAAAAAAAAAAAAAAAAAAAAAAAAAAAAAAAAAACUAAAAMAAAAAAAAgCgAAAAMAAAAAwAAACcAAAAYAAAAAwAAAAAAAAAAAAAAAAAAACUAAAAMAAAAAwAAAEwAAABkAAAAAAAAAAAAAAD//////////wABAAAWAAAAAAAAADUAAAAhAPAAAAAAAAAAAAAAAIA/AAAAAAAAAAAAAIA/AAAAAAAAAAAAAAAAAAAAAAAAAAAAAAAAAAAAAAAAAAAlAAAADAAAAAAAAIAoAAAADAAAAAMAAAAnAAAAGAAAAAMAAAAAAAAAAAAAAAAAAAAlAAAADAAAAAMAAABMAAAAZAAAAAAAAABLAAAA/wAAAEwAAAAAAAAASwAAAAABAAACAAAAIQDwAAAAAAAAAAAAAACAPwAAAAAAAAAAAACAPwAAAAAAAAAAAAAAAAAAAAAAAAAAAAAAAAAAAAAAAAAAJQAAAAwAAAAAAACAKAAAAAwAAAADAAAAJwAAABgAAAADAAAAAAAAAP///wAAAAAAJQAAAAwAAAADAAAATAAAAGQAAAAAAAAAFgAAAP8AAABKAAAAAAAAABYAAAAAAQAANQAAACEA8AAAAAAAAAAAAAAAgD8AAAAAAAAAAAAAgD8AAAAAAAAAAAAAAAAAAAAAAAAAAAAAAAAAAAAAAAAAACUAAAAMAAAAAAAAgCgAAAAMAAAAAwAAACcAAAAYAAAAAwAAAAAAAAD///8AAAAAACUAAAAMAAAAAwAAAEwAAABkAAAACQAAACcAAAAfAAAASgAAAAkAAAAn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CgAAACcAAAAeAAAASgAAAAEAAAAAwEFCJrRBQgoAAABLAAAAAQAAAEwAAAAEAAAACQAAACcAAAAgAAAASwAAAFAAAABYAAAAFQAAABYAAAAMAAAAAAAAACUAAAAMAAAAAgAAACcAAAAYAAAABAAAAAAAAAD///8AAAAAACUAAAAMAAAABAAAAEwAAABkAAAAKQAAABkAAAD2AAAASgAAACkAAAAZAAAAzgAAADIAAAAhAPAAAAAAAAAAAAAAAIA/AAAAAAAAAAAAAIA/AAAAAAAAAAAAAAAAAAAAAAAAAAAAAAAAAAAAAAAAAAAlAAAADAAAAAAAAIAoAAAADAAAAAQAAAAnAAAAGAAAAAQAAAAAAAAA////AAAAAAAlAAAADAAAAAQAAABMAAAAZAAAACkAAAAZAAAA9gAAAEcAAAApAAAAGQAAAM4AAAAvAAAAIQDwAAAAAAAAAAAAAACAPwAAAAAAAAAAAACAPwAAAAAAAAAAAAAAAAAAAAAAAAAAAAAAAAAAAAAAAAAAJQAAAAwAAAAAAACAKAAAAAwAAAAEAAAAJwAAABgAAAAEAAAAAAAAAP///wAAAAAAJQAAAAwAAAAEAAAATAAAAGQAAAApAAAAMwAAAIgAAABHAAAAKQAAADMAAABgAAAAFQAAACEA8AAAAAAAAAAAAAAAgD8AAAAAAAAAAAAAgD8AAAAAAAAAAAAAAAAAAAAAAAAAAAAAAAAAAAAAAAAAACUAAAAMAAAAAAAAgCgAAAAMAAAABAAAAFIAAABwAQAABAAAAPD///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pAAAAMwAAAIkAAABIAAAAJQAAAAwAAAAEAAAAVAAAAJwAAAAqAAAAMwAAAIcAAABHAAAAAQAAAADAQUImtEFCKgAAADMAAAANAAAATAAAAAAAAAAAAAAAAAAAAP//////////aAAAAEoAdQBhAG4AIABUAGEAbABhAHYAZQByAGEAIAAGAAAACQAAAAgAAAAJAAAABAAAAAgAAAAIAAAABAAAAAgAAAAIAAAACAAAAAYAAAAIAAAASwAAAEAAAAAwAAAABQAAACAAAAABAAAAAQAAABAAAAAAAAAAAAAAACUBAACAAAAAAAAAAAAAAAAlAQAAgAAAACUAAAAMAAAAAgAAACcAAAAYAAAABQAAAAAAAAD///8AAAAAACUAAAAMAAAABQAAAEwAAABkAAAAAAAAAFAAAAAkAQAAfAAAAAAAAABQAAAAJQEAAC0AAAAhAPAAAAAAAAAAAAAAAIA/AAAAAAAAAAAAAIA/AAAAAAAAAAAAAAAAAAAAAAAAAAAAAAAAAAAAAAAAAAAlAAAADAAAAAAAAIAoAAAADAAAAAUAAAAnAAAAGAAAAAUAAAAAAAAA////AAAAAAAlAAAADAAAAAUAAABMAAAAZAAAAAkAAABQAAAA/wAAAFwAAAAJAAAAUAAAAPcAAAANAAAAIQDwAAAAAAAAAAAAAACAPwAAAAAAAAAAAACAPwAAAAAAAAAAAAAAAAAAAAAAAAAAAAAAAAAAAAAAAAAAJQAAAAwAAAAAAACAKAAAAAwAAAAFAAAAJQAAAAwAAAABAAAAGAAAAAwAAAAAAAAAEgAAAAwAAAABAAAAHgAAABgAAAAJAAAAUAAAAAABAABdAAAAJQAAAAwAAAABAAAAVAAAAOgAAAAKAAAAUAAAAJEAAABcAAAAAQAAAADAQUImtEFCCgAAAFAAAAAaAAAATAAAAAAAAAAAAAAAAAAAAP//////////gAAAAEoAdQBhAG4AIABKAG8AcwDpACAAVABhAGwAYQB2AGUAcgBhACAAUwBhAGcAdQBpAGUAcgAEAAAABwAAAAYAAAAHAAAAAwAAAAQAAAAHAAAABQAAAAYAAAADAAAABgAAAAYAAAADAAAABgAAAAUAAAAGAAAABAAAAAYAAAADAAAABgAAAAYAAAAHAAAABwAAAAMAAAAGAAAABAAAAEsAAABAAAAAMAAAAAUAAAAgAAAAAQAAAAEAAAAQAAAAAAAAAAAAAAAlAQAAgAAAAAAAAAAAAAAAJQEAAIAAAAAlAAAADAAAAAIAAAAnAAAAGAAAAAUAAAAAAAAA////AAAAAAAlAAAADAAAAAUAAABMAAAAZAAAAAkAAABgAAAA/wAAAGwAAAAJAAAAYAAAAPcAAAANAAAAIQDwAAAAAAAAAAAAAACAPwAAAAAAAAAAAACAPwAAAAAAAAAAAAAAAAAAAAAAAAAAAAAAAAAAAAAAAAAAJQAAAAwAAAAAAACAKAAAAAwAAAAFAAAAJQAAAAwAAAABAAAAGAAAAAwAAAAAAAAAEgAAAAwAAAABAAAAHgAAABgAAAAJAAAAYAAAAAABAABtAAAAJQAAAAwAAAABAAAAVAAAAKgAAAAKAAAAYAAAAFMAAABsAAAAAQAAAADAQUImtEFCCgAAAGAAAAAPAAAATAAAAAAAAAAAAAAAAAAAAP//////////bAAAAFMAaQBuAGQAaQBjAG8AIABUAGkAdAB1AGwAYQByAOFpBgAAAAMAAAAHAAAABwAAAAMAAAAFAAAABwAAAAMAAAAGAAAAAwAAAAQAAAAHAAAAAwAAAAYAAAAEAAAASwAAAEAAAAAwAAAABQAAACAAAAABAAAAAQAAABAAAAAAAAAAAAAAACUBAACAAAAAAAAAAAAAAAAlAQAAgAAAACUAAAAMAAAAAgAAACcAAAAYAAAABQAAAAAAAAD///8AAAAAACUAAAAMAAAABQAAAEwAAABkAAAACQAAAHAAAAAbAQAAfAAAAAkAAABwAAAAEwEAAA0AAAAhAPAAAAAAAAAAAAAAAIA/AAAAAAAAAAAAAIA/AAAAAAAAAAAAAAAAAAAAAAAAAAAAAAAAAAAAAAAAAAAlAAAADAAAAAAAAIAoAAAADAAAAAUAAAAlAAAADAAAAAEAAAAYAAAADAAAAAAAAAASAAAADAAAAAEAAAAWAAAADAAAAAAAAABUAAAAdAEAAAoAAABwAAAAGgEAAHwAAAABAAAAAMBBQia0QUIKAAAAcAAAADEAAABMAAAABAAAAAkAAABwAAAAHAEAAH0AAACwAAAARgBpAHIAbQBhAGQAbwAgAHAAbwByADoAIAAxAGYANAA4ADEAOQA1AGUALQA4ADgANAA1AC0ANAAwADUAMAAtADgANwBlADUALQA4AGMAMwA4ADYAZQAzADkAMgBjADkANAAAAAYAAAADAAAABAAAAAkAAAAGAAAABwAAAAcAAAADAAAABwAAAAcAAAAEAAAAAwAAAAMAAAAGAAAABAAAAAYAAAAGAAAABgAAAAYAAAAGAAAABgAAAAQAAAAGAAAABgAAAAYAAAAGAAAABAAAAAYAAAAGAAAABgAAAAYAAAAEAAAABgAAAAYAAAAGAAAABgAAAAQAAAAGAAAABQAAAAYAAAAGAAAABgAAAAYAAAAGAAAABgAAAAYAAAAFAAAABgAAAAYAAAAWAAAADAAAAAAAAAAlAAAADAAAAAIAAAAOAAAAFAAAAAAAAAAQAAAAFAAAAA==</Object>
</Signature>
</file>

<file path=_xmlsignatures/sig3.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iBUxIUX4YdVnco0gbTPtnfAWzEcfbyaXBSY2eXa3Jjo=</DigestValue>
    </Reference>
    <Reference Type="http://www.w3.org/2000/09/xmldsig#Object" URI="#idOfficeObject">
      <DigestMethod Algorithm="http://www.w3.org/2001/04/xmlenc#sha256"/>
      <DigestValue>aPxzJx0DrBkMGycVW4GrM2d82lUPwFgE9+fFfrz/kbo=</DigestValue>
    </Reference>
    <Reference Type="http://uri.etsi.org/01903#SignedProperties" URI="#idSignedProperties">
      <Transforms>
        <Transform Algorithm="http://www.w3.org/TR/2001/REC-xml-c14n-20010315"/>
      </Transforms>
      <DigestMethod Algorithm="http://www.w3.org/2001/04/xmlenc#sha256"/>
      <DigestValue>EKVybObvWUuSh0sCRgJdoyrp8Wz6e1dK22tF08X11Aw=</DigestValue>
    </Reference>
    <Reference Type="http://www.w3.org/2000/09/xmldsig#Object" URI="#idValidSigLnImg">
      <DigestMethod Algorithm="http://www.w3.org/2001/04/xmlenc#sha256"/>
      <DigestValue>Mie6ehVNnNSwAuXzvrocfmLqOX542vM11rxaVKZIug0=</DigestValue>
    </Reference>
    <Reference Type="http://www.w3.org/2000/09/xmldsig#Object" URI="#idInvalidSigLnImg">
      <DigestMethod Algorithm="http://www.w3.org/2001/04/xmlenc#sha256"/>
      <DigestValue>d+svTL4y9QF6Vltf/GEKMIelKN1RLD/rsQ8TnA10dhU=</DigestValue>
    </Reference>
  </SignedInfo>
  <SignatureValue>xbE3LKwTSh7VfModTCHMoF5XAM7yPPlS9PqyZ364XpQF/v6VNO8W00Kc7Ww1Pc7226S/avdiKLyc
Uf+l/AnSdsdAWZjXsl2mzUI6Z1QwHtaFF7Slndipi+grSvtLOQEdCtDUYLprSwfE3So2WOeCEfzn
TrRBGoAxNVwTuhay1VpgY/B2zAiT95hNKyuLKN2FX8RYBXx/lpiJZrqFROnP10OzqQgtz1jz62Ux
NL+kBghmWdl3jbUGUItSRkBHJLtiYvETxe/8eb46uVZB0+Ue5UGHGlCrY/ATYvTSlJb72cUE/NI+
xtgNPK1rTv8BaYgBlMVwUbeYygfGpCoEtleEog==</SignatureValue>
  <KeyInfo>
    <X509Data>
      <X509Certificate>MIIIdjCCBl6gAwIBAgIIW86r1VmDSwQwDQYJKoZIhvcNAQELBQAwWjEaMBgGA1UEAwwRQ0EtRE9DVU1FTlRBIFMuQS4xFjAUBgNVBAUTDVJVQzgwMDUwMTcyLTExFzAVBgNVBAoMDkRPQ1VNRU5UQSBTLkEuMQswCQYDVQQGEwJQWTAeFw0yMzAzMjMxMjQ2MDBaFw0yNTAzMjIxMjQ2MDBaMIGvMR4wHAYDVQQDDBVQQUJMTyBPUkxBTkRPIFJPQSBSRVkxEjAQBgNVBAUTCUNJNTEwNjc4MDEWMBQGA1UEKgwNUEFCTE8gT1JMQU5ETzEQMA4GA1UEBAwHUk9BIFJFWTELMAkGA1UECwwCRjIxNTAzBgNVBAoMLENFUlRJRklDQURPIENVQUxJRklDQURPIERFIEZJUk1BIEVMRUNUUk9OSUNBMQswCQYDVQQGEwJQWTCCASIwDQYJKoZIhvcNAQEBBQADggEPADCCAQoCggEBAOCPr/ruLKH9OO8ogSurmPFvodqytKPCJczgQBAfcS655Hcaw/8P5Saj55re52IMIum6B26cf7E8WfKwEEygsiBCXm7CelybD3JPzoufWQ51AVLWCZ2XzG8tZBX+UNPy8NDBR0P4vSBYFqJt4+nxSzqK9y5p7FIkR3B1zmzOFz9e2juM8NgTlOMN8+BIV4ORMCwQMI3GVDCfKhDa9Myqm5kmy3rpyMeIh7V02gQNu2BvD8y9aht/nU6UuKnULyuhFtrwq4mxr7McW+0SNc/wKTrjpNish2uFUvrw2YkNoGnlwH3zfU1YTEw9wQZvuFY1xBtH2fGN0LxjjJIf9MfDC1UCAwEAAaOCA+gwggPkMAwGA1UdEwEB/wQCMAAwHwYDVR0jBBgwFoAUoT2FK83YLJYfOQIMn1M7WNiVC3swgZQGCCsGAQUFBwEBBIGHMIGEMFUGCCsGAQUFBzAChklodHRwczovL3d3dy5kaWdpdG8uY29tLnB5L3VwbG9hZHMvY2VydGlmaWNhZG8tZG9jdW1lbnRhLXNhLTE1MzUxMTc3NzEuY3J0MCsGCCsGAQUFBzABhh9odHRwczovL3d3dy5kaWdpdG8uY29tLnB5L29jc3AvMEsGA1UdEQREMEKBFHByb2FAaW52ZXN0b3IuY29tLnB5pCowKDEmMCQGA1UEDQwdRklSTUEgRUxFQ1RST05JQ0EgQ1VBTElGSUNBREEwggH1BgNVHSAEggHsMIIB6DCCAeQGDSsGAQQBgvk7AQEBCgEwggHRMC8GCCsGAQUFBwIBFiNodHRwczovL3d3dy5kaWdpdG8uY29tLnB5L2Rlc2NhcmdhczCCAZwGCCsGAQUFBwICMIIBjh6CAYoAQwBlAHIAdABpAGYAaQBjAGEAZABvACAAYwB1AGEAbABpAGYAaQBjAGEAZABvACAAZABlACAAZgBpAHIAbQBhACAAZQBsAGUAYwB0AHIA8wBuAGkAYwBhACAAdABpAHAAbwAgAEYAMgAgACgAYwBsAGEAdgBlAHMAIABlAG4AIABkAGkAcwBwAG8AcwBpAHQAaQB2AG8AIABjAHUAYQBsAGkAZgBpAGMAYQBkAG8AKQAsACAAcwB1AGoAZQB0AGEAIABhACAAbABhAHMAIABjAG8AbgBkAGkAYwBpAG8AbgBlAHMAIABkAGUAIAB1AHMAbwAgAGUAeABwAHUAZQBzAHQAYQBzACAAZQBuACAAbABhACAARABlAGMAbABhAHIAYQBjAGkA8wBuACAAZABlACAAUAByAOEAYwB0AGkAYwBhAHMAIABkAGUAIABDAGUAcgB0AGkAZgBpAGMAYQBjAGkA8wBuACAAZABlACAARABPAEMAVQBNAEUATgBUAEEAIABTAC4AQQAuMCoGA1UdJQEB/wQgMB4GCCsGAQUFBwMCBggrBgEFBQcDBAYIKwYBBQUHAwEwewYDVR0fBHQwcjA0oDKgMIYuaHR0cHM6Ly93d3cuZGlnaXRvLmNvbS5weS9jcmwvZG9jdW1lbnRhX2NhLmNybDA6oDigNoY0aHR0cHM6Ly93d3cuZG9jdW1lbnRhLmNvbS5weS9kaWdpdG8vZG9jdW1lbnRhX2NhLmNybDAdBgNVHQ4EFgQUOgu30DUKRI3npG33HT0VVNFNDOkwDgYDVR0PAQH/BAQDAgXgMA0GCSqGSIb3DQEBCwUAA4ICAQBWGoQSDBCSkXMIt5TPX8jLDZjaAIL6Wlt4EzYAZciIwPkFmxg8fVME500kMiO4z0uJqhjDoDIWoAZcf0a4OmblWsjQfyMmi6TCYgDeEKJhh9OcSkYoqxk0ZIcpAWgyBJ0C6ENa2lJsujsoWG6N939HERsyL04ACVtl5AuJKS442Qqdn8fMO4NS3Z2zhfjbbHV0YmHWfMOJGgaPUAMxp+1PddcWiIOPD5Tt4cdrGxoyId3qIK15qyfsfluhesnGs4SH6GUImoUFtoTxF+277mpaMKaZejEd8g5wjbCTnAfK5/nF7QQ2xVuZWjGS6p+J6R1NZAOA+97ZcSfFPYgUzvI4OgS8+yo2G+mUV8SQ1NCHoxQfbxbqiiTW+s+g06EafY/g8FkaY1dvOGw3/o4SRpLDqGOD6xq3hqDod0iNT8p2woRInuMOUV2EcED5GlQHaL78c4XL2MVLWNM88yKHAc5mY4Bez9CPLZcIBFipUIR/7W/pCKx5AnLsQjTSQaPvP+oCxT7FyLdMZ7cZgrDslYn5ClWs6s2fj/QeqYhrEwy+Pmlg/0qjDYodBZz7PUU9ioJ/5884rlw7G5RBYlTBMrET+VNiIHt2CKHmTVOpflR4iQvLa3Xfj35HOqETAkTpBWbTU9ycpD0LoB/TRQlfRdhbRjuYkhwIwmiqPIO1wk1vlw==</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12"/>
            <mdssi:RelationshipReference xmlns:mdssi="http://schemas.openxmlformats.org/package/2006/digital-signature" SourceId="rId2"/>
            <mdssi:RelationshipReference xmlns:mdssi="http://schemas.openxmlformats.org/package/2006/digital-signature" SourceId="rId16"/>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1"/>
            <mdssi:RelationshipReference xmlns:mdssi="http://schemas.openxmlformats.org/package/2006/digital-signature" SourceId="rId5"/>
            <mdssi:RelationshipReference xmlns:mdssi="http://schemas.openxmlformats.org/package/2006/digital-signature" SourceId="rId15"/>
            <mdssi:RelationshipReference xmlns:mdssi="http://schemas.openxmlformats.org/package/2006/digital-signature" SourceId="rId10"/>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14"/>
            <mdssi:RelationshipReference xmlns:mdssi="http://schemas.openxmlformats.org/package/2006/digital-signature" SourceId="rId8"/>
            <mdssi:RelationshipReference xmlns:mdssi="http://schemas.openxmlformats.org/package/2006/digital-signature" SourceId="rId13"/>
            <mdssi:RelationshipReference xmlns:mdssi="http://schemas.openxmlformats.org/package/2006/digital-signature" SourceId="rId3"/>
            <mdssi:RelationshipReference xmlns:mdssi="http://schemas.openxmlformats.org/package/2006/digital-signature" SourceId="rId7"/>
          </Transform>
          <Transform Algorithm="http://www.w3.org/TR/2001/REC-xml-c14n-20010315"/>
        </Transforms>
        <DigestMethod Algorithm="http://www.w3.org/2001/04/xmlenc#sha256"/>
        <DigestValue>A86zVTj70nB/9aR3XUP5lCsvi9G/KrK3r+DW6c7tGf8=</DigestValue>
      </Reference>
      <Reference URI="/xl/calcChain.xml?ContentType=application/vnd.openxmlformats-officedocument.spreadsheetml.calcChain+xml">
        <DigestMethod Algorithm="http://www.w3.org/2001/04/xmlenc#sha256"/>
        <DigestValue>ZwfYYLhqSDFCk22JbBJcI0AIyHgxyje9kHW7paqJq2o=</DigestValue>
      </Reference>
      <Reference URI="/xl/drawings/_rels/drawing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VYnwYvVkgu4qDKyX7wNOI9VDBCO4MD3Ak2WeegWFu2o=</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5"/>
          </Transform>
          <Transform Algorithm="http://www.w3.org/TR/2001/REC-xml-c14n-20010315"/>
        </Transforms>
        <DigestMethod Algorithm="http://www.w3.org/2001/04/xmlenc#sha256"/>
        <DigestValue>6jjMgi3pfG+Mho9TKglc4Y9hTTywrlztt/SW0w6HA4c=</DigestValue>
      </Reference>
      <Reference URI="/xl/drawings/drawing1.xml?ContentType=application/vnd.openxmlformats-officedocument.drawing+xml">
        <DigestMethod Algorithm="http://www.w3.org/2001/04/xmlenc#sha256"/>
        <DigestValue>I+ucgnwbLCHfqRhgy4idXDMhrz5BQK1xwNf14FVKRRs=</DigestValue>
      </Reference>
      <Reference URI="/xl/drawings/vmlDrawing1.vml?ContentType=application/vnd.openxmlformats-officedocument.vmlDrawing">
        <DigestMethod Algorithm="http://www.w3.org/2001/04/xmlenc#sha256"/>
        <DigestValue>wVUgQyUSDdrclAhqM1kHqtFaQ1b0/8b7WEmdT2bFWEM=</DigestValue>
      </Reference>
      <Reference URI="/xl/media/image1.jpg?ContentType=image/jpeg">
        <DigestMethod Algorithm="http://www.w3.org/2001/04/xmlenc#sha256"/>
        <DigestValue>eSUCCilpY7VMEqqkYvM7XLLtEQgED+AxnWAsS5a6gDc=</DigestValue>
      </Reference>
      <Reference URI="/xl/media/image2.emf?ContentType=image/x-emf">
        <DigestMethod Algorithm="http://www.w3.org/2001/04/xmlenc#sha256"/>
        <DigestValue>znIfHioa+XzhZbmijMCEybwKGDiGj2PeY6ON4mS5ORI=</DigestValue>
      </Reference>
      <Reference URI="/xl/media/image3.emf?ContentType=image/x-emf">
        <DigestMethod Algorithm="http://www.w3.org/2001/04/xmlenc#sha256"/>
        <DigestValue>pxImOuPTe9d0ZfCDPu/PrVlsW4+g3gqX+CUQ7NqHtTg=</DigestValue>
      </Reference>
      <Reference URI="/xl/media/image4.emf?ContentType=image/x-emf">
        <DigestMethod Algorithm="http://www.w3.org/2001/04/xmlenc#sha256"/>
        <DigestValue>nuNRBQ3BwuxoDcHy8mw+6fS/YAFXHMXT8m8NLEP8Ux4=</DigestValue>
      </Reference>
      <Reference URI="/xl/media/image5.emf?ContentType=image/x-emf">
        <DigestMethod Algorithm="http://www.w3.org/2001/04/xmlenc#sha256"/>
        <DigestValue>vkl55gQQ4TQ8A3MvZcTxFVgPNGXQkb7QRaoxBqq5p94=</DigestValue>
      </Reference>
      <Reference URI="/xl/media/image6.emf?ContentType=image/x-emf">
        <DigestMethod Algorithm="http://www.w3.org/2001/04/xmlenc#sha256"/>
        <DigestValue>vSyC6hCEsQjUTBOu9SW0dQmnA3GwuTZBp5Qthu8Pdvo=</DigestValue>
      </Reference>
      <Reference URI="/xl/printerSettings/printerSettings1.bin?ContentType=application/vnd.openxmlformats-officedocument.spreadsheetml.printerSettings">
        <DigestMethod Algorithm="http://www.w3.org/2001/04/xmlenc#sha256"/>
        <DigestValue>dQty6h4y3OjaBO679MIWuMByZpg6RKGw7ezGcnYUuw0=</DigestValue>
      </Reference>
      <Reference URI="/xl/printerSettings/printerSettings2.bin?ContentType=application/vnd.openxmlformats-officedocument.spreadsheetml.printerSettings">
        <DigestMethod Algorithm="http://www.w3.org/2001/04/xmlenc#sha256"/>
        <DigestValue>dQty6h4y3OjaBO679MIWuMByZpg6RKGw7ezGcnYUuw0=</DigestValue>
      </Reference>
      <Reference URI="/xl/printerSettings/printerSettings3.bin?ContentType=application/vnd.openxmlformats-officedocument.spreadsheetml.printerSettings">
        <DigestMethod Algorithm="http://www.w3.org/2001/04/xmlenc#sha256"/>
        <DigestValue>dQty6h4y3OjaBO679MIWuMByZpg6RKGw7ezGcnYUuw0=</DigestValue>
      </Reference>
      <Reference URI="/xl/printerSettings/printerSettings4.bin?ContentType=application/vnd.openxmlformats-officedocument.spreadsheetml.printerSettings">
        <DigestMethod Algorithm="http://www.w3.org/2001/04/xmlenc#sha256"/>
        <DigestValue>dQty6h4y3OjaBO679MIWuMByZpg6RKGw7ezGcnYUuw0=</DigestValue>
      </Reference>
      <Reference URI="/xl/printerSettings/printerSettings5.bin?ContentType=application/vnd.openxmlformats-officedocument.spreadsheetml.printerSettings">
        <DigestMethod Algorithm="http://www.w3.org/2001/04/xmlenc#sha256"/>
        <DigestValue>dQty6h4y3OjaBO679MIWuMByZpg6RKGw7ezGcnYUuw0=</DigestValue>
      </Reference>
      <Reference URI="/xl/printerSettings/printerSettings6.bin?ContentType=application/vnd.openxmlformats-officedocument.spreadsheetml.printerSettings">
        <DigestMethod Algorithm="http://www.w3.org/2001/04/xmlenc#sha256"/>
        <DigestValue>/E2xUnaKVvQhybBMAm8SzdIUH7GTLxtcurIpY3UIOPM=</DigestValue>
      </Reference>
      <Reference URI="/xl/printerSettings/printerSettings7.bin?ContentType=application/vnd.openxmlformats-officedocument.spreadsheetml.printerSettings">
        <DigestMethod Algorithm="http://www.w3.org/2001/04/xmlenc#sha256"/>
        <DigestValue>dQty6h4y3OjaBO679MIWuMByZpg6RKGw7ezGcnYUuw0=</DigestValue>
      </Reference>
      <Reference URI="/xl/sharedStrings.xml?ContentType=application/vnd.openxmlformats-officedocument.spreadsheetml.sharedStrings+xml">
        <DigestMethod Algorithm="http://www.w3.org/2001/04/xmlenc#sha256"/>
        <DigestValue>s7Mu6EqUkIyQmHrzmNM+DLs+rJJ4rAKOiGh05OIYdTg=</DigestValue>
      </Reference>
      <Reference URI="/xl/styles.xml?ContentType=application/vnd.openxmlformats-officedocument.spreadsheetml.styles+xml">
        <DigestMethod Algorithm="http://www.w3.org/2001/04/xmlenc#sha256"/>
        <DigestValue>nq6uCTVvRm+ws8aMZHoiSpaJz5gcfG9P5Cc02gin0jk=</DigestValue>
      </Reference>
      <Reference URI="/xl/theme/theme1.xml?ContentType=application/vnd.openxmlformats-officedocument.theme+xml">
        <DigestMethod Algorithm="http://www.w3.org/2001/04/xmlenc#sha256"/>
        <DigestValue>6X+H6oZv8bFWXDlENb4AFhS8/e674SGlKGn83vH5aSI=</DigestValue>
      </Reference>
      <Reference URI="/xl/workbook.xml?ContentType=application/vnd.openxmlformats-officedocument.spreadsheetml.sheet.main+xml">
        <DigestMethod Algorithm="http://www.w3.org/2001/04/xmlenc#sha256"/>
        <DigestValue>V/BrCTj2CnMEDXtH2skrEYPaUECcikB8SMrF8FxtLNE=</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256"/>
        <DigestValue>i2Zp4ch4j6O57AxbpYHg+Pj+Mvt1/H7oTobn95/jaU8=</DigestValue>
      </Reference>
      <Reference URI="/xl/worksheets/_rels/sheet10.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cHSaoSNm5nCotqUe+dTLnc1pBKvYzluxU+g0Bl3uMr8=</DigestValue>
      </Reference>
      <Reference URI="/xl/worksheets/_rels/sheet1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yc48oc/QmVpCKOyTQC/b+mtn1WuyjRR/gC7AuLuMWdI=</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ie1t59T+oh4xR4rir291kA0PxL5MlUFD/HEFvVUbc9Y=</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QSYMNFtFM/We0x/y91OmLCZOt/Fg9jrJRLrG/1nsbrY=</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Auuqa0XyaXU4hdxM770k/DVyj5HFS3KFPVMKRz5ysj0=</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KT/CqvyuV6uSjWC5ynXnrxXR9G3iaDSosVAugHGTKbE=</DigestValue>
      </Reference>
      <Reference URI="/xl/worksheets/sheet1.xml?ContentType=application/vnd.openxmlformats-officedocument.spreadsheetml.worksheet+xml">
        <DigestMethod Algorithm="http://www.w3.org/2001/04/xmlenc#sha256"/>
        <DigestValue>6M1JmLrdWhG+0fxfwX4YjPdN41///uOB8msZ/fy4MkI=</DigestValue>
      </Reference>
      <Reference URI="/xl/worksheets/sheet10.xml?ContentType=application/vnd.openxmlformats-officedocument.spreadsheetml.worksheet+xml">
        <DigestMethod Algorithm="http://www.w3.org/2001/04/xmlenc#sha256"/>
        <DigestValue>SPttWORweuL4fo4hiqYeRj/VW7uMbQmShixQhjY1CjE=</DigestValue>
      </Reference>
      <Reference URI="/xl/worksheets/sheet11.xml?ContentType=application/vnd.openxmlformats-officedocument.spreadsheetml.worksheet+xml">
        <DigestMethod Algorithm="http://www.w3.org/2001/04/xmlenc#sha256"/>
        <DigestValue>/FzXIIT14nEdm9L2pal71ewMAheFaEW9XNTqjhIYQGk=</DigestValue>
      </Reference>
      <Reference URI="/xl/worksheets/sheet12.xml?ContentType=application/vnd.openxmlformats-officedocument.spreadsheetml.worksheet+xml">
        <DigestMethod Algorithm="http://www.w3.org/2001/04/xmlenc#sha256"/>
        <DigestValue>eYpKfPxMTxHmN/NWom7Rv9nFF57PTtI1c2n4tf4I08A=</DigestValue>
      </Reference>
      <Reference URI="/xl/worksheets/sheet2.xml?ContentType=application/vnd.openxmlformats-officedocument.spreadsheetml.worksheet+xml">
        <DigestMethod Algorithm="http://www.w3.org/2001/04/xmlenc#sha256"/>
        <DigestValue>MlEbxgfzACi3MQWhWu4KrjSXz6AWdaCCA6ZKF7n6j0c=</DigestValue>
      </Reference>
      <Reference URI="/xl/worksheets/sheet3.xml?ContentType=application/vnd.openxmlformats-officedocument.spreadsheetml.worksheet+xml">
        <DigestMethod Algorithm="http://www.w3.org/2001/04/xmlenc#sha256"/>
        <DigestValue>cKN6aN7y1qjT6j2I60KCa1X4y3D874djbJ6kUcaZEgU=</DigestValue>
      </Reference>
      <Reference URI="/xl/worksheets/sheet4.xml?ContentType=application/vnd.openxmlformats-officedocument.spreadsheetml.worksheet+xml">
        <DigestMethod Algorithm="http://www.w3.org/2001/04/xmlenc#sha256"/>
        <DigestValue>2VwfkkuL7Uwc0BOQJtkKCtJtlBDK3rHT03HyVl529Vs=</DigestValue>
      </Reference>
      <Reference URI="/xl/worksheets/sheet5.xml?ContentType=application/vnd.openxmlformats-officedocument.spreadsheetml.worksheet+xml">
        <DigestMethod Algorithm="http://www.w3.org/2001/04/xmlenc#sha256"/>
        <DigestValue>63mtGtLANETIDMfTO3+g7+73FSQwV+J6F+gIttAmW58=</DigestValue>
      </Reference>
      <Reference URI="/xl/worksheets/sheet6.xml?ContentType=application/vnd.openxmlformats-officedocument.spreadsheetml.worksheet+xml">
        <DigestMethod Algorithm="http://www.w3.org/2001/04/xmlenc#sha256"/>
        <DigestValue>7NMakvDtpeLik4Av9cn+rjti3VQ89vgGM0O7oFf85zA=</DigestValue>
      </Reference>
      <Reference URI="/xl/worksheets/sheet7.xml?ContentType=application/vnd.openxmlformats-officedocument.spreadsheetml.worksheet+xml">
        <DigestMethod Algorithm="http://www.w3.org/2001/04/xmlenc#sha256"/>
        <DigestValue>2tVMFt1WEPaimgrWwKPzs/E1JiQTpyfhfVWSz7MgpdA=</DigestValue>
      </Reference>
      <Reference URI="/xl/worksheets/sheet8.xml?ContentType=application/vnd.openxmlformats-officedocument.spreadsheetml.worksheet+xml">
        <DigestMethod Algorithm="http://www.w3.org/2001/04/xmlenc#sha256"/>
        <DigestValue>G9gsN/88J+Q+2PyqSWnOWh0gEhtBh6n9IVTvkT8PsJs=</DigestValue>
      </Reference>
      <Reference URI="/xl/worksheets/sheet9.xml?ContentType=application/vnd.openxmlformats-officedocument.spreadsheetml.worksheet+xml">
        <DigestMethod Algorithm="http://www.w3.org/2001/04/xmlenc#sha256"/>
        <DigestValue>/Lb5zgI2xIssdazwYAywYFlgeXv9FfvAVqrxlC/oZRw=</DigestValue>
      </Reference>
    </Manifest>
    <SignatureProperties>
      <SignatureProperty Id="idSignatureTime" Target="#idPackageSignature">
        <mdssi:SignatureTime xmlns:mdssi="http://schemas.openxmlformats.org/package/2006/digital-signature">
          <mdssi:Format>YYYY-MM-DDThh:mm:ssTZD</mdssi:Format>
          <mdssi:Value>2024-03-26T22:20:06Z</mdssi:Value>
        </mdssi:SignatureTime>
      </SignatureProperty>
    </SignatureProperties>
  </Object>
  <Object Id="idOfficeObject">
    <SignatureProperties>
      <SignatureProperty Id="idOfficeV1Details" Target="#idPackageSignature">
        <SignatureInfoV1 xmlns="http://schemas.microsoft.com/office/2006/digsig">
          <SetupID>{C27691F9-9091-424E-ACBE-2459175E46C8}</SetupID>
          <SignatureText>Pablo Roa</SignatureText>
          <SignatureImage/>
          <SignatureComments/>
          <WindowsVersion>10.0</WindowsVersion>
          <OfficeVersion>16.0.17328/26</OfficeVersion>
          <ApplicationVersion>16.0.17328</ApplicationVersion>
          <Monitors>1</Monitors>
          <HorizontalResolution>1920</HorizontalResolution>
          <VerticalResolution>1080</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2024-03-26T22:20:06Z</xd:SigningTime>
          <xd:SigningCertificate>
            <xd:Cert>
              <xd:CertDigest>
                <DigestMethod Algorithm="http://www.w3.org/2001/04/xmlenc#sha256"/>
                <DigestValue>Th7TdHoKF5KuLHofBIf/0F5TXN2PLzoVPy09yij0dJ4=</DigestValue>
              </xd:CertDigest>
              <xd:IssuerSerial>
                <X509IssuerName>C=PY, O=DOCUMENTA S.A., SERIALNUMBER=RUC80050172-1, CN=CA-DOCUMENTA S.A.</X509IssuerName>
                <X509SerialNumber>6615413835471997700</X509SerialNumber>
              </xd:IssuerSerial>
            </xd:Cert>
          </xd:SigningCertificate>
          <xd:SignaturePolicyIdentifier>
            <xd:SignaturePolicyImplied/>
          </xd:SignaturePolicyIdentifier>
        </xd:SignedSignatureProperties>
      </xd:SignedProperties>
      <xd:UnsignedProperties>
        <xd:UnsignedSignatureProperties>
          <xd:CertificateValues>
            <xd:EncapsulatedX509Certificate>MIIHmTCCBYGgAwIBAgIQCW5/2IX73g5iQiLaBfeVkDANBgkqhkiG9w0BAQsFADBvMQswCQYDVQQGEwJQWTErMCkGA1UECgwiTWluaXN0ZXJpbyBkZSBJbmR1c3RyaWEgeSBDb21lcmNpbzEzMDEGA1UEAwwqQXV0b3JpZGFkIENlcnRpZmljYWRvcmEgUmHDrXogZGVsIFBhcmFndWF5MB4XDTIyMDMyODIxMDQyNloXDTMyMDMyODIxMDQyNlowWjEaMBgGA1UEAwwRQ0EtRE9DVU1FTlRBIFMuQS4xFjAUBgNVBAUTDVJVQzgwMDUwMTcyLTExFzAVBgNVBAoMDkRPQ1VNRU5UQSBTLkEuMQswCQYDVQQGEwJQWTCCAiIwDQYJKoZIhvcNAQEBBQADggIPADCCAgoCggIBALl3VAi0Alq5fEoGczPNhxU0CB4mcjgPTOFeTw9XgbDZsI8aKKpELagSFFiSn178WV3HE2gaRuzupegPbGEzxE+s/MkP5/7vBdKTalpVuJKggjvK+SKk4QCRMaI8d/trFQwm06NftPXfOROzHVNx1s7pBSC0/2L5K3hndwizt8Ps2BHzPQRExvzwjjF3FWhuN0LRA+jFSHzHwoYryoSzs4wnoV+HHLNP9ytDHa0GCQu2NsKH7W/MvrDFMS4ASyKnryeeVc+DXg8nELxojWtdnOoZ2q3914KqTI8KO3XeEaVS+uR++oKjZeMlBuobybgMfTZQajV6pLaZ/F8qj080yHl5AGdTB0IP9OeOMzGtT6fSEDDsFY3AjYzmqz/y6Aj6CRd1GN2KY9juoDm/UPn1URxja+NX2PLZwBC3W71VQAEyYYNDC5WLF1vxGi5jNKg29Cj4PuXL7Ru8mWtrerdMrjC9ij0El6AO5HLvkJhwNcw4qEy0XrvM6arll0TNrpqsdano78OJJzqnYw58JsA85fU0AhsLrQVJOqyIFkqo1uWbBheTnKyJphiz4dO2xvjNZ5ce3vTBn4rS0cLuS3bnPJKntUiEowB9QSqfkYH5Vlnq2H29DizDeyJLemGq5IOppLBIDkDj7Gicpt4/lc5YsK8dMxZ9baIBEqW3z2buRXG3AgMBAAGjggJEMIICQDASBgNVHRMBAf8ECDAGAQH/AgEAMA4GA1UdDwEB/wQEAwIBBjAdBgNVHQ4EFgQUoT2FK83YLJYfOQIMn1M7WNiVC3swHwYDVR0jBBgwFoAUwsQR8ipoRAwAKOxM1inbkvtevdYwewYIKwYBBQUHAQEEbzBtMD8GCCsGAQUFBzAChjNodHRwczovL3d3dy5hY3JhaXouZ292LnB5L2NydC9hY19yYWl6X3B5X3NoYTI1Ni5jcnQwKgYIKwYBBQUHMAGGHmh0dHBzOi8vd3d3LmRpZ2l0by5jb20ucHkvb2NzcDCCAR0GA1UdIASCARQwggEQMIIBDAYDVR0gMIIBAzA2BggrBgEFBQcCARYqaHR0cDovL3d3dy5hY3JhaXouZ292LnB5L2Nwcy9wb2xpdGljYXMucGRmMGYGCCsGAQUFBwICMFoaWENlcnRpZmljYWRvcyBlbWl0aWRvcyBkZW50cm8gZGVsIG1hcmNvIGRlIGxhIFBLSSBQYXJhZ3VheSBiYWpvIGxhIGplcmFycXVpYSBkZSBzdSBBQ1JhaXowYQYIKwYBBQUHAgIwVRpTSXNzdWVkIENlcnRpZmljYXRlcyBpbiB0aGUgc2NvcGUgb2YgdGhlIFBLSSBQYXJhZ3VheSB1bmRlciB0aGUgaGllcmFjaHkgb2YgUk9PVCBDQS4wPAYDVR0fBDUwMzAxoC+gLYYraHR0cDovL3d3dy5hY3JhaXouZ292LnB5L2FybC9hY19yYWl6X3B5LmNybDANBgkqhkiG9w0BAQsFAAOCAgEAVRaVKkIUApSs+vKLRZgG/umJSryJ7+PJf88ls2R4V/XCyn7tFE7yvUtCDKGFtpHDJUUsb7cvQo2mbEIhG91IIlIgW3CLOK99rZ870o7D681L+8eCsX+G/HelrxUuAA6JvIzr4wNrRotuMxbXxUjmqoRatSAE4kqlWqgd6b7LhUz5nWuEhtwp2ykXaZJVmi6u8FaOtlgEpGmHdwsFSqvxumK2YvVYMV9UBWqsC8r2lrYqoXxypBCnP1huF45U6Nw2qdge8mi3SINPBGfo4Gs7RiIH0PFqYXL0kAnx/3Q0oERRLMO8PkzFRrhJ4dciLMSd8pUPqLBB+fwuu6IB4iGfcL8HFDnORptePhwmrKj/7Zk1EyT914N7GMaXr10Jz3MHmlEXx7D2s6J2fHAHufrE5EQ4cuIbNiYcR/yAwXpk5ymk2lNAiaA2HUwsZJVnE15P41YUt6z9s1qcSabQHSNKQ6Nig4nPvKWJUCS9HsYko/rNYwBymbJ7vGL/e9O6/Of+yVr+buxRU1GM8soizyYGTKESkrZBwOQbF+31D9pjh7xaX/hfM2Gy58IRiCCmS74e8jV9yBDTc/6vvzH6iYRUz8GFtrZGxVtjjYYqAPw836rxvV5VW+u4aMskF0N5F8fIssqgBZ8jaHD7+bIM1groggaKN7OKsCvtctxQiljPJcc=</xd:EncapsulatedX509Certificate>
            <xd:EncapsulatedX509Certificate>MIIF+TCCA+GgAwIBAgIQDCG0OEbFG/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cm6CSmT+jjZqFSsUDVF/dhuVxBS93gNy7t8XCJBugnJ6t+HUiVeziPNNVoVn9tOhVFxeJrOlfJxmvl9TTax0QbTwJUmw3AiPNNd1rdJL1gsQCKV0h4f+5djd/ZbnOV8B9VYtXpU/E6csQHEkYodpkKUQswcftFPjcyhPDub8DoZfx1oBno0MJ0RhqDB6IxO5PHP5vbIggEDtezYneIyJsJyuC/KqeaJO30275dqN4rDZ8smOIOII/9L/z3agbfkiuc9vKgXi9N7UXm0Vcb/tjvBiey9U7cahNA+W5x+mcwC2bnkGLMVVMCrW9JbYvFCjyrg306IjoKQcVMoHcuxrYSME7ILqzglWgws26G45/khG2f9IpS6EDTqt5uaKU9ogocmmUMtHfGqDRvp1yOKRs9jPuYcju6hJlkD9c8McKxkr9NMBR0q/SswzRwNm8KhoPubjzCj0nYx6N2fnLBy6PhCpsmyf+z0LbT36voKNTSDKYYt03Ih2qL2uM0PeaSim5bsw+kwDcIPTX1CS/OxIBgLUHlxAs28VIVKA/OE/m9eHcn6N3lYOt3vEWkHr/wJqhk2JPw0G5apqj4nM74qX4YIONx/lGQSf47elkliPsGftfp4KsHB+9o1bNrRCTfk6EpELx23RPwArCiA1dyjQofa4YW9yqGraAHp5bAgMBAAGjgZAwgY0wDwYDVR0TAQH/BAUwAwEB/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e9OvgiJE3Hin++Gd2+j0gzIrKZ1xEO7KdvRPrOj9D7xl63oK+VFX6d/FvUISJdPvsRjsvwbEm71FYe7Y5bDRLV1Zsti4pSOJMGl1ZgkCKgLEBfTQpnGuOzRlD30ddt4aCQnj/nSSJBsKHJ5MDed5f09ufzS5g6gRudIeoa6kV0vA2KI+28Fafz1F/TRuE451nhb3M2vRBmcFj/nEZYt7adecYY98gXefxmwosPwOeKZq2EjGL7/Si3l2sOiOazOprbV4XJfeVajBZY7o39U5SoPSMNqrPVeZfELwRqgX/LCUPqFEePTYrHaOdu3A7AoJb7q1rj9SEtB10hfIsg+BKF7ukFcqkoeys9ug5X16A1//LmaNuku471ePVUzKw30WGTawFzOgxc1CsKqyVHxeGfmRdoqDwGl37S16NJSSPU9rloIe77LqiQR7NZfFW/9cWnsPLHS3pCWJEYNbc4UL8pIOOBKt1edM6wK+Wkd8J+/1EBu+LFCdjEgW07kZqe300S6TQYFxgD6KOCSM6ou33kR4rVF20lSWwwhDSf/DLn8e</xd:EncapsulatedX509Certificate>
          </xd:CertificateValues>
        </xd:UnsignedSignatureProperties>
      </xd:UnsignedProperties>
    </xd:QualifyingProperties>
  </Object>
  <Object Id="idValidSigLnImg">AQAAAGwAAAAAAAAAAAAAAP8AAAB/AAAAAAAAAAAAAADrEQAA/AgAACBFTUYAAAEAdBsAAKoAAAAGAAAAAAAAAAAAAAAAAAAAgAcAADgEAABYAQAAwgAAAAAAAAAAAAAAAAAAAMA/BQDQ9QIACgAAABAAAAAAAAAAAAAAAEsAAAAQAAAAAAAAAAUAAAAeAAAAGAAAAAAAAAAAAAAAAAEAAIAAAAAnAAAAGAAAAAEAAAA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8PDwAAAAAAAlAAAADAAAAAEAAABMAAAAZAAAAAAAAAAAAAAA/wAAAH8AAAAAAAAAAAAAAAABAACAAAAAIQDwAAAAAAAAAAAAAACAPwAAAAAAAAAAAACAPwAAAAAAAAAAAAAAAAAAAAAAAAAAAAAAAAAAAAAAAAAAJQAAAAwAAAAAAACAKAAAAAwAAAABAAAAJwAAABgAAAABAAAAAAAAAPDw8A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MMAAAAEAAAA9gAAABAAAADDAAAABAAAADQAAAANAAAAIQDwAAAAAAAAAAAAAACAPwAAAAAAAAAAAACAPwAAAAAAAAAAAAAAAAAAAAAAAAAAAAAAAAAAAAAAAAAAJQAAAAwAAAAAAACAKAAAAAwAAAABAAAAUgAAAHABAAABAAAA9f///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AAAAAASAAAADAAAAAEAAAAeAAAAGAAAAMMAAAAEAAAA9wAAABEAAAAlAAAADAAAAAEAAABUAAAAhAAAAMQAAAAEAAAA9QAAABAAAAABAAAAVVWPQSa0j0HEAAAABAAAAAkAAABMAAAAAAAAAAAAAAAAAAAA//////////9gAAAAMgA2AC8AMwAvADIAMAAyADQAAAAGAAAABgAAAAQAAAAGAAAABAAAAAYAAAAGAAAABgAAAAYAAABLAAAAQAAAADAAAAAFAAAAIAAAAAEAAAABAAAAEAAAAAAAAAAAAAAAAAEAAIAAAAAAAAAAAAAAAAABAACAAAAAUgAAAHABAAACAAAAEAAAAAc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FgAAAAAAAAA1AAAAIQDwAAAAAAAAAAAAAACAPwAAAAAAAAAAAACAPwAAAAAAAAAAAAAAAAAAAAAAAAAAAAAAAAAAAAAAAAAAJQAAAAwAAAAAAACAKAAAAAwAAAADAAAAJwAAABgAAAADAAAAAAAAAAAAAAAAAAAAJQAAAAwAAAADAAAATAAAAGQAAAAAAAAAAAAAAP//////////AAAAABYAAAAAAQAAAAAAACEA8AAAAAAAAAAAAAAAgD8AAAAAAAAAAAAAgD8AAAAAAAAAAAAAAAAAAAAAAAAAAAAAAAAAAAAAAAAAACUAAAAMAAAAAAAAgCgAAAAMAAAAAwAAACcAAAAYAAAAAwAAAAAAAAAAAAAAAAAAACUAAAAMAAAAAwAAAEwAAABkAAAAAAAAAAAAAAD//////////wABAAAWAAAAAAAAADUAAAAhAPAAAAAAAAAAAAAAAIA/AAAAAAAAAAAAAIA/AAAAAAAAAAAAAAAAAAAAAAAAAAAAAAAAAAAAAAAAAAAlAAAADAAAAAAAAIAoAAAADAAAAAMAAAAnAAAAGAAAAAMAAAAAAAAAAAAAAAAAAAAlAAAADAAAAAMAAABMAAAAZAAAAAAAAABLAAAA/wAAAEwAAAAAAAAASwAAAAABAAACAAAAIQDwAAAAAAAAAAAAAACAPwAAAAAAAAAAAACAPwAAAAAAAAAAAAAAAAAAAAAAAAAAAAAAAAAAAAAAAAAAJQAAAAwAAAAAAACAKAAAAAwAAAADAAAAJwAAABgAAAADAAAAAAAAAP///wAAAAAAJQAAAAwAAAADAAAATAAAAGQAAAAAAAAAFgAAAP8AAABKAAAAAAAAABYAAAAAAQAANQAAACEA8AAAAAAAAAAAAAAAgD8AAAAAAAAAAAAAgD8AAAAAAAAAAAAAAAAAAAAAAAAAAAAAAAAAAAAAAAAAACUAAAAMAAAAAAAAgCgAAAAMAAAAAwAAACcAAAAYAAAAAwAAAAAAAAD///8AAAAAACUAAAAMAAAAAwAAAEwAAABkAAAACQAAACcAAAAfAAAASgAAAAkAAAAn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CgAAACcAAAAeAAAASgAAAAEAAABVVY9BJrSPQQoAAABLAAAAAQAAAEwAAAAEAAAACQAAACcAAAAgAAAASwAAAFAAAABYAAAAFQAAABYAAAAMAAAAAAAAACUAAAAMAAAAAgAAACcAAAAYAAAABAAAAAAAAAD///8AAAAAACUAAAAMAAAABAAAAEwAAABkAAAAKQAAABkAAAD2AAAASgAAACkAAAAZAAAAzgAAADIAAAAhAPAAAAAAAAAAAAAAAIA/AAAAAAAAAAAAAIA/AAAAAAAAAAAAAAAAAAAAAAAAAAAAAAAAAAAAAAAAAAAlAAAADAAAAAAAAIAoAAAADAAAAAQAAAAnAAAAGAAAAAQAAAAAAAAA////AAAAAAAlAAAADAAAAAQAAABMAAAAZAAAACkAAAAZAAAA9gAAAEcAAAApAAAAGQAAAM4AAAAvAAAAIQDwAAAAAAAAAAAAAACAPwAAAAAAAAAAAACAPwAAAAAAAAAAAAAAAAAAAAAAAAAAAAAAAAAAAAAAAAAAJQAAAAwAAAAAAACAKAAAAAwAAAAEAAAAJwAAABgAAAAEAAAAAAAAAP///wAAAAAAJQAAAAwAAAAEAAAATAAAAGQAAAApAAAAMwAAAHAAAABHAAAAKQAAADMAAABIAAAAFQAAACEA8AAAAAAAAAAAAAAAgD8AAAAAAAAAAAAAgD8AAAAAAAAAAAAAAAAAAAAAAAAAAAAAAAAAAAAAAAAAACUAAAAMAAAAAAAAgCgAAAAMAAAABAAAAFIAAABwAQAABAAAAPD///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pAAAAMwAAAHEAAABIAAAAJQAAAAwAAAAEAAAAVAAAAIQAAAAqAAAAMwAAAG8AAABHAAAAAQAAAFVVj0EmtI9BKgAAADMAAAAJAAAATAAAAAAAAAAAAAAAAAAAAP//////////YAAAAFAAYQBiAGwAbwAgAFIAbwBhAAAACQAAAAgAAAAJAAAABAAAAAkAAAAEAAAACgAAAAkAAAAIAAAASwAAAEAAAAAwAAAABQAAACAAAAABAAAAAQAAABAAAAAAAAAAAAAAAAABAACAAAAAAAAAAAAAAAAAAQAAgAAAACUAAAAMAAAAAgAAACcAAAAYAAAABQAAAAAAAAD///8AAAAAACUAAAAMAAAABQAAAEwAAABkAAAAAAAAAFAAAAD/AAAAfAAAAAAAAABQAAAAAAEAAC0AAAAhAPAAAAAAAAAAAAAAAIA/AAAAAAAAAAAAAIA/AAAAAAAAAAAAAAAAAAAAAAAAAAAAAAAAAAAAAAAAAAAlAAAADAAAAAAAAIAoAAAADAAAAAUAAAAnAAAAGAAAAAUAAAAAAAAA////AAAAAAAlAAAADAAAAAUAAABMAAAAZAAAAAkAAABQAAAA9gAAAFwAAAAJAAAAUAAAAO4AAAANAAAAIQDwAAAAAAAAAAAAAACAPwAAAAAAAAAAAACAPwAAAAAAAAAAAAAAAAAAAAAAAAAAAAAAAAAAAAAAAAAAJQAAAAwAAAAAAACAKAAAAAwAAAAFAAAAJQAAAAwAAAABAAAAGAAAAAwAAAAAAAAAEgAAAAwAAAABAAAAHgAAABgAAAAJAAAAUAAAAPcAAABdAAAAJQAAAAwAAAABAAAAVAAAAJwAAAAKAAAAUAAAAFIAAABcAAAAAQAAAFVVj0EmtI9BCgAAAFAAAAANAAAATAAAAAAAAAAAAAAAAAAAAP//////////aAAAAFAAYQBiAGwAbwAgAFIAbwBhACAAUgBlAHkAAAAGAAAABgAAAAcAAAADAAAABwAAAAMAAAAHAAAABwAAAAYAAAADAAAABwAAAAYAAAAFAAAASwAAAEAAAAAwAAAABQAAACAAAAABAAAAAQAAABAAAAAAAAAAAAAAAAABAACAAAAAAAAAAAAAAAAAAQAAgAAAACUAAAAMAAAAAgAAACcAAAAYAAAABQAAAAAAAAD///8AAAAAACUAAAAMAAAABQAAAEwAAABkAAAACQAAAGAAAAD2AAAAbAAAAAkAAABgAAAA7gAAAA0AAAAhAPAAAAAAAAAAAAAAAIA/AAAAAAAAAAAAAIA/AAAAAAAAAAAAAAAAAAAAAAAAAAAAAAAAAAAAAAAAAAAlAAAADAAAAAAAAIAoAAAADAAAAAUAAAAlAAAADAAAAAEAAAAYAAAADAAAAAAAAAASAAAADAAAAAEAAAAeAAAAGAAAAAkAAABgAAAA9wAAAG0AAAAlAAAADAAAAAEAAABUAAAArAAAAAoAAABgAAAAVgAAAGwAAAABAAAAVVWPQSa0j0EKAAAAYAAAABAAAABMAAAAAAAAAAAAAAAAAAAA//////////9sAAAARABpAHIAZQBjAHQAbwByACAAVABpAHQAdQBsAGEAcgAIAAAAAwAAAAQAAAAGAAAABQAAAAQAAAAHAAAABAAAAAMAAAAGAAAAAwAAAAQAAAAHAAAAAwAAAAYAAAAEAAAASwAAAEAAAAAwAAAABQAAACAAAAABAAAAAQAAABAAAAAAAAAAAAAAAAABAACAAAAAAAAAAAAAAAAAAQAAgAAAACUAAAAMAAAAAgAAACcAAAAYAAAABQAAAAAAAAD///8AAAAAACUAAAAMAAAABQAAAEwAAABkAAAACQAAAHAAAADXAAAAfAAAAAkAAABwAAAAzwAAAA0AAAAhAPAAAAAAAAAAAAAAAIA/AAAAAAAAAAAAAIA/AAAAAAAAAAAAAAAAAAAAAAAAAAAAAAAAAAAAAAAAAAAlAAAADAAAAAAAAIAoAAAADAAAAAUAAAAlAAAADAAAAAEAAAAYAAAADAAAAAAAAAASAAAADAAAAAEAAAAWAAAADAAAAAAAAABUAAAAGAEAAAoAAABwAAAA1gAAAHwAAAABAAAAVVWPQSa0j0EKAAAAcAAAACIAAABMAAAABAAAAAkAAABwAAAA2AAAAH0AAACQAAAARgBpAHIAbQBhAGQAbwAgAHAAbwByADoAIABQAEEAQgBMAE8AIABPAFIATABBAE4ARABPACAAUgBPAEEAIABSAEUAWQAGAAAAAwAAAAQAAAAJAAAABgAAAAcAAAAHAAAAAwAAAAcAAAAHAAAABAAAAAMAAAADAAAABgAAAAcAAAAGAAAABQAAAAkAAAADAAAACQAAAAcAAAAFAAAABwAAAAgAAAAIAAAACQAAAAMAAAAHAAAACQAAAAcAAAADAAAABwAAAAYAAAAFAAAAFgAAAAwAAAAAAAAAJQAAAAwAAAACAAAADgAAABQAAAAAAAAAEAAAABQAAAA=</Object>
  <Object Id="idInvalidSigLnImg">AQAAAGwAAAAAAAAAAAAAAP8AAAB/AAAAAAAAAAAAAADrEQAA/AgAACBFTUYAAAEA5CAAALEAAAAGAAAAAAAAAAAAAAAAAAAAgAcAADgEAABYAQAAwgAAAAAAAAAAAAAAAAAAAMA/BQDQ9QIACgAAABAAAAAAAAAAAAAAAEsAAAAQAAAAAAAAAAUAAAAeAAAAGAAAAAAAAAAAAAAAAAEAAIAAAAAnAAAAGAAAAAEAAAA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8PDwAAAAAAAlAAAADAAAAAEAAABMAAAAZAAAAAAAAAAAAAAA/wAAAH8AAAAAAAAAAAAAAAABAACAAAAAIQDwAAAAAAAAAAAAAACAPwAAAAAAAAAAAACAPwAAAAAAAAAAAAAAAAAAAAAAAAAAAAAAAAAAAAAAAAAAJQAAAAwAAAAAAACAKAAAAAwAAAABAAAAJwAAABgAAAABAAAAAAAAAPDw8A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AkAAAADAAAAGAAAABIAAAAJAAAAAwAAABAAAAAQAAAAIQDwAAAAAAAAAAAAAACAPwAAAAAAAAAAAACAPwAAAAAAAAAAAAAAAAAAAAAAAAAAAAAAAAAAAAAAAAAAJQAAAAwAAAAAAACAKAAAAAwAAAABAAAAFQAAAAwAAAADAAAAcgAAAKAEAAAKAAAAAwAAABcAAAAQAAAACgAAAAMAAAAOAAAADgAAAAAA/wEAAAAAAAAAAAAAgD8AAAAAAAAAAAAAgD8AAAAAAAAAAP///wAAAAAAbAAAADQAAACgAAAAAAQAAA4AAAAOAAAAKAAAABAAAAAQAAAAAQAgAAMAAAAABAAAAAAAAAAAAAAAAAAAAAAAAAAA/wAA/wAA/wAAAAAAAAAAAAAAAAAAAAAAAAAAAAAAAAAAAAAAAAAAAAAAAAAAAAAAAAAAAAAAAAAAAAAAAAAAAAAAAAAAAAAAAAAAAAAAAAAAAAAAAAAAAAAAAAAAAAAAAAAAAAAAAAAAAAAAAAAAAAAAAAAAAAAAAAAAAAAAAAAAAAAAAAAAAAAAAAAAAAAAAAAAAAAAHh8fihgZGW4AAAAAAAAAAA4POT01N9bmAAAAAAAAAAAAAAAAAAAAADs97f8AAAAAAAAAAAAAAAAAAAAAAAAAADo7O6Y4Ojr/ODo6/wsLCzEAAAAADg85PTU31uYAAAAAAAAAADs97f8AAAAAAAAAAAAAAAAAAAAAAAAAAAAAAAA6Ozumpqen//r6+v9OUFD/kZKS/wAAAAAODzk9NTfW5js97f8AAAAAAAAAAAAAAAAAAAAAAAAAAAAAAAAAAAAAOjs7pqanp//6+vr/+vr6//r6+v+srKyvAAAAADs97f81N9bmAAAAAAAAAAAAAAAAAAAAAAAAAAAAAAAAAAAAADo7O6amp6f/+vr6//r6+v88PDw9AAAAADs97f8AAAAADg85PTU31uYAAAAAAAAAAAAAAAAAAAAAAAAAAAAAAAA6Ozumpqen//r6+v88PDw9AAAAADs97f8AAAAAAAAAAAAAAAAODzk9NTfW5gAAAAAAAAAAAAAAAAAAAAAAAAAAOjs7ppGSkv84Ojr/ODo6/xISElEAAAAAAAAAAAAAAAAAAAAAAAAAAAAAAAAAAAAAAAAAAAAAAAAAAAAAAAAAADo7O6ZOUFD/+vr6//r6+v+vr6/xOzs7e0lLS8wAAAAAAAAAAAAAAAAAAAAAAAAAAAAAAAAAAAAAAAAAAAAAAABFR0f2+vr6//r6+v/6+vr/+vr6//r6+v9ISkr4CwsLMQAAAAAAAAAAAAAAAAAAAAAAAAAAAAAAAAAAAAAYGRluiImJ9vr6+v/6+vr/+vr6//r6+v/6+vr/pqen/x4fH4oAAAAAAAAAAAAAAAAAAAAAAAAAAAAAAAAAAAAAGBkZboiJifb6+vr/+vr6//r6+v/6+vr/+vr6/6anp/8eHx+KAAAAAAAAAAAAAAAAAAAAAAAAAAAAAAAAAAAAAAsLCzFISkr4+vr6//r6+v/6+vr/+vr6//r6+v9dXl72EhISUQAAAAAAAAAAAAAAAAAAAAAAAAAAAAAAAAAAAAAAAAAAHh8fimZnZ//6+vr/+vr6//r6+v97fX3/OTs7uwAAAAAAAAAAAAAAAAAAAAAAAAAAAAAAAAAAAAAAAAAAAAAAAAAAAAAYGRluODo6/zg6Ov84Ojr/Hh8figAAAAAAAAAAAAAAAAAAAAAAAAAAAAAAAAAAAAAnAAAAGAAAAAEAAAAAAAAA////AAAAAAAlAAAADAAAAAEAAABMAAAAZAAAACIAAAAEAAAAcQAAABAAAAAiAAAABAAAAFAAAAANAAAAIQDwAAAAAAAAAAAAAACAPwAAAAAAAAAAAACAPwAAAAAAAAAAAAAAAAAAAAAAAAAAAAAAAAAAAAAAAAAAJQAAAAwAAAAAAACAKAAAAAwAAAABAAAAUgAAAHABAAABAAAA9f///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P8AAAASAAAADAAAAAEAAAAeAAAAGAAAACIAAAAEAAAAcgAAABEAAAAlAAAADAAAAAEAAABUAAAAqAAAACMAAAAEAAAAcAAAABAAAAABAAAAVVWPQSa0j0EjAAAABAAAAA8AAABMAAAAAAAAAAAAAAAAAAAA//////////9sAAAARgBpAHIAbQBhACAAbgBvACAAdgDhAGwAaQBkAGEAAAAGAAAAAwAAAAQAAAAJAAAABgAAAAMAAAAHAAAABwAAAAMAAAAFAAAABgAAAAMAAAADAAAABwAAAAYAAABLAAAAQAAAADAAAAAFAAAAIAAAAAEAAAABAAAAEAAAAAAAAAAAAAAAAAEAAIAAAAAAAAAAAAAAAAABAACAAAAAUgAAAHABAAACAAAAEAAAAAc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FgAAAAAAAAA1AAAAIQDwAAAAAAAAAAAAAACAPwAAAAAAAAAAAACAPwAAAAAAAAAAAAAAAAAAAAAAAAAAAAAAAAAAAAAAAAAAJQAAAAwAAAAAAACAKAAAAAwAAAADAAAAJwAAABgAAAADAAAAAAAAAAAAAAAAAAAAJQAAAAwAAAADAAAATAAAAGQAAAAAAAAAAAAAAP//////////AAAAABYAAAAAAQAAAAAAACEA8AAAAAAAAAAAAAAAgD8AAAAAAAAAAAAAgD8AAAAAAAAAAAAAAAAAAAAAAAAAAAAAAAAAAAAAAAAAACUAAAAMAAAAAAAAgCgAAAAMAAAAAwAAACcAAAAYAAAAAwAAAAAAAAAAAAAAAAAAACUAAAAMAAAAAwAAAEwAAABkAAAAAAAAAAAAAAD//////////wABAAAWAAAAAAAAADUAAAAhAPAAAAAAAAAAAAAAAIA/AAAAAAAAAAAAAIA/AAAAAAAAAAAAAAAAAAAAAAAAAAAAAAAAAAAAAAAAAAAlAAAADAAAAAAAAIAoAAAADAAAAAMAAAAnAAAAGAAAAAMAAAAAAAAAAAAAAAAAAAAlAAAADAAAAAMAAABMAAAAZAAAAAAAAABLAAAA/wAAAEwAAAAAAAAASwAAAAABAAACAAAAIQDwAAAAAAAAAAAAAACAPwAAAAAAAAAAAACAPwAAAAAAAAAAAAAAAAAAAAAAAAAAAAAAAAAAAAAAAAAAJQAAAAwAAAAAAACAKAAAAAwAAAADAAAAJwAAABgAAAADAAAAAAAAAP///wAAAAAAJQAAAAwAAAADAAAATAAAAGQAAAAAAAAAFgAAAP8AAABKAAAAAAAAABYAAAAAAQAANQAAACEA8AAAAAAAAAAAAAAAgD8AAAAAAAAAAAAAgD8AAAAAAAAAAAAAAAAAAAAAAAAAAAAAAAAAAAAAAAAAACUAAAAMAAAAAAAAgCgAAAAMAAAAAwAAACcAAAAYAAAAAwAAAAAAAAD///8AAAAAACUAAAAMAAAAAwAAAEwAAABkAAAACQAAACcAAAAfAAAASgAAAAkAAAAn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CgAAACcAAAAeAAAASgAAAAEAAABVVY9BJrSPQQoAAABLAAAAAQAAAEwAAAAEAAAACQAAACcAAAAgAAAASwAAAFAAAABYAAAAFQAAABYAAAAMAAAAAAAAACUAAAAMAAAAAgAAACcAAAAYAAAABAAAAAAAAAD///8AAAAAACUAAAAMAAAABAAAAEwAAABkAAAAKQAAABkAAAD2AAAASgAAACkAAAAZAAAAzgAAADIAAAAhAPAAAAAAAAAAAAAAAIA/AAAAAAAAAAAAAIA/AAAAAAAAAAAAAAAAAAAAAAAAAAAAAAAAAAAAAAAAAAAlAAAADAAAAAAAAIAoAAAADAAAAAQAAAAnAAAAGAAAAAQAAAAAAAAA////AAAAAAAlAAAADAAAAAQAAABMAAAAZAAAACkAAAAZAAAA9gAAAEcAAAApAAAAGQAAAM4AAAAvAAAAIQDwAAAAAAAAAAAAAACAPwAAAAAAAAAAAACAPwAAAAAAAAAAAAAAAAAAAAAAAAAAAAAAAAAAAAAAAAAAJQAAAAwAAAAAAACAKAAAAAwAAAAEAAAAJwAAABgAAAAEAAAAAAAAAP///wAAAAAAJQAAAAwAAAAEAAAATAAAAGQAAAApAAAAMwAAAHAAAABHAAAAKQAAADMAAABIAAAAFQAAACEA8AAAAAAAAAAAAAAAgD8AAAAAAAAAAAAAgD8AAAAAAAAAAAAAAAAAAAAAAAAAAAAAAAAAAAAAAAAAACUAAAAMAAAAAAAAgCgAAAAMAAAABAAAAFIAAABwAQAABAAAAPD///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pAAAAMwAAAHEAAABIAAAAJQAAAAwAAAAEAAAAVAAAAIQAAAAqAAAAMwAAAG8AAABHAAAAAQAAAFVVj0EmtI9BKgAAADMAAAAJAAAATAAAAAAAAAAAAAAAAAAAAP//////////YAAAAFAAYQBiAGwAbwAgAFIAbwBhAAAACQAAAAgAAAAJAAAABAAAAAkAAAAEAAAACgAAAAkAAAAIAAAASwAAAEAAAAAwAAAABQAAACAAAAABAAAAAQAAABAAAAAAAAAAAAAAAAABAACAAAAAAAAAAAAAAAAAAQAAgAAAACUAAAAMAAAAAgAAACcAAAAYAAAABQAAAAAAAAD///8AAAAAACUAAAAMAAAABQAAAEwAAABkAAAAAAAAAFAAAAD/AAAAfAAAAAAAAABQAAAAAAEAAC0AAAAhAPAAAAAAAAAAAAAAAIA/AAAAAAAAAAAAAIA/AAAAAAAAAAAAAAAAAAAAAAAAAAAAAAAAAAAAAAAAAAAlAAAADAAAAAAAAIAoAAAADAAAAAUAAAAnAAAAGAAAAAUAAAAAAAAA////AAAAAAAlAAAADAAAAAUAAABMAAAAZAAAAAkAAABQAAAA9gAAAFwAAAAJAAAAUAAAAO4AAAANAAAAIQDwAAAAAAAAAAAAAACAPwAAAAAAAAAAAACAPwAAAAAAAAAAAAAAAAAAAAAAAAAAAAAAAAAAAAAAAAAAJQAAAAwAAAAAAACAKAAAAAwAAAAFAAAAJQAAAAwAAAABAAAAGAAAAAwAAAAAAAAAEgAAAAwAAAABAAAAHgAAABgAAAAJAAAAUAAAAPcAAABdAAAAJQAAAAwAAAABAAAAVAAAAJwAAAAKAAAAUAAAAFIAAABcAAAAAQAAAFVVj0EmtI9BCgAAAFAAAAANAAAATAAAAAAAAAAAAAAAAAAAAP//////////aAAAAFAAYQBiAGwAbwAgAFIAbwBhACAAUgBlAHkAAAAGAAAABgAAAAcAAAADAAAABwAAAAMAAAAHAAAABwAAAAYAAAADAAAABwAAAAYAAAAFAAAASwAAAEAAAAAwAAAABQAAACAAAAABAAAAAQAAABAAAAAAAAAAAAAAAAABAACAAAAAAAAAAAAAAAAAAQAAgAAAACUAAAAMAAAAAgAAACcAAAAYAAAABQAAAAAAAAD///8AAAAAACUAAAAMAAAABQAAAEwAAABkAAAACQAAAGAAAAD2AAAAbAAAAAkAAABgAAAA7gAAAA0AAAAhAPAAAAAAAAAAAAAAAIA/AAAAAAAAAAAAAIA/AAAAAAAAAAAAAAAAAAAAAAAAAAAAAAAAAAAAAAAAAAAlAAAADAAAAAAAAIAoAAAADAAAAAUAAAAlAAAADAAAAAEAAAAYAAAADAAAAAAAAAASAAAADAAAAAEAAAAeAAAAGAAAAAkAAABgAAAA9wAAAG0AAAAlAAAADAAAAAEAAABUAAAArAAAAAoAAABgAAAAVgAAAGwAAAABAAAAVVWPQSa0j0EKAAAAYAAAABAAAABMAAAAAAAAAAAAAAAAAAAA//////////9sAAAARABpAHIAZQBjAHQAbwByACAAVABpAHQAdQBsAGEAcgAIAAAAAwAAAAQAAAAGAAAABQAAAAQAAAAHAAAABAAAAAMAAAAGAAAAAwAAAAQAAAAHAAAAAwAAAAYAAAAEAAAASwAAAEAAAAAwAAAABQAAACAAAAABAAAAAQAAABAAAAAAAAAAAAAAAAABAACAAAAAAAAAAAAAAAAAAQAAgAAAACUAAAAMAAAAAgAAACcAAAAYAAAABQAAAAAAAAD///8AAAAAACUAAAAMAAAABQAAAEwAAABkAAAACQAAAHAAAADXAAAAfAAAAAkAAABwAAAAzwAAAA0AAAAhAPAAAAAAAAAAAAAAAIA/AAAAAAAAAAAAAIA/AAAAAAAAAAAAAAAAAAAAAAAAAAAAAAAAAAAAAAAAAAAlAAAADAAAAAAAAIAoAAAADAAAAAUAAAAlAAAADAAAAAEAAAAYAAAADAAAAAAAAAASAAAADAAAAAEAAAAWAAAADAAAAAAAAABUAAAAGAEAAAoAAABwAAAA1gAAAHwAAAABAAAAVVWPQSa0j0EKAAAAcAAAACIAAABMAAAABAAAAAkAAABwAAAA2AAAAH0AAACQAAAARgBpAHIAbQBhAGQAbwAgAHAAbwByADoAIABQAEEAQgBMAE8AIABPAFIATABBAE4ARABPACAAUgBPAEEAIABSAEUAWQAGAAAAAwAAAAQAAAAJAAAABgAAAAcAAAAHAAAAAwAAAAcAAAAHAAAABAAAAAMAAAADAAAABgAAAAcAAAAGAAAABQAAAAkAAAADAAAACQAAAAcAAAAFAAAABwAAAAgAAAAIAAAACQAAAAMAAAAHAAAACQAAAAcAAAADAAAABwAAAAYAAAAFAAAAFgAAAAwAAAAAAAAAJQAAAAwAAAACAAAADgAAABQAAAAAAAAAEAAAABQAAAA=</Object>
</Signature>
</file>

<file path=_xmlsignatures/sig4.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kiPDrKYYkHRmbL1PeeKaCxTXxRKuuICErPIwvW9h5K8=</DigestValue>
    </Reference>
    <Reference Type="http://www.w3.org/2000/09/xmldsig#Object" URI="#idOfficeObject">
      <DigestMethod Algorithm="http://www.w3.org/2001/04/xmlenc#sha256"/>
      <DigestValue>6BA1wHp+G+zI8vXaoZFIkeHq6W+PxwuKVj9WprCzae4=</DigestValue>
    </Reference>
    <Reference Type="http://uri.etsi.org/01903#SignedProperties" URI="#idSignedProperties">
      <Transforms>
        <Transform Algorithm="http://www.w3.org/TR/2001/REC-xml-c14n-20010315"/>
      </Transforms>
      <DigestMethod Algorithm="http://www.w3.org/2001/04/xmlenc#sha256"/>
      <DigestValue>S4GcYn8bG4CqdVHqr6N/EyrndjD3l3mPFZlAa5vhVbE=</DigestValue>
    </Reference>
    <Reference Type="http://www.w3.org/2000/09/xmldsig#Object" URI="#idValidSigLnImg">
      <DigestMethod Algorithm="http://www.w3.org/2001/04/xmlenc#sha256"/>
      <DigestValue>7Lhi68r/imDqK+x/VPkwyVA2Ca42UnSE0ENKHhPOzxo=</DigestValue>
    </Reference>
    <Reference Type="http://www.w3.org/2000/09/xmldsig#Object" URI="#idInvalidSigLnImg">
      <DigestMethod Algorithm="http://www.w3.org/2001/04/xmlenc#sha256"/>
      <DigestValue>qMYhIKMknp/AWRzlPvfWG1yg5PC3pBGk528JwXd103E=</DigestValue>
    </Reference>
  </SignedInfo>
  <SignatureValue>Rn3FnvlsUTjgMuUbz/JOXCpEPvAtJj3LCKiCb/U1CqE0nsO88rcLrhwnnhrurGapPGJmXwNh0AOT
6RF7zv0ztmx5AmavHzwjwH/MBlM97IruCR2VUlIjS0tJbhdhM/1avY1qWBN0Fb2fB5R4WbDu6ZLC
cvQ0LpAI+9QeUDD1yBQ54IgqKVkyhRnFdSBSQ5HRxkJRHAY/mRGJUjyeGIt1HwA+EDFei7p+L2mK
dlSMWGGzQ+TwD9lcch8HQSn0MHRfFUU2P6PfJjjm/P5jb+zWMJvs+ulgBSJAsPvLLRGjrdgLxnTe
8obYWb80O2sGjBvx7mL16txXPH9QlUyFTlNqAg==</SignatureValue>
  <KeyInfo>
    <X509Data>
      <X509Certificate>MIIIfDCCBmSgAwIBAgIIX2Ir7PDAn1cwDQYJKoZIhvcNAQELBQAwWjEaMBgGA1UEAwwRQ0EtRE9DVU1FTlRBIFMuQS4xFjAUBgNVBAUTDVJVQzgwMDUwMTcyLTExFzAVBgNVBAoMDkRPQ1VNRU5UQSBTLkEuMQswCQYDVQQGEwJQWTAeFw0yMzA1MTExNDI1MDBaFw0yNTA1MTAxNDI1MDBaMIGxMR8wHQYDVQQDDBZGRURFUklDTyBDQUxMSVpPIFBFQ0NJMRIwEAYDVQQFEwlDSTIwMzQ2NjExETAPBgNVBCoMCEZFREVSSUNPMRYwFAYDVQQEDA1DQUxMSVpPIFBFQ0NJMQswCQYDVQQLDAJGMjE1MDMGA1UECgwsQ0VSVElGSUNBRE8gQ1VBTElGSUNBRE8gREUgRklSTUEgRUxFQ1RST05JQ0ExCzAJBgNVBAYTAlBZMIIBIjANBgkqhkiG9w0BAQEFAAOCAQ8AMIIBCgKCAQEA5J17CPO0sWGYBYevlPbO9+V57lZ+CB+oPOSqOjeVBgcoMtbwA9Be27b7vJao8S3odDAN0lDl/zigyDOWtNf9eruzP/vgS9eObcLPV9cL0ZkCp92qs8nQ5RXaLGzhLxTh58YY/6KIdfh0j1aS7KkP4iwum3hWI7IbLAq/BXkFQ6XeXNOeJQtb4J6m8G/ZaDE1tnUMNf6WyesFhqYBrSd4HFbbVN+f3mXFYTlGXaBfTdHuABo9kA6/LuhXAMauhQEp6FxP2pkMhD0lYbuw8Zm32725fWMjLLY24WaAj1/mYfBMwHDJ6lFFOq5wJrbDdMDhRO3t169W3P2XXHyPXHuSQQIDAQABo4ID7DCCA+gwDAYDVR0TAQH/BAIwADAfBgNVHSMEGDAWgBShPYUrzdgslh85AgyfUztY2JULezCBlAYIKwYBBQUHAQEEgYcwgYQwVQYIKwYBBQUHMAKGSWh0dHBzOi8vd3d3LmRpZ2l0by5jb20ucHkvdXBsb2Fkcy9jZXJ0aWZpY2Fkby1kb2N1bWVudGEtc2EtMTUzNTExNzc3MS5jcnQwKwYIKwYBBQUHMAGGH2h0dHBzOi8vd3d3LmRpZ2l0by5jb20ucHkvb2NzcC8wTwYDVR0RBEgwRoEYZmNhbGxpem9AaW52ZXN0b3IuY29tLnB5pCowKDEmMCQGA1UEDQwdRklSTUEgRUxFQ1RST05JQ0EgQ1VBTElGSUNBREEwggH1BgNVHSAEggHsMIIB6DCCAeQGDSsGAQQBgvk7AQEBCgEwggHRMC8GCCsGAQUFBwIBFiNodHRwczovL3d3dy5kaWdpdG8uY29tLnB5L2Rlc2NhcmdhczCCAZwGCCsGAQUFBwICMIIBjh6CAYoAQwBlAHIAdABpAGYAaQBjAGEAZABvACAAYwB1AGEAbABpAGYAaQBjAGEAZABvACAAZABlACAAZgBpAHIAbQBhACAAZQBsAGUAYwB0AHIA8wBuAGkAYwBhACAAdABpAHAAbwAgAEYAMgAgACgAYwBsAGEAdgBlAHMAIABlAG4AIABkAGkAcwBwAG8AcwBpAHQAaQB2AG8AIABjAHUAYQBsAGkAZgBpAGMAYQBkAG8AKQAsACAAcwB1AGoAZQB0AGEAIABhACAAbABhAHMAIABjAG8AbgBkAGkAYwBpAG8AbgBlAHMAIABkAGUAIAB1AHMAbwAgAGUAeABwAHUAZQBzAHQAYQBzACAAZQBuACAAbABhACAARABlAGMAbABhAHIAYQBjAGkA8wBuACAAZABlACAAUAByAOEAYwB0AGkAYwBhAHMAIABkAGUAIABDAGUAcgB0AGkAZgBpAGMAYQBjAGkA8wBuACAAZABlACAARABPAEMAVQBNAEUATgBUAEEAIABTAC4AQQAuMCoGA1UdJQEB/wQgMB4GCCsGAQUFBwMCBggrBgEFBQcDBAYIKwYBBQUHAwEwewYDVR0fBHQwcjA0oDKgMIYuaHR0cHM6Ly93d3cuZGlnaXRvLmNvbS5weS9jcmwvZG9jdW1lbnRhX2NhLmNybDA6oDigNoY0aHR0cHM6Ly93d3cuZG9jdW1lbnRhLmNvbS5weS9kaWdpdG8vZG9jdW1lbnRhX2NhLmNybDAdBgNVHQ4EFgQUlgAK435unJxaeymX+7jJrw94454wDgYDVR0PAQH/BAQDAgXgMA0GCSqGSIb3DQEBCwUAA4ICAQBcxFwg0fGrwloajDFQaS3reVKTGwutOI5HZ2TbVq9Xo0t4wUkx2i46+jcpqIQHW9abDNaeEQIe1bj7XwV0b2rg91231XotXiYi7kR4JmNc9/ympoXhjqLAeY4heStXMnX7545c8tWEDdozjcJji/b5kywn+vW9BJzjpIV5yV/K/RMT2XinLi2Z+yE8UnReDHsOBmFDZe3JLu7vW9+yYUtD0myfxy2MGSEQdRVdGPwHfQ7Jf3f+RZ2wz+VokNDOob3PgqnkU24IWZTtJDHTt4LCxZRwR3X1RQUStvGiXJY/Kd7xOswgAZfTl4X5tabLnEB5oK86Yg9nsBHK8zr3n3jx4WYDEWod8y5w/zpRm7M25/9g9kx9nNvOLqxfULzYHZ9JduZ0hR4YW8O/hQEeX6KcFRTvYPlj1JJod4gGV6NcUGA2jiL+8oso/ae0X4/q9jt3GEAfBKY2vvEOJlBr6KbZW7fTZpS9DMY1K1mtv1tEMfOq0OIOwjZkJS1Ug0Ddu6RMm1ZNPP3Avf/ZAtCvM/VP29HFZrYw0M1Awyw63u+dMjP1uBCRuWoj7aDm1xEIF7kIrUuTXRSOg7r/O5zQ4fwsNqjqRONbpDwcbaExrmN1TlYOy/i61YwZfxSICYOfFg3lO1fuNBCygoIhJZU1JxlG5UfWcp/yK8OgnqPAQXy22g==</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5"/>
            <mdssi:RelationshipReference xmlns:mdssi="http://schemas.openxmlformats.org/package/2006/digital-signature" SourceId="rId15"/>
            <mdssi:RelationshipReference xmlns:mdssi="http://schemas.openxmlformats.org/package/2006/digital-signature" SourceId="rId10"/>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14"/>
            <mdssi:RelationshipReference xmlns:mdssi="http://schemas.openxmlformats.org/package/2006/digital-signature" SourceId="rId8"/>
            <mdssi:RelationshipReference xmlns:mdssi="http://schemas.openxmlformats.org/package/2006/digital-signature" SourceId="rId13"/>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12"/>
            <mdssi:RelationshipReference xmlns:mdssi="http://schemas.openxmlformats.org/package/2006/digital-signature" SourceId="rId2"/>
            <mdssi:RelationshipReference xmlns:mdssi="http://schemas.openxmlformats.org/package/2006/digital-signature" SourceId="rId16"/>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1"/>
          </Transform>
          <Transform Algorithm="http://www.w3.org/TR/2001/REC-xml-c14n-20010315"/>
        </Transforms>
        <DigestMethod Algorithm="http://www.w3.org/2001/04/xmlenc#sha256"/>
        <DigestValue>A86zVTj70nB/9aR3XUP5lCsvi9G/KrK3r+DW6c7tGf8=</DigestValue>
      </Reference>
      <Reference URI="/xl/calcChain.xml?ContentType=application/vnd.openxmlformats-officedocument.spreadsheetml.calcChain+xml">
        <DigestMethod Algorithm="http://www.w3.org/2001/04/xmlenc#sha256"/>
        <DigestValue>ZwfYYLhqSDFCk22JbBJcI0AIyHgxyje9kHW7paqJq2o=</DigestValue>
      </Reference>
      <Reference URI="/xl/drawings/_rels/drawing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VYnwYvVkgu4qDKyX7wNOI9VDBCO4MD3Ak2WeegWFu2o=</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5"/>
            <mdssi:RelationshipReference xmlns:mdssi="http://schemas.openxmlformats.org/package/2006/digital-signature" SourceId="rId4"/>
          </Transform>
          <Transform Algorithm="http://www.w3.org/TR/2001/REC-xml-c14n-20010315"/>
        </Transforms>
        <DigestMethod Algorithm="http://www.w3.org/2001/04/xmlenc#sha256"/>
        <DigestValue>6jjMgi3pfG+Mho9TKglc4Y9hTTywrlztt/SW0w6HA4c=</DigestValue>
      </Reference>
      <Reference URI="/xl/drawings/drawing1.xml?ContentType=application/vnd.openxmlformats-officedocument.drawing+xml">
        <DigestMethod Algorithm="http://www.w3.org/2001/04/xmlenc#sha256"/>
        <DigestValue>I+ucgnwbLCHfqRhgy4idXDMhrz5BQK1xwNf14FVKRRs=</DigestValue>
      </Reference>
      <Reference URI="/xl/drawings/vmlDrawing1.vml?ContentType=application/vnd.openxmlformats-officedocument.vmlDrawing">
        <DigestMethod Algorithm="http://www.w3.org/2001/04/xmlenc#sha256"/>
        <DigestValue>wVUgQyUSDdrclAhqM1kHqtFaQ1b0/8b7WEmdT2bFWEM=</DigestValue>
      </Reference>
      <Reference URI="/xl/media/image1.jpg?ContentType=image/jpeg">
        <DigestMethod Algorithm="http://www.w3.org/2001/04/xmlenc#sha256"/>
        <DigestValue>eSUCCilpY7VMEqqkYvM7XLLtEQgED+AxnWAsS5a6gDc=</DigestValue>
      </Reference>
      <Reference URI="/xl/media/image2.emf?ContentType=image/x-emf">
        <DigestMethod Algorithm="http://www.w3.org/2001/04/xmlenc#sha256"/>
        <DigestValue>znIfHioa+XzhZbmijMCEybwKGDiGj2PeY6ON4mS5ORI=</DigestValue>
      </Reference>
      <Reference URI="/xl/media/image3.emf?ContentType=image/x-emf">
        <DigestMethod Algorithm="http://www.w3.org/2001/04/xmlenc#sha256"/>
        <DigestValue>pxImOuPTe9d0ZfCDPu/PrVlsW4+g3gqX+CUQ7NqHtTg=</DigestValue>
      </Reference>
      <Reference URI="/xl/media/image4.emf?ContentType=image/x-emf">
        <DigestMethod Algorithm="http://www.w3.org/2001/04/xmlenc#sha256"/>
        <DigestValue>nuNRBQ3BwuxoDcHy8mw+6fS/YAFXHMXT8m8NLEP8Ux4=</DigestValue>
      </Reference>
      <Reference URI="/xl/media/image5.emf?ContentType=image/x-emf">
        <DigestMethod Algorithm="http://www.w3.org/2001/04/xmlenc#sha256"/>
        <DigestValue>vkl55gQQ4TQ8A3MvZcTxFVgPNGXQkb7QRaoxBqq5p94=</DigestValue>
      </Reference>
      <Reference URI="/xl/media/image6.emf?ContentType=image/x-emf">
        <DigestMethod Algorithm="http://www.w3.org/2001/04/xmlenc#sha256"/>
        <DigestValue>vSyC6hCEsQjUTBOu9SW0dQmnA3GwuTZBp5Qthu8Pdvo=</DigestValue>
      </Reference>
      <Reference URI="/xl/printerSettings/printerSettings1.bin?ContentType=application/vnd.openxmlformats-officedocument.spreadsheetml.printerSettings">
        <DigestMethod Algorithm="http://www.w3.org/2001/04/xmlenc#sha256"/>
        <DigestValue>dQty6h4y3OjaBO679MIWuMByZpg6RKGw7ezGcnYUuw0=</DigestValue>
      </Reference>
      <Reference URI="/xl/printerSettings/printerSettings2.bin?ContentType=application/vnd.openxmlformats-officedocument.spreadsheetml.printerSettings">
        <DigestMethod Algorithm="http://www.w3.org/2001/04/xmlenc#sha256"/>
        <DigestValue>dQty6h4y3OjaBO679MIWuMByZpg6RKGw7ezGcnYUuw0=</DigestValue>
      </Reference>
      <Reference URI="/xl/printerSettings/printerSettings3.bin?ContentType=application/vnd.openxmlformats-officedocument.spreadsheetml.printerSettings">
        <DigestMethod Algorithm="http://www.w3.org/2001/04/xmlenc#sha256"/>
        <DigestValue>dQty6h4y3OjaBO679MIWuMByZpg6RKGw7ezGcnYUuw0=</DigestValue>
      </Reference>
      <Reference URI="/xl/printerSettings/printerSettings4.bin?ContentType=application/vnd.openxmlformats-officedocument.spreadsheetml.printerSettings">
        <DigestMethod Algorithm="http://www.w3.org/2001/04/xmlenc#sha256"/>
        <DigestValue>dQty6h4y3OjaBO679MIWuMByZpg6RKGw7ezGcnYUuw0=</DigestValue>
      </Reference>
      <Reference URI="/xl/printerSettings/printerSettings5.bin?ContentType=application/vnd.openxmlformats-officedocument.spreadsheetml.printerSettings">
        <DigestMethod Algorithm="http://www.w3.org/2001/04/xmlenc#sha256"/>
        <DigestValue>dQty6h4y3OjaBO679MIWuMByZpg6RKGw7ezGcnYUuw0=</DigestValue>
      </Reference>
      <Reference URI="/xl/printerSettings/printerSettings6.bin?ContentType=application/vnd.openxmlformats-officedocument.spreadsheetml.printerSettings">
        <DigestMethod Algorithm="http://www.w3.org/2001/04/xmlenc#sha256"/>
        <DigestValue>/E2xUnaKVvQhybBMAm8SzdIUH7GTLxtcurIpY3UIOPM=</DigestValue>
      </Reference>
      <Reference URI="/xl/printerSettings/printerSettings7.bin?ContentType=application/vnd.openxmlformats-officedocument.spreadsheetml.printerSettings">
        <DigestMethod Algorithm="http://www.w3.org/2001/04/xmlenc#sha256"/>
        <DigestValue>dQty6h4y3OjaBO679MIWuMByZpg6RKGw7ezGcnYUuw0=</DigestValue>
      </Reference>
      <Reference URI="/xl/sharedStrings.xml?ContentType=application/vnd.openxmlformats-officedocument.spreadsheetml.sharedStrings+xml">
        <DigestMethod Algorithm="http://www.w3.org/2001/04/xmlenc#sha256"/>
        <DigestValue>s7Mu6EqUkIyQmHrzmNM+DLs+rJJ4rAKOiGh05OIYdTg=</DigestValue>
      </Reference>
      <Reference URI="/xl/styles.xml?ContentType=application/vnd.openxmlformats-officedocument.spreadsheetml.styles+xml">
        <DigestMethod Algorithm="http://www.w3.org/2001/04/xmlenc#sha256"/>
        <DigestValue>nq6uCTVvRm+ws8aMZHoiSpaJz5gcfG9P5Cc02gin0jk=</DigestValue>
      </Reference>
      <Reference URI="/xl/theme/theme1.xml?ContentType=application/vnd.openxmlformats-officedocument.theme+xml">
        <DigestMethod Algorithm="http://www.w3.org/2001/04/xmlenc#sha256"/>
        <DigestValue>6X+H6oZv8bFWXDlENb4AFhS8/e674SGlKGn83vH5aSI=</DigestValue>
      </Reference>
      <Reference URI="/xl/workbook.xml?ContentType=application/vnd.openxmlformats-officedocument.spreadsheetml.sheet.main+xml">
        <DigestMethod Algorithm="http://www.w3.org/2001/04/xmlenc#sha256"/>
        <DigestValue>V/BrCTj2CnMEDXtH2skrEYPaUECcikB8SMrF8FxtLNE=</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256"/>
        <DigestValue>i2Zp4ch4j6O57AxbpYHg+Pj+Mvt1/H7oTobn95/jaU8=</DigestValue>
      </Reference>
      <Reference URI="/xl/worksheets/_rels/sheet10.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cHSaoSNm5nCotqUe+dTLnc1pBKvYzluxU+g0Bl3uMr8=</DigestValue>
      </Reference>
      <Reference URI="/xl/worksheets/_rels/sheet1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yc48oc/QmVpCKOyTQC/b+mtn1WuyjRR/gC7AuLuMWdI=</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ie1t59T+oh4xR4rir291kA0PxL5MlUFD/HEFvVUbc9Y=</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QSYMNFtFM/We0x/y91OmLCZOt/Fg9jrJRLrG/1nsbrY=</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Auuqa0XyaXU4hdxM770k/DVyj5HFS3KFPVMKRz5ysj0=</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KT/CqvyuV6uSjWC5ynXnrxXR9G3iaDSosVAugHGTKbE=</DigestValue>
      </Reference>
      <Reference URI="/xl/worksheets/sheet1.xml?ContentType=application/vnd.openxmlformats-officedocument.spreadsheetml.worksheet+xml">
        <DigestMethod Algorithm="http://www.w3.org/2001/04/xmlenc#sha256"/>
        <DigestValue>6M1JmLrdWhG+0fxfwX4YjPdN41///uOB8msZ/fy4MkI=</DigestValue>
      </Reference>
      <Reference URI="/xl/worksheets/sheet10.xml?ContentType=application/vnd.openxmlformats-officedocument.spreadsheetml.worksheet+xml">
        <DigestMethod Algorithm="http://www.w3.org/2001/04/xmlenc#sha256"/>
        <DigestValue>SPttWORweuL4fo4hiqYeRj/VW7uMbQmShixQhjY1CjE=</DigestValue>
      </Reference>
      <Reference URI="/xl/worksheets/sheet11.xml?ContentType=application/vnd.openxmlformats-officedocument.spreadsheetml.worksheet+xml">
        <DigestMethod Algorithm="http://www.w3.org/2001/04/xmlenc#sha256"/>
        <DigestValue>/FzXIIT14nEdm9L2pal71ewMAheFaEW9XNTqjhIYQGk=</DigestValue>
      </Reference>
      <Reference URI="/xl/worksheets/sheet12.xml?ContentType=application/vnd.openxmlformats-officedocument.spreadsheetml.worksheet+xml">
        <DigestMethod Algorithm="http://www.w3.org/2001/04/xmlenc#sha256"/>
        <DigestValue>eYpKfPxMTxHmN/NWom7Rv9nFF57PTtI1c2n4tf4I08A=</DigestValue>
      </Reference>
      <Reference URI="/xl/worksheets/sheet2.xml?ContentType=application/vnd.openxmlformats-officedocument.spreadsheetml.worksheet+xml">
        <DigestMethod Algorithm="http://www.w3.org/2001/04/xmlenc#sha256"/>
        <DigestValue>MlEbxgfzACi3MQWhWu4KrjSXz6AWdaCCA6ZKF7n6j0c=</DigestValue>
      </Reference>
      <Reference URI="/xl/worksheets/sheet3.xml?ContentType=application/vnd.openxmlformats-officedocument.spreadsheetml.worksheet+xml">
        <DigestMethod Algorithm="http://www.w3.org/2001/04/xmlenc#sha256"/>
        <DigestValue>cKN6aN7y1qjT6j2I60KCa1X4y3D874djbJ6kUcaZEgU=</DigestValue>
      </Reference>
      <Reference URI="/xl/worksheets/sheet4.xml?ContentType=application/vnd.openxmlformats-officedocument.spreadsheetml.worksheet+xml">
        <DigestMethod Algorithm="http://www.w3.org/2001/04/xmlenc#sha256"/>
        <DigestValue>2VwfkkuL7Uwc0BOQJtkKCtJtlBDK3rHT03HyVl529Vs=</DigestValue>
      </Reference>
      <Reference URI="/xl/worksheets/sheet5.xml?ContentType=application/vnd.openxmlformats-officedocument.spreadsheetml.worksheet+xml">
        <DigestMethod Algorithm="http://www.w3.org/2001/04/xmlenc#sha256"/>
        <DigestValue>63mtGtLANETIDMfTO3+g7+73FSQwV+J6F+gIttAmW58=</DigestValue>
      </Reference>
      <Reference URI="/xl/worksheets/sheet6.xml?ContentType=application/vnd.openxmlformats-officedocument.spreadsheetml.worksheet+xml">
        <DigestMethod Algorithm="http://www.w3.org/2001/04/xmlenc#sha256"/>
        <DigestValue>7NMakvDtpeLik4Av9cn+rjti3VQ89vgGM0O7oFf85zA=</DigestValue>
      </Reference>
      <Reference URI="/xl/worksheets/sheet7.xml?ContentType=application/vnd.openxmlformats-officedocument.spreadsheetml.worksheet+xml">
        <DigestMethod Algorithm="http://www.w3.org/2001/04/xmlenc#sha256"/>
        <DigestValue>2tVMFt1WEPaimgrWwKPzs/E1JiQTpyfhfVWSz7MgpdA=</DigestValue>
      </Reference>
      <Reference URI="/xl/worksheets/sheet8.xml?ContentType=application/vnd.openxmlformats-officedocument.spreadsheetml.worksheet+xml">
        <DigestMethod Algorithm="http://www.w3.org/2001/04/xmlenc#sha256"/>
        <DigestValue>G9gsN/88J+Q+2PyqSWnOWh0gEhtBh6n9IVTvkT8PsJs=</DigestValue>
      </Reference>
      <Reference URI="/xl/worksheets/sheet9.xml?ContentType=application/vnd.openxmlformats-officedocument.spreadsheetml.worksheet+xml">
        <DigestMethod Algorithm="http://www.w3.org/2001/04/xmlenc#sha256"/>
        <DigestValue>/Lb5zgI2xIssdazwYAywYFlgeXv9FfvAVqrxlC/oZRw=</DigestValue>
      </Reference>
    </Manifest>
    <SignatureProperties>
      <SignatureProperty Id="idSignatureTime" Target="#idPackageSignature">
        <mdssi:SignatureTime xmlns:mdssi="http://schemas.openxmlformats.org/package/2006/digital-signature">
          <mdssi:Format>YYYY-MM-DDThh:mm:ssTZD</mdssi:Format>
          <mdssi:Value>2024-03-26T22:58:56Z</mdssi:Value>
        </mdssi:SignatureTime>
      </SignatureProperty>
    </SignatureProperties>
  </Object>
  <Object Id="idOfficeObject">
    <SignatureProperties>
      <SignatureProperty Id="idOfficeV1Details" Target="#idPackageSignature">
        <SignatureInfoV1 xmlns="http://schemas.microsoft.com/office/2006/digsig">
          <SetupID>{3D774D12-66F7-4728-9637-760A7F5A2CF1}</SetupID>
          <SignatureText>Federico CALLIZO PECCI</SignatureText>
          <SignatureImage/>
          <SignatureComments/>
          <WindowsVersion>10.0</WindowsVersion>
          <OfficeVersion>16.0.17328/26</OfficeVersion>
          <ApplicationVersion>16.0.17328</ApplicationVersion>
          <Monitors>1</Monitors>
          <HorizontalResolution>1920</HorizontalResolution>
          <VerticalResolution>1080</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2024-03-26T22:58:56Z</xd:SigningTime>
          <xd:SigningCertificate>
            <xd:Cert>
              <xd:CertDigest>
                <DigestMethod Algorithm="http://www.w3.org/2001/04/xmlenc#sha256"/>
                <DigestValue>aXji2+cY21krBTdQyi18BlMUQx448zwZ/FazSHuwLPA=</DigestValue>
              </xd:CertDigest>
              <xd:IssuerSerial>
                <X509IssuerName>C=PY, O=DOCUMENTA S.A., SERIALNUMBER=RUC80050172-1, CN=CA-DOCUMENTA S.A.</X509IssuerName>
                <X509SerialNumber>6873104277972229975</X509SerialNumber>
              </xd:IssuerSerial>
            </xd:Cert>
          </xd:SigningCertificate>
          <xd:SignaturePolicyIdentifier>
            <xd:SignaturePolicyImplied/>
          </xd:SignaturePolicyIdentifier>
        </xd:SignedSignatureProperties>
      </xd:SignedProperties>
      <xd:UnsignedProperties>
        <xd:UnsignedSignatureProperties>
          <xd:CertificateValues>
            <xd:EncapsulatedX509Certificate>MIIHmTCCBYGgAwIBAgIQCW5/2IX73g5iQiLaBfeVkDANBgkqhkiG9w0BAQsFADBvMQswCQYDVQQGEwJQWTErMCkGA1UECgwiTWluaXN0ZXJpbyBkZSBJbmR1c3RyaWEgeSBDb21lcmNpbzEzMDEGA1UEAwwqQXV0b3JpZGFkIENlcnRpZmljYWRvcmEgUmHDrXogZGVsIFBhcmFndWF5MB4XDTIyMDMyODIxMDQyNloXDTMyMDMyODIxMDQyNlowWjEaMBgGA1UEAwwRQ0EtRE9DVU1FTlRBIFMuQS4xFjAUBgNVBAUTDVJVQzgwMDUwMTcyLTExFzAVBgNVBAoMDkRPQ1VNRU5UQSBTLkEuMQswCQYDVQQGEwJQWTCCAiIwDQYJKoZIhvcNAQEBBQADggIPADCCAgoCggIBALl3VAi0Alq5fEoGczPNhxU0CB4mcjgPTOFeTw9XgbDZsI8aKKpELagSFFiSn178WV3HE2gaRuzupegPbGEzxE+s/MkP5/7vBdKTalpVuJKggjvK+SKk4QCRMaI8d/trFQwm06NftPXfOROzHVNx1s7pBSC0/2L5K3hndwizt8Ps2BHzPQRExvzwjjF3FWhuN0LRA+jFSHzHwoYryoSzs4wnoV+HHLNP9ytDHa0GCQu2NsKH7W/MvrDFMS4ASyKnryeeVc+DXg8nELxojWtdnOoZ2q3914KqTI8KO3XeEaVS+uR++oKjZeMlBuobybgMfTZQajV6pLaZ/F8qj080yHl5AGdTB0IP9OeOMzGtT6fSEDDsFY3AjYzmqz/y6Aj6CRd1GN2KY9juoDm/UPn1URxja+NX2PLZwBC3W71VQAEyYYNDC5WLF1vxGi5jNKg29Cj4PuXL7Ru8mWtrerdMrjC9ij0El6AO5HLvkJhwNcw4qEy0XrvM6arll0TNrpqsdano78OJJzqnYw58JsA85fU0AhsLrQVJOqyIFkqo1uWbBheTnKyJphiz4dO2xvjNZ5ce3vTBn4rS0cLuS3bnPJKntUiEowB9QSqfkYH5Vlnq2H29DizDeyJLemGq5IOppLBIDkDj7Gicpt4/lc5YsK8dMxZ9baIBEqW3z2buRXG3AgMBAAGjggJEMIICQDASBgNVHRMBAf8ECDAGAQH/AgEAMA4GA1UdDwEB/wQEAwIBBjAdBgNVHQ4EFgQUoT2FK83YLJYfOQIMn1M7WNiVC3swHwYDVR0jBBgwFoAUwsQR8ipoRAwAKOxM1inbkvtevdYwewYIKwYBBQUHAQEEbzBtMD8GCCsGAQUFBzAChjNodHRwczovL3d3dy5hY3JhaXouZ292LnB5L2NydC9hY19yYWl6X3B5X3NoYTI1Ni5jcnQwKgYIKwYBBQUHMAGGHmh0dHBzOi8vd3d3LmRpZ2l0by5jb20ucHkvb2NzcDCCAR0GA1UdIASCARQwggEQMIIBDAYDVR0gMIIBAzA2BggrBgEFBQcCARYqaHR0cDovL3d3dy5hY3JhaXouZ292LnB5L2Nwcy9wb2xpdGljYXMucGRmMGYGCCsGAQUFBwICMFoaWENlcnRpZmljYWRvcyBlbWl0aWRvcyBkZW50cm8gZGVsIG1hcmNvIGRlIGxhIFBLSSBQYXJhZ3VheSBiYWpvIGxhIGplcmFycXVpYSBkZSBzdSBBQ1JhaXowYQYIKwYBBQUHAgIwVRpTSXNzdWVkIENlcnRpZmljYXRlcyBpbiB0aGUgc2NvcGUgb2YgdGhlIFBLSSBQYXJhZ3VheSB1bmRlciB0aGUgaGllcmFjaHkgb2YgUk9PVCBDQS4wPAYDVR0fBDUwMzAxoC+gLYYraHR0cDovL3d3dy5hY3JhaXouZ292LnB5L2FybC9hY19yYWl6X3B5LmNybDANBgkqhkiG9w0BAQsFAAOCAgEAVRaVKkIUApSs+vKLRZgG/umJSryJ7+PJf88ls2R4V/XCyn7tFE7yvUtCDKGFtpHDJUUsb7cvQo2mbEIhG91IIlIgW3CLOK99rZ870o7D681L+8eCsX+G/HelrxUuAA6JvIzr4wNrRotuMxbXxUjmqoRatSAE4kqlWqgd6b7LhUz5nWuEhtwp2ykXaZJVmi6u8FaOtlgEpGmHdwsFSqvxumK2YvVYMV9UBWqsC8r2lrYqoXxypBCnP1huF45U6Nw2qdge8mi3SINPBGfo4Gs7RiIH0PFqYXL0kAnx/3Q0oERRLMO8PkzFRrhJ4dciLMSd8pUPqLBB+fwuu6IB4iGfcL8HFDnORptePhwmrKj/7Zk1EyT914N7GMaXr10Jz3MHmlEXx7D2s6J2fHAHufrE5EQ4cuIbNiYcR/yAwXpk5ymk2lNAiaA2HUwsZJVnE15P41YUt6z9s1qcSabQHSNKQ6Nig4nPvKWJUCS9HsYko/rNYwBymbJ7vGL/e9O6/Of+yVr+buxRU1GM8soizyYGTKESkrZBwOQbF+31D9pjh7xaX/hfM2Gy58IRiCCmS74e8jV9yBDTc/6vvzH6iYRUz8GFtrZGxVtjjYYqAPw836rxvV5VW+u4aMskF0N5F8fIssqgBZ8jaHD7+bIM1groggaKN7OKsCvtctxQiljPJcc=</xd:EncapsulatedX509Certificate>
            <xd:EncapsulatedX509Certificate>MIIF+TCCA+GgAwIBAgIQDCG0OEbFG/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cm6CSmT+jjZqFSsUDVF/dhuVxBS93gNy7t8XCJBugnJ6t+HUiVeziPNNVoVn9tOhVFxeJrOlfJxmvl9TTax0QbTwJUmw3AiPNNd1rdJL1gsQCKV0h4f+5djd/ZbnOV8B9VYtXpU/E6csQHEkYodpkKUQswcftFPjcyhPDub8DoZfx1oBno0MJ0RhqDB6IxO5PHP5vbIggEDtezYneIyJsJyuC/KqeaJO30275dqN4rDZ8smOIOII/9L/z3agbfkiuc9vKgXi9N7UXm0Vcb/tjvBiey9U7cahNA+W5x+mcwC2bnkGLMVVMCrW9JbYvFCjyrg306IjoKQcVMoHcuxrYSME7ILqzglWgws26G45/khG2f9IpS6EDTqt5uaKU9ogocmmUMtHfGqDRvp1yOKRs9jPuYcju6hJlkD9c8McKxkr9NMBR0q/SswzRwNm8KhoPubjzCj0nYx6N2fnLBy6PhCpsmyf+z0LbT36voKNTSDKYYt03Ih2qL2uM0PeaSim5bsw+kwDcIPTX1CS/OxIBgLUHlxAs28VIVKA/OE/m9eHcn6N3lYOt3vEWkHr/wJqhk2JPw0G5apqj4nM74qX4YIONx/lGQSf47elkliPsGftfp4KsHB+9o1bNrRCTfk6EpELx23RPwArCiA1dyjQofa4YW9yqGraAHp5bAgMBAAGjgZAwgY0wDwYDVR0TAQH/BAUwAwEB/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e9OvgiJE3Hin++Gd2+j0gzIrKZ1xEO7KdvRPrOj9D7xl63oK+VFX6d/FvUISJdPvsRjsvwbEm71FYe7Y5bDRLV1Zsti4pSOJMGl1ZgkCKgLEBfTQpnGuOzRlD30ddt4aCQnj/nSSJBsKHJ5MDed5f09ufzS5g6gRudIeoa6kV0vA2KI+28Fafz1F/TRuE451nhb3M2vRBmcFj/nEZYt7adecYY98gXefxmwosPwOeKZq2EjGL7/Si3l2sOiOazOprbV4XJfeVajBZY7o39U5SoPSMNqrPVeZfELwRqgX/LCUPqFEePTYrHaOdu3A7AoJb7q1rj9SEtB10hfIsg+BKF7ukFcqkoeys9ug5X16A1//LmaNuku471ePVUzKw30WGTawFzOgxc1CsKqyVHxeGfmRdoqDwGl37S16NJSSPU9rloIe77LqiQR7NZfFW/9cWnsPLHS3pCWJEYNbc4UL8pIOOBKt1edM6wK+Wkd8J+/1EBu+LFCdjEgW07kZqe300S6TQYFxgD6KOCSM6ou33kR4rVF20lSWwwhDSf/DLn8e</xd:EncapsulatedX509Certificate>
          </xd:CertificateValues>
        </xd:UnsignedSignatureProperties>
      </xd:UnsignedProperties>
    </xd:QualifyingProperties>
  </Object>
  <Object Id="idValidSigLnImg">AQAAAGwAAAAAAAAAAAAAAP8AAAB/AAAAAAAAAAAAAADrEQAA/AgAACBFTUYAAAEA2BsAAKoAAAAGAAAAAAAAAAAAAAAAAAAAgAcAADgEAABYAQAAwgAAAAAAAAAAAAAAAAAAAMA/BQDQ9QIACgAAABAAAAAAAAAAAAAAAEsAAAAQAAAAAAAAAAUAAAAeAAAAGAAAAAAAAAAAAAAAAAEAAIAAAAAnAAAAGAAAAAEAAAA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8PDwAAAAAAAlAAAADAAAAAEAAABMAAAAZAAAAAAAAAAAAAAA/wAAAH8AAAAAAAAAAAAAAAABAACAAAAAIQDwAAAAAAAAAAAAAACAPwAAAAAAAAAAAACAPwAAAAAAAAAAAAAAAAAAAAAAAAAAAAAAAAAAAAAAAAAAJQAAAAwAAAAAAACAKAAAAAwAAAABAAAAJwAAABgAAAABAAAAAAAAAPDw8A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MMAAAAEAAAA9gAAABAAAADDAAAABAAAADQAAAANAAAAIQDwAAAAAAAAAAAAAACAPwAAAAAAAAAAAACAPwAAAAAAAAAAAAAAAAAAAAAAAAAAAAAAAAAAAAAAAAAAJQAAAAwAAAAAAACAKAAAAAwAAAABAAAAUgAAAHABAAABAAAA9f///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AAAAAASAAAADAAAAAEAAAAeAAAAGAAAAMMAAAAEAAAA9wAAABEAAAAlAAAADAAAAAEAAABUAAAAhAAAAMQAAAAEAAAA9QAAABAAAAABAAAAVVWPQSa0j0HEAAAABAAAAAkAAABMAAAAAAAAAAAAAAAAAAAA//////////9gAAAAMgA2AC8AMwAvADIAMAAyADQAAAAGAAAABgAAAAQAAAAGAAAABAAAAAYAAAAGAAAABgAAAAYAAABLAAAAQAAAADAAAAAFAAAAIAAAAAEAAAABAAAAEAAAAAAAAAAAAAAAAAEAAIAAAAAAAAAAAAAAAAABAACAAAAAUgAAAHABAAACAAAAEAAAAAc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FgAAAAAAAAA1AAAAIQDwAAAAAAAAAAAAAACAPwAAAAAAAAAAAACAPwAAAAAAAAAAAAAAAAAAAAAAAAAAAAAAAAAAAAAAAAAAJQAAAAwAAAAAAACAKAAAAAwAAAADAAAAJwAAABgAAAADAAAAAAAAAAAAAAAAAAAAJQAAAAwAAAADAAAATAAAAGQAAAAAAAAAAAAAAP//////////AAAAABYAAAAAAQAAAAAAACEA8AAAAAAAAAAAAAAAgD8AAAAAAAAAAAAAgD8AAAAAAAAAAAAAAAAAAAAAAAAAAAAAAAAAAAAAAAAAACUAAAAMAAAAAAAAgCgAAAAMAAAAAwAAACcAAAAYAAAAAwAAAAAAAAAAAAAAAAAAACUAAAAMAAAAAwAAAEwAAABkAAAAAAAAAAAAAAD//////////wABAAAWAAAAAAAAADUAAAAhAPAAAAAAAAAAAAAAAIA/AAAAAAAAAAAAAIA/AAAAAAAAAAAAAAAAAAAAAAAAAAAAAAAAAAAAAAAAAAAlAAAADAAAAAAAAIAoAAAADAAAAAMAAAAnAAAAGAAAAAMAAAAAAAAAAAAAAAAAAAAlAAAADAAAAAMAAABMAAAAZAAAAAAAAABLAAAA/wAAAEwAAAAAAAAASwAAAAABAAACAAAAIQDwAAAAAAAAAAAAAACAPwAAAAAAAAAAAACAPwAAAAAAAAAAAAAAAAAAAAAAAAAAAAAAAAAAAAAAAAAAJQAAAAwAAAAAAACAKAAAAAwAAAADAAAAJwAAABgAAAADAAAAAAAAAP///wAAAAAAJQAAAAwAAAADAAAATAAAAGQAAAAAAAAAFgAAAP8AAABKAAAAAAAAABYAAAAAAQAANQAAACEA8AAAAAAAAAAAAAAAgD8AAAAAAAAAAAAAgD8AAAAAAAAAAAAAAAAAAAAAAAAAAAAAAAAAAAAAAAAAACUAAAAMAAAAAAAAgCgAAAAMAAAAAwAAACcAAAAYAAAAAwAAAAAAAAD///8AAAAAACUAAAAMAAAAAwAAAEwAAABkAAAACQAAACcAAAAfAAAASgAAAAkAAAAn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CgAAACcAAAAeAAAASgAAAAEAAABVVY9BJrSPQQoAAABLAAAAAQAAAEwAAAAEAAAACQAAACcAAAAgAAAASwAAAFAAAABYAHcAFQAAABYAAAAMAAAAAAAAACUAAAAMAAAAAgAAACcAAAAYAAAABAAAAAAAAAD///8AAAAAACUAAAAMAAAABAAAAEwAAABkAAAAKQAAABkAAAD2AAAASgAAACkAAAAZAAAAzgAAADIAAAAhAPAAAAAAAAAAAAAAAIA/AAAAAAAAAAAAAIA/AAAAAAAAAAAAAAAAAAAAAAAAAAAAAAAAAAAAAAAAAAAlAAAADAAAAAAAAIAoAAAADAAAAAQAAAAnAAAAGAAAAAQAAAAAAAAA////AAAAAAAlAAAADAAAAAQAAABMAAAAZAAAACkAAAAZAAAA9gAAAEcAAAApAAAAGQAAAM4AAAAvAAAAIQDwAAAAAAAAAAAAAACAPwAAAAAAAAAAAACAPwAAAAAAAAAAAAAAAAAAAAAAAAAAAAAAAAAAAAAAAAAAJQAAAAwAAAAAAACAKAAAAAwAAAAEAAAAJwAAABgAAAAEAAAAAAAAAP///wAAAAAAJQAAAAwAAAAEAAAATAAAAGQAAAApAAAAMwAAANMAAABHAAAAKQAAADMAAACrAAAAFQAAACEA8AAAAAAAAAAAAAAAgD8AAAAAAAAAAAAAgD8AAAAAAAAAAAAAAAAAAAAAAAAAAAAAAAAAAAAAAAAAACUAAAAMAAAAAAAAgCgAAAAMAAAABAAAAFIAAABwAQAABAAAAPD///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pAAAAMwAAANQAAABIAAAAJQAAAAwAAAAEAAAAVAAAANAAAAAqAAAAMwAAANIAAABHAAAAAQAAAFVVj0EmtI9BKgAAADMAAAAWAAAATAAAAAAAAAAAAAAAAAAAAP//////////eAAAAEYAZQBkAGUAcgBpAGMAbwAgAEMAQQBMAEwASQBaAE8AIABQAEUAQwBDAEkACAAAAAgAAAAJAAAACAAAAAYAAAAEAAAABwAAAAkAAAAEAAAACgAAAAoAAAAIAAAACAAAAAQAAAAJAAAADAAAAAQAAAAJAAAACAAAAAoAAAAKAAAABAAAAEsAAABAAAAAMAAAAAUAAAAgAAAAAQAAAAEAAAAQAAAAAAAAAAAAAAAAAQAAgAAAAAAAAAAAAAAAAAEAAIAAAAAlAAAADAAAAAIAAAAnAAAAGAAAAAUAAAAAAAAA////AAAAAAAlAAAADAAAAAUAAABMAAAAZAAAAAAAAABQAAAA/wAAAHwAAAAAAAAAUAAAAAABAAAtAAAAIQDwAAAAAAAAAAAAAACAPwAAAAAAAAAAAACAPwAAAAAAAAAAAAAAAAAAAAAAAAAAAAAAAAAAAAAAAAAAJQAAAAwAAAAAAACAKAAAAAwAAAAFAAAAJwAAABgAAAAFAAAAAAAAAP///wAAAAAAJQAAAAwAAAAFAAAATAAAAGQAAAAJAAAAUAAAAPYAAABcAAAACQAAAFAAAADuAAAADQAAACEA8AAAAAAAAAAAAAAAgD8AAAAAAAAAAAAAgD8AAAAAAAAAAAAAAAAAAAAAAAAAAAAAAAAAAAAAAAAAACUAAAAMAAAAAAAAgCgAAAAMAAAABQAAACUAAAAMAAAAAQAAABgAAAAMAAAAAAAAABIAAAAMAAAAAQAAAB4AAAAYAAAACQAAAFAAAAD3AAAAXQAAACUAAAAMAAAAAQAAAFQAAADQAAAACgAAAFAAAAB2AAAAXAAAAAEAAABVVY9BJrSPQQoAAABQAAAAFgAAAEwAAAAAAAAAAAAAAAAAAAD//////////3gAAABGAGUAZABlAHIAaQBjAG8AIABDAGEAbABsAGkAegBvACAAUABlAGMAYwBpAAYAAAAGAAAABwAAAAYAAAAEAAAAAwAAAAUAAAAHAAAAAwAAAAcAAAAGAAAAAwAAAAMAAAADAAAABQAAAAcAAAADAAAABgAAAAYAAAAFAAAABQAAAAMAAABLAAAAQAAAADAAAAAFAAAAIAAAAAEAAAABAAAAEAAAAAAAAAAAAAAAAAEAAIAAAAAAAAAAAAAAAAABAACAAAAAJQAAAAwAAAACAAAAJwAAABgAAAAFAAAAAAAAAP///wAAAAAAJQAAAAwAAAAFAAAATAAAAGQAAAAJAAAAYAAAAPYAAABsAAAACQAAAGAAAADuAAAADQAAACEA8AAAAAAAAAAAAAAAgD8AAAAAAAAAAAAAgD8AAAAAAAAAAAAAAAAAAAAAAAAAAAAAAAAAAAAAAAAAACUAAAAMAAAAAAAAgCgAAAAMAAAABQAAACUAAAAMAAAAAQAAABgAAAAMAAAAAAAAABIAAAAMAAAAAQAAAB4AAAAYAAAACQAAAGAAAAD3AAAAbQAAACUAAAAMAAAAAQAAAFQAAACIAAAACgAAAGAAAAA/AAAAbAAAAAEAAABVVY9BJrSPQQoAAABgAAAACgAAAEwAAAAAAAAAAAAAAAAAAAD//////////2AAAABQAHIAZQBzAGkAZABlAG4AdABlAAYAAAAEAAAABgAAAAUAAAADAAAABwAAAAYAAAAHAAAABAAAAAYAAABLAAAAQAAAADAAAAAFAAAAIAAAAAEAAAABAAAAEAAAAAAAAAAAAAAAAAEAAIAAAAAAAAAAAAAAAAABAACAAAAAJQAAAAwAAAACAAAAJwAAABgAAAAFAAAAAAAAAP///wAAAAAAJQAAAAwAAAAFAAAATAAAAGQAAAAJAAAAcAAAANAAAAB8AAAACQAAAHAAAADIAAAADQAAACEA8AAAAAAAAAAAAAAAgD8AAAAAAAAAAAAAgD8AAAAAAAAAAAAAAAAAAAAAAAAAAAAAAAAAAAAAAAAAACUAAAAMAAAAAAAAgCgAAAAMAAAABQAAACUAAAAMAAAAAQAAABgAAAAMAAAAAAAAABIAAAAMAAAAAQAAABYAAAAMAAAAAAAAAFQAAAAgAQAACgAAAHAAAADPAAAAfAAAAAEAAABVVY9BJrSPQQoAAABwAAAAIwAAAEwAAAAEAAAACQAAAHAAAADRAAAAfQAAAJQAAABGAGkAcgBtAGEAZABvACAAcABvAHIAOgAgAEYARQBEAEUAUgBJAEMATwAgAEMAQQBMAEwASQBaAE8AIABQAEUAQwBDAEkALncGAAAAAwAAAAQAAAAJAAAABgAAAAcAAAAHAAAAAwAAAAcAAAAHAAAABAAAAAMAAAADAAAABgAAAAYAAAAIAAAABgAAAAcAAAADAAAABwAAAAkAAAADAAAABwAAAAcAAAAFAAAABQAAAAMAAAAGAAAACQAAAAMAAAAGAAAABgAAAAcAAAAHAAAAAwAAABYAAAAMAAAAAAAAACUAAAAMAAAAAgAAAA4AAAAUAAAAAAAAABAAAAAUAAAA</Object>
  <Object Id="idInvalidSigLnImg">AQAAAGwAAAAAAAAAAAAAAP8AAAB/AAAAAAAAAAAAAADrEQAA/AgAACBFTUYAAAEASCEAALEAAAAGAAAAAAAAAAAAAAAAAAAAgAcAADgEAABYAQAAwgAAAAAAAAAAAAAAAAAAAMA/BQDQ9QIACgAAABAAAAAAAAAAAAAAAEsAAAAQAAAAAAAAAAUAAAAeAAAAGAAAAAAAAAAAAAAAAAEAAIAAAAAnAAAAGAAAAAEAAAA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8PDwAAAAAAAlAAAADAAAAAEAAABMAAAAZAAAAAAAAAAAAAAA/wAAAH8AAAAAAAAAAAAAAAABAACAAAAAIQDwAAAAAAAAAAAAAACAPwAAAAAAAAAAAACAPwAAAAAAAAAAAAAAAAAAAAAAAAAAAAAAAAAAAAAAAAAAJQAAAAwAAAAAAACAKAAAAAwAAAABAAAAJwAAABgAAAABAAAAAAAAAPDw8A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AkAAAADAAAAGAAAABIAAAAJAAAAAwAAABAAAAAQAAAAIQDwAAAAAAAAAAAAAACAPwAAAAAAAAAAAACAPwAAAAAAAAAAAAAAAAAAAAAAAAAAAAAAAAAAAAAAAAAAJQAAAAwAAAAAAACAKAAAAAwAAAABAAAAFQAAAAwAAAADAAAAcgAAAKAEAAAKAAAAAwAAABcAAAAQAAAACgAAAAMAAAAOAAAADgAAAAAA/wEAAAAAAAAAAAAAgD8AAAAAAAAAAAAAgD8AAAAAAAAAAP///wAAAAAAbAAAADQAAACgAAAAAAQAAA4AAAAOAAAAKAAAABAAAAAQAAAAAQAgAAMAAAAABAAAAAAAAAAAAAAAAAAAAAAAAAAA/wAA/wAA/wAAAAAAAAAAAAAAAAAAAAAAAAAAAAAAAAAAAAAAAAAAAAAAAAAAAAAAAAAAAAAAAAAAAAAAAAAAAAAAAAAAAAAAAAAAAAAAAAAAAAAAAAAAAAAAAAAAAAAAAAAAAAAAAAAAAAAAAAAAAAAAAAAAAAAAAAAAAAAAAAAAAAAAAAAAAAAAAAAAAAAAAAAAAAAAHh8fihgZGW4AAAAAAAAAAA4POT01N9bmAAAAAAAAAAAAAAAAAAAAADs97f8AAAAAAAAAAAAAAAAAAAAAAAAAADo7O6Y4Ojr/ODo6/wsLCzEAAAAADg85PTU31uYAAAAAAAAAADs97f8AAAAAAAAAAAAAAAAAAAAAAAAAAAAAAAA6Ozumpqen//r6+v9OUFD/kZKS/wAAAAAODzk9NTfW5js97f8AAAAAAAAAAAAAAAAAAAAAAAAAAAAAAAAAAAAAOjs7pqanp//6+vr/+vr6//r6+v+srKyvAAAAADs97f81N9bmAAAAAAAAAAAAAAAAAAAAAAAAAAAAAAAAAAAAADo7O6amp6f/+vr6//r6+v88PDw9AAAAADs97f8AAAAADg85PTU31uYAAAAAAAAAAAAAAAAAAAAAAAAAAAAAAAA6Ozumpqen//r6+v88PDw9AAAAADs97f8AAAAAAAAAAAAAAAAODzk9NTfW5gAAAAAAAAAAAAAAAAAAAAAAAAAAOjs7ppGSkv84Ojr/ODo6/xISElEAAAAAAAAAAAAAAAAAAAAAAAAAAAAAAAAAAAAAAAAAAAAAAAAAAAAAAAAAADo7O6ZOUFD/+vr6//r6+v+vr6/xOzs7e0lLS8wAAAAAAAAAAAAAAAAAAAAAAAAAAAAAAAAAAAAAAAAAAAAAAABFR0f2+vr6//r6+v/6+vr/+vr6//r6+v9ISkr4CwsLMQAAAAAAAAAAAAAAAAAAAAAAAAAAAAAAAAAAAAAYGRluiImJ9vr6+v/6+vr/+vr6//r6+v/6+vr/pqen/x4fH4oAAAAAAAAAAAAAAAAAAAAAAAAAAAAAAAAAAAAAGBkZboiJifb6+vr/+vr6//r6+v/6+vr/+vr6/6anp/8eHx+KAAAAAAAAAAAAAAAAAAAAAAAAAAAAAAAAAAAAAAsLCzFISkr4+vr6//r6+v/6+vr/+vr6//r6+v9dXl72EhISUQAAAAAAAAAAAAAAAAAAAAAAAAAAAAAAAAAAAAAAAAAAHh8fimZnZ//6+vr/+vr6//r6+v97fX3/OTs7uwAAAAAAAAAAAAAAAAAAAAAAAAAAAAAAAAAAAAAAAAAAAAAAAAAAAAAYGRluODo6/zg6Ov84Ojr/Hh8figAAAAAAAAAAAAAAAAAAAAAAAAAAAAAAAAAAAAAnAAAAGAAAAAEAAAAAAAAA////AAAAAAAlAAAADAAAAAEAAABMAAAAZAAAACIAAAAEAAAAcQAAABAAAAAiAAAABAAAAFAAAAANAAAAIQDwAAAAAAAAAAAAAACAPwAAAAAAAAAAAACAPwAAAAAAAAAAAAAAAAAAAAAAAAAAAAAAAAAAAAAAAAAAJQAAAAwAAAAAAACAKAAAAAwAAAABAAAAUgAAAHABAAABAAAA9f///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P8AAAASAAAADAAAAAEAAAAeAAAAGAAAACIAAAAEAAAAcgAAABEAAAAlAAAADAAAAAEAAABUAAAAqAAAACMAAAAEAAAAcAAAABAAAAABAAAAVVWPQSa0j0EjAAAABAAAAA8AAABMAAAAAAAAAAAAAAAAAAAA//////////9sAAAARgBpAHIAbQBhACAAbgBvACAAdgDhAGwAaQBkAGEAY2EGAAAAAwAAAAQAAAAJAAAABgAAAAMAAAAHAAAABwAAAAMAAAAFAAAABgAAAAMAAAADAAAABwAAAAYAAABLAAAAQAAAADAAAAAFAAAAIAAAAAEAAAABAAAAEAAAAAAAAAAAAAAAAAEAAIAAAAAAAAAAAAAAAAABAACAAAAAUgAAAHABAAACAAAAEAAAAAc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FgAAAAAAAAA1AAAAIQDwAAAAAAAAAAAAAACAPwAAAAAAAAAAAACAPwAAAAAAAAAAAAAAAAAAAAAAAAAAAAAAAAAAAAAAAAAAJQAAAAwAAAAAAACAKAAAAAwAAAADAAAAJwAAABgAAAADAAAAAAAAAAAAAAAAAAAAJQAAAAwAAAADAAAATAAAAGQAAAAAAAAAAAAAAP//////////AAAAABYAAAAAAQAAAAAAACEA8AAAAAAAAAAAAAAAgD8AAAAAAAAAAAAAgD8AAAAAAAAAAAAAAAAAAAAAAAAAAAAAAAAAAAAAAAAAACUAAAAMAAAAAAAAgCgAAAAMAAAAAwAAACcAAAAYAAAAAwAAAAAAAAAAAAAAAAAAACUAAAAMAAAAAwAAAEwAAABkAAAAAAAAAAAAAAD//////////wABAAAWAAAAAAAAADUAAAAhAPAAAAAAAAAAAAAAAIA/AAAAAAAAAAAAAIA/AAAAAAAAAAAAAAAAAAAAAAAAAAAAAAAAAAAAAAAAAAAlAAAADAAAAAAAAIAoAAAADAAAAAMAAAAnAAAAGAAAAAMAAAAAAAAAAAAAAAAAAAAlAAAADAAAAAMAAABMAAAAZAAAAAAAAABLAAAA/wAAAEwAAAAAAAAASwAAAAABAAACAAAAIQDwAAAAAAAAAAAAAACAPwAAAAAAAAAAAACAPwAAAAAAAAAAAAAAAAAAAAAAAAAAAAAAAAAAAAAAAAAAJQAAAAwAAAAAAACAKAAAAAwAAAADAAAAJwAAABgAAAADAAAAAAAAAP///wAAAAAAJQAAAAwAAAADAAAATAAAAGQAAAAAAAAAFgAAAP8AAABKAAAAAAAAABYAAAAAAQAANQAAACEA8AAAAAAAAAAAAAAAgD8AAAAAAAAAAAAAgD8AAAAAAAAAAAAAAAAAAAAAAAAAAAAAAAAAAAAAAAAAACUAAAAMAAAAAAAAgCgAAAAMAAAAAwAAACcAAAAYAAAAAwAAAAAAAAD///8AAAAAACUAAAAMAAAAAwAAAEwAAABkAAAACQAAACcAAAAfAAAASgAAAAkAAAAn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CgAAACcAAAAeAAAASgAAAAEAAABVVY9BJrSPQQoAAABLAAAAAQAAAEwAAAAEAAAACQAAACcAAAAgAAAASwAAAFAAAABYAJg/FQAAABYAAAAMAAAAAAAAACUAAAAMAAAAAgAAACcAAAAYAAAABAAAAAAAAAD///8AAAAAACUAAAAMAAAABAAAAEwAAABkAAAAKQAAABkAAAD2AAAASgAAACkAAAAZAAAAzgAAADIAAAAhAPAAAAAAAAAAAAAAAIA/AAAAAAAAAAAAAIA/AAAAAAAAAAAAAAAAAAAAAAAAAAAAAAAAAAAAAAAAAAAlAAAADAAAAAAAAIAoAAAADAAAAAQAAAAnAAAAGAAAAAQAAAAAAAAA////AAAAAAAlAAAADAAAAAQAAABMAAAAZAAAACkAAAAZAAAA9gAAAEcAAAApAAAAGQAAAM4AAAAvAAAAIQDwAAAAAAAAAAAAAACAPwAAAAAAAAAAAACAPwAAAAAAAAAAAAAAAAAAAAAAAAAAAAAAAAAAAAAAAAAAJQAAAAwAAAAAAACAKAAAAAwAAAAEAAAAJwAAABgAAAAEAAAAAAAAAP///wAAAAAAJQAAAAwAAAAEAAAATAAAAGQAAAApAAAAMwAAANMAAABHAAAAKQAAADMAAACrAAAAFQAAACEA8AAAAAAAAAAAAAAAgD8AAAAAAAAAAAAAgD8AAAAAAAAAAAAAAAAAAAAAAAAAAAAAAAAAAAAAAAAAACUAAAAMAAAAAAAAgCgAAAAMAAAABAAAAFIAAABwAQAABAAAAPD///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pAAAAMwAAANQAAABIAAAAJQAAAAwAAAAEAAAAVAAAANAAAAAqAAAAMwAAANIAAABHAAAAAQAAAFVVj0EmtI9BKgAAADMAAAAWAAAATAAAAAAAAAAAAAAAAAAAAP//////////eAAAAEYAZQBkAGUAcgBpAGMAbwAgAEMAQQBMAEwASQBaAE8AIABQAEUAQwBDAEkACAAAAAgAAAAJAAAACAAAAAYAAAAEAAAABwAAAAkAAAAEAAAACgAAAAoAAAAIAAAACAAAAAQAAAAJAAAADAAAAAQAAAAJAAAACAAAAAoAAAAKAAAABAAAAEsAAABAAAAAMAAAAAUAAAAgAAAAAQAAAAEAAAAQAAAAAAAAAAAAAAAAAQAAgAAAAAAAAAAAAAAAAAEAAIAAAAAlAAAADAAAAAIAAAAnAAAAGAAAAAUAAAAAAAAA////AAAAAAAlAAAADAAAAAUAAABMAAAAZAAAAAAAAABQAAAA/wAAAHwAAAAAAAAAUAAAAAABAAAtAAAAIQDwAAAAAAAAAAAAAACAPwAAAAAAAAAAAACAPwAAAAAAAAAAAAAAAAAAAAAAAAAAAAAAAAAAAAAAAAAAJQAAAAwAAAAAAACAKAAAAAwAAAAFAAAAJwAAABgAAAAFAAAAAAAAAP///wAAAAAAJQAAAAwAAAAFAAAATAAAAGQAAAAJAAAAUAAAAPYAAABcAAAACQAAAFAAAADuAAAADQAAACEA8AAAAAAAAAAAAAAAgD8AAAAAAAAAAAAAgD8AAAAAAAAAAAAAAAAAAAAAAAAAAAAAAAAAAAAAAAAAACUAAAAMAAAAAAAAgCgAAAAMAAAABQAAACUAAAAMAAAAAQAAABgAAAAMAAAAAAAAABIAAAAMAAAAAQAAAB4AAAAYAAAACQAAAFAAAAD3AAAAXQAAACUAAAAMAAAAAQAAAFQAAADQAAAACgAAAFAAAAB2AAAAXAAAAAEAAABVVY9BJrSPQQoAAABQAAAAFgAAAEwAAAAAAAAAAAAAAAAAAAD//////////3gAAABGAGUAZABlAHIAaQBjAG8AIABDAGEAbABsAGkAegBvACAAUABlAGMAYwBpAAYAAAAGAAAABwAAAAYAAAAEAAAAAwAAAAUAAAAHAAAAAwAAAAcAAAAGAAAAAwAAAAMAAAADAAAABQAAAAcAAAADAAAABgAAAAYAAAAFAAAABQAAAAMAAABLAAAAQAAAADAAAAAFAAAAIAAAAAEAAAABAAAAEAAAAAAAAAAAAAAAAAEAAIAAAAAAAAAAAAAAAAABAACAAAAAJQAAAAwAAAACAAAAJwAAABgAAAAFAAAAAAAAAP///wAAAAAAJQAAAAwAAAAFAAAATAAAAGQAAAAJAAAAYAAAAPYAAABsAAAACQAAAGAAAADuAAAADQAAACEA8AAAAAAAAAAAAAAAgD8AAAAAAAAAAAAAgD8AAAAAAAAAAAAAAAAAAAAAAAAAAAAAAAAAAAAAAAAAACUAAAAMAAAAAAAAgCgAAAAMAAAABQAAACUAAAAMAAAAAQAAABgAAAAMAAAAAAAAABIAAAAMAAAAAQAAAB4AAAAYAAAACQAAAGAAAAD3AAAAbQAAACUAAAAMAAAAAQAAAFQAAACIAAAACgAAAGAAAAA/AAAAbAAAAAEAAABVVY9BJrSPQQoAAABgAAAACgAAAEwAAAAAAAAAAAAAAAAAAAD//////////2AAAABQAHIAZQBzAGkAZABlAG4AdABlAAYAAAAEAAAABgAAAAUAAAADAAAABwAAAAYAAAAHAAAABAAAAAYAAABLAAAAQAAAADAAAAAFAAAAIAAAAAEAAAABAAAAEAAAAAAAAAAAAAAAAAEAAIAAAAAAAAAAAAAAAAABAACAAAAAJQAAAAwAAAACAAAAJwAAABgAAAAFAAAAAAAAAP///wAAAAAAJQAAAAwAAAAFAAAATAAAAGQAAAAJAAAAcAAAANAAAAB8AAAACQAAAHAAAADIAAAADQAAACEA8AAAAAAAAAAAAAAAgD8AAAAAAAAAAAAAgD8AAAAAAAAAAAAAAAAAAAAAAAAAAAAAAAAAAAAAAAAAACUAAAAMAAAAAAAAgCgAAAAMAAAABQAAACUAAAAMAAAAAQAAABgAAAAMAAAAAAAAABIAAAAMAAAAAQAAABYAAAAMAAAAAAAAAFQAAAAgAQAACgAAAHAAAADPAAAAfAAAAAEAAABVVY9BJrSPQQoAAABwAAAAIwAAAEwAAAAEAAAACQAAAHAAAADRAAAAfQAAAJQAAABGAGkAcgBtAGEAZABvACAAcABvAHIAOgAgAEYARQBEAEUAUgBJAEMATwAgAEMAQQBMAEwASQBaAE8AIABQAEUAQwBDAEkAAAAGAAAAAwAAAAQAAAAJAAAABgAAAAcAAAAHAAAAAwAAAAcAAAAHAAAABAAAAAMAAAADAAAABgAAAAYAAAAIAAAABgAAAAcAAAADAAAABwAAAAkAAAADAAAABwAAAAcAAAAFAAAABQAAAAMAAAAGAAAACQAAAAMAAAAGAAAABgAAAAcAAAAHAAAAAwAAABYAAAAMAAAAAAAAACUAAAAMAAAAAgAAAA4AAAAUAAAAAAAAABAAAAAUAAAA</Object>
</Signature>
</file>

<file path=_xmlsignatures/sig5.xml><?xml version="1.0" encoding="utf-8"?>
<Signature xmlns="http://www.w3.org/2000/09/xmldsig#" Id="idPackageSignature">
  <SignedInfo>
    <CanonicalizationMethod Algorithm="http://www.w3.org/TR/2001/REC-xml-c14n-20010315"/>
    <SignatureMethod Algorithm="http://www.w3.org/2001/04/xmldsig-more#rsa-sha512"/>
    <Reference Type="http://www.w3.org/2000/09/xmldsig#Object" URI="#idPackageObject">
      <DigestMethod Algorithm="http://www.w3.org/2001/04/xmlenc#sha512"/>
      <DigestValue>JlPuXWkDJ8fKU6/B+KDNcjvWTbF7/bdhHRCLp7cpHH+yNYhsT+us5JFolNGfDaP5oZADpMxv01Ga
tVJGT6ZQIg==</DigestValue>
    </Reference>
    <Reference Type="http://www.w3.org/2000/09/xmldsig#Object" URI="#idOfficeObject">
      <DigestMethod Algorithm="http://www.w3.org/2001/04/xmlenc#sha512"/>
      <DigestValue>WY18sjbW18rxKmdB34fBG4jZIsZDi53ur+grO2XlUpz1CAOHjEz2AxeFj1tPmsIVIXY0nZK2gwiH
RomZay7u6w==</DigestValue>
    </Reference>
    <Reference Type="http://uri.etsi.org/01903#SignedProperties" URI="#idSignedProperties">
      <Transforms>
        <Transform Algorithm="http://www.w3.org/TR/2001/REC-xml-c14n-20010315"/>
      </Transforms>
      <DigestMethod Algorithm="http://www.w3.org/2001/04/xmlenc#sha512"/>
      <DigestValue>QFiYkey2LhKrq/svWvDy0Sfq7oxAilY0WqC9bVXo39Fd8vXFl+Dke0FuLusS9+jqc80gh22WIP12
2Igfn1jy2w==</DigestValue>
    </Reference>
  </SignedInfo>
  <SignatureValue>BBjDf5BIVkBOxHVwwAS13uzMpzPKYk8sjTKmoEfdZqEfo/CGy9MeQD6AKhdFLt2X9bxH55C0aRP0
C/QxydsL2EQPybOg7V+1u0Sg6eJHXZDnSPuWjx84LqJOcnJUpX18erfyIfLXwZ4mUVdNoNl6RkZq
dBuFtJxR75zzxmPvADhZ/rjutpRL7m3djnSGXnKrJV7C8nZGV+F9kOCI0WSwJ/NaNmIScLH1hHHT
zBRLPFWPtu2/Z7O1o1pWAwYwGPjTddHdFyd9bqy/axTWpVxjveoNhQa2AVoX8aXeqHNXBUTSxyWt
CzgMYTvHEnBWQk48tAcFJIv/PPL/UEcplxv/YQ==</SignatureValue>
  <KeyInfo>
    <X509Data>
      <X509Certificate>MIIHqTCCBZGgAwIBAgIRANb1abZjFMmAT4tsJzuZfjAwDQYJKoZIhvcNAQENBQAwgYUxCzAJBgNVBAYTAlBZMQ0wCwYDVQQKEwRJQ1BQMTgwNgYDVQQLEy9QcmVzdGFkb3IgQ3VhbGlmaWNhZG8gZGUgU2VydmljaW9zIGRlIENvbmZpYW56YTEVMBMGA1UEAxMMQ09ERTEwMCBTLkEuMRYwFAYDVQQFEw1SVUM4MDA4MDYxMC03MB4XDTI0MDIyNjE0MTM1OFoXDTI2MDIyNjE0MTM1OFowgb0xCzAJBgNVBAYTAlBZMTYwNAYDVQQKDC1DRVJUSUZJQ0FETyBDVUFMSUZJQ0FETyBERSBGSVJNQSBFTEVDVFLDk05JQ0ExCzAJBgNVBAsTAkYyMRYwFAYDVQQEEw1HQUxFQU5PIFNJTFZBMRcwFQYDVQQqEw5BTlRPTklPIE1JR1VFTDElMCMGA1UEAxMcQU5UT05JTyBNSUdVRUwgR0FMRUFOTyBTSUxWQTERMA8GA1UEBRMIQ0k1NzUwMjAwggEiMA0GCSqGSIb3DQEBAQUAA4IBDwAwggEKAoIBAQDahvzkvLzJ/FkexB8M4IVatrbx037ruv6J2uH2sg3pgAqIUr03r4kOP2YONmEfpa/6uEMPUHsbyU4+PG31I6XoUf5Q75r34Jx9JousvnBjn8N5fd8QbWXWYfDHAgCHBrxCVNEdTn+xicsC1TOBd3MZmUlCLwJAL9DHLQ1CzduP4K7VPWp92wFVWxVR/OYvYqZU1b7jSYRwxX1FnDgyiGCVTFpw3KPELmGd5H7VffgOOmnbhGoiw2qpDlCTD+6Cfab7ZQ8GRl9sev3Bh1eouD5JfQjRzRBdCv/4O7zTtcs6LbUl6teA9sn+naLFWF3S8iWZC6/+STIZYk9tet9Ej8zHAgMBAAGjggLYMIIC1DAMBgNVHRMBAf8EAjAAMB0GA1UdDgQWBBRH6MkjP1EcRrYtAtar7fJJrywyjzAfBgNVHSMEGDAWgBS+NVRiaGDnJtMxwV+XseL2ZM4H9TAOBgNVHQ8BAf8EBAMCBeAwTwYDVR0RBEgwRoEXR0FMRUFOT1NJTFZBQUBHTUFJTC5DT02kKzApMScwJQYDVQQNDB5GSVJNQSBFTEVDVFLDk05JQ0EgQ1VBTElGSUNBREEwgfcGA1UdIASB7zCB7DCB6QYLKwYBBAGDrnABAQQwgdkwRgYIKwYBBQUHAgEWOmh0dHBzOi8vY29kZTEwMC5jb20ucHkvcmVwb3NpdG9yaW8tZGUtZG9jdW1lbnRvcy1wdWJsaWNvcy8wgY4GCCsGAQUFBwICMIGBDH9jZXJ0aWZpY2FkbyBjdWFsaWZpY2FkbyBkZSBmaXJtYSBlbGVjdHLDs25pY2EgdGlwbyBGMiBzdWpldGEgYSBsYXMgY29uZGljaW9uZXMgZGUgdXNvIGV4cHVlc3RhcyBlbiBsYSBEUEMgZGVsIFBDU0MgQ09ERTEwMCBTLkEuMHsGA1UdHwR0MHIwN6A1oDOGMWh0dHA6Ly9wY2ExLmNvZGUxMDAuY29tLnB5L2NybHMvY2EtY29kZTEwMC1zYS5jcmwwN6A1oDOGMWh0dHA6Ly9wY2EyLmNvZGUxMDAuY29tLnB5L2NybHMvY2EtY29kZTEwMC1zYS5jcmwwIAYDVR0lAQH/BBYwFAYIKwYBBQUHAwIGCCsGAQUFBwMEMIGJBggrBgEFBQcBAQR9MHswOQYIKwYBBQUHMAGGLWh0dHA6Ly9vY3NwLmNvZGUxMDAuY29tLnB5L29jc3AvY2EtY29kZTEwMC1zYTA+BggrBgEFBQcwAoYyaHR0cDovL3BjYTEuY29kZTEwMC5jb20ucHkvY2VydHMvY2EtY29kZTEwMC1zYS5jZXIwDQYJKoZIhvcNAQENBQADggIBABHcc7mjgAujo/7sowzYL4uPgY88wbouu2Q+ksXW7Fp7LaQaJulbDJ2hOUhZAyo8pb88KZW68Oqc62aae2M2BoX9m3uu9c++FXDpIvEXrm31ZkSJ88s/BaZo2LaZPz+RpTs17iJbgwxTrJmMvJHyohpYcO4lWX1YJumqIghvVZAMYFqSsfYDdpSZm0f2D0OsnYffiJPPzFvbDppbmemTJk2qxKNE0veg6diqFfjJi+c496qrSxQlKtOwEt9vDp9xgz2IbgBR+sZwxQcCiAIlMOEW4wKAi7Ww2RbTAmuuW4QyLN4bpZO4dgL5giMcSuDTrfizD8yWNZ9Inu7sNnS9wvjgZF+teQ01F9E0GolRALs3oKkjkalfD3f+aHmGmf9GthYDz3fqExAnmPtt7oxGbV3UjP61KHPHaLRC9S0r2jqKQ0dy3r0P3UphI2dQLl2rY7pvyHluIOwezwEvQGbZzXAxQ6m/5xsCQ2ne4KfSby7J2yInD3Ie075bdiQ8206pYdJu2wfiLtCGf9zA11gFcNAUyhvlCBgFyVEETWTW/z4nNHQqoe4pwcl68+v7PZmq9PJ63K9sJXfIJZR0Iu74i/frgyK2khVZS7agAoaRmjaNidgOxO4EI4zyZxCrlr+aVnHNts7GOvod9z6tp4HmPgfqP2Slum0nxvm23Ak2XWow</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neLD44zNyBhLeuItrxIv3nYTX5cbwI8P2AzeV9Ve3ho/lqlb1SlKfP0eDdw1WHtxlb8oU7rnf4PCAH5+hHLx4w==</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7"/>
            <mdssi:RelationshipReference xmlns:mdssi="http://schemas.openxmlformats.org/package/2006/digital-signature" SourceId="rId12"/>
            <mdssi:RelationshipReference xmlns:mdssi="http://schemas.openxmlformats.org/package/2006/digital-signature" SourceId="rId2"/>
            <mdssi:RelationshipReference xmlns:mdssi="http://schemas.openxmlformats.org/package/2006/digital-signature" SourceId="rId16"/>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1"/>
            <mdssi:RelationshipReference xmlns:mdssi="http://schemas.openxmlformats.org/package/2006/digital-signature" SourceId="rId5"/>
            <mdssi:RelationshipReference xmlns:mdssi="http://schemas.openxmlformats.org/package/2006/digital-signature" SourceId="rId15"/>
            <mdssi:RelationshipReference xmlns:mdssi="http://schemas.openxmlformats.org/package/2006/digital-signature" SourceId="rId10"/>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14"/>
            <mdssi:RelationshipReference xmlns:mdssi="http://schemas.openxmlformats.org/package/2006/digital-signature" SourceId="rId8"/>
            <mdssi:RelationshipReference xmlns:mdssi="http://schemas.openxmlformats.org/package/2006/digital-signature" SourceId="rId13"/>
            <mdssi:RelationshipReference xmlns:mdssi="http://schemas.openxmlformats.org/package/2006/digital-signature" SourceId="rId3"/>
          </Transform>
          <Transform Algorithm="http://www.w3.org/TR/2001/REC-xml-c14n-20010315"/>
        </Transforms>
        <DigestMethod Algorithm="http://www.w3.org/2001/04/xmlenc#sha512"/>
        <DigestValue>EtrUiHi9wX0hJAIuw7iuJA5wQHcCa7lub+Id6aEnJvkThmxxJzupjU32U1TXtIYnVTMNg5v6tNx4YaQBbD5FRg==</DigestValue>
      </Reference>
      <Reference URI="/xl/calcChain.xml?ContentType=application/vnd.openxmlformats-officedocument.spreadsheetml.calcChain+xml">
        <DigestMethod Algorithm="http://www.w3.org/2001/04/xmlenc#sha512"/>
        <DigestValue>lE8C8oR5pvIeRnLVLtorKBUfKNkwjbxZ56nTLJEeucaJKBNyvkEY/VfJGiaaeCEGHFan6QVuGbX0gzODGtT2uQ==</DigestValue>
      </Reference>
      <Reference URI="/xl/drawings/_rels/drawing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WnLE80x6fi7lDws4e/x/3mfIDwgo/RAKWYHubpeO3Mun5Tyh3ibhCry6lgx0zkN8qrWnpL+lg9aioEnZdpe6lg==</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5"/>
            <mdssi:RelationshipReference xmlns:mdssi="http://schemas.openxmlformats.org/package/2006/digital-signature" SourceId="rId4"/>
          </Transform>
          <Transform Algorithm="http://www.w3.org/TR/2001/REC-xml-c14n-20010315"/>
        </Transforms>
        <DigestMethod Algorithm="http://www.w3.org/2001/04/xmlenc#sha512"/>
        <DigestValue>5ScZeFVP7Jdq6aIL9ZK1BD+oi1f4phv+KRbnN1FUjWEpRPT5usApZ3ZjfZ/KrdIadbpCnb9mSk7+XYIM+3Lhew==</DigestValue>
      </Reference>
      <Reference URI="/xl/drawings/drawing1.xml?ContentType=application/vnd.openxmlformats-officedocument.drawing+xml">
        <DigestMethod Algorithm="http://www.w3.org/2001/04/xmlenc#sha512"/>
        <DigestValue>YH9L5la6H1vqFsCXRHa74RMKD4AyqmXIig1izvXJNN+kmTlsAqrErow8Xr9sQjQbbSUznDWEOoyT4/gGsc1sOA==</DigestValue>
      </Reference>
      <Reference URI="/xl/drawings/vmlDrawing1.vml?ContentType=application/vnd.openxmlformats-officedocument.vmlDrawing">
        <DigestMethod Algorithm="http://www.w3.org/2001/04/xmlenc#sha512"/>
        <DigestValue>XYc/6mWeMor2uijLcmTxTECfoTVruYB2t4EViB9D3+8K4Jdi9YYJZLL1BMdlZ4zM1ECtUlE1+bVZhS8YyQ4xxg==</DigestValue>
      </Reference>
      <Reference URI="/xl/media/image1.jpg?ContentType=image/jpeg">
        <DigestMethod Algorithm="http://www.w3.org/2001/04/xmlenc#sha512"/>
        <DigestValue>YeBRIadmdUg7S8C2U2wbM5QooYNw8lm7cwnbHcHaLZu1YU5WvQpo6c6A5RUWHGzH6rDBid9rTmRgLRmfV4H21g==</DigestValue>
      </Reference>
      <Reference URI="/xl/media/image2.emf?ContentType=image/x-emf">
        <DigestMethod Algorithm="http://www.w3.org/2001/04/xmlenc#sha512"/>
        <DigestValue>G7yvq08jNy8o9NuVv3MEcLoq5+++cGDnpY4BuNKf7hnECLn3c2MnOaywnL/GMdkLe0MyIijc23QVI8HGx/DpkQ==</DigestValue>
      </Reference>
      <Reference URI="/xl/media/image3.emf?ContentType=image/x-emf">
        <DigestMethod Algorithm="http://www.w3.org/2001/04/xmlenc#sha512"/>
        <DigestValue>KaataGdmVIyfpaE70hOnpbf2ocMMOL/Kuxr0wUF7ZWycO7K4xyzbXPyIA7X7/Sld+Z2Mvtgla128eo3Esvk9kw==</DigestValue>
      </Reference>
      <Reference URI="/xl/media/image4.emf?ContentType=image/x-emf">
        <DigestMethod Algorithm="http://www.w3.org/2001/04/xmlenc#sha512"/>
        <DigestValue>XKKcY59gTJfaBsSHAuZHT4HRJx/yLwDZR+V0ua9sfgArrf2Kic92lFK0C5bRsu9JBo6abQbi1NJp+IvdLZrEHw==</DigestValue>
      </Reference>
      <Reference URI="/xl/media/image5.emf?ContentType=image/x-emf">
        <DigestMethod Algorithm="http://www.w3.org/2001/04/xmlenc#sha512"/>
        <DigestValue>Ys6c79z5FLp/9stMK++nVBIB+PmgtK+gMDCYJEI6USC4NY4WaKY9put2kCfJefVkcTYWTJ8GvXxgEqFeCwbLGQ==</DigestValue>
      </Reference>
      <Reference URI="/xl/media/image6.emf?ContentType=image/x-emf">
        <DigestMethod Algorithm="http://www.w3.org/2001/04/xmlenc#sha512"/>
        <DigestValue>1jXrUyt1syf41Qg2S5Oy3ZKL3HfuOFEfNKquqkR4iKcMbVyVVIGT/6/7YXYvZoQwzamcZFmMh+iXV+V0xtww0g==</DigestValue>
      </Reference>
      <Reference URI="/xl/printerSettings/printerSettings1.bin?ContentType=application/vnd.openxmlformats-officedocument.spreadsheetml.printerSettings">
        <DigestMethod Algorithm="http://www.w3.org/2001/04/xmlenc#sha512"/>
        <DigestValue>m4Z4GoBb75mJZCt63fovQ8lChqaBRUlld5WhjEMGEEWJtRAqVxZVUIgWRYhe7Uu6ffGhoYbzKC74bunrTuzmMw==</DigestValue>
      </Reference>
      <Reference URI="/xl/printerSettings/printerSettings2.bin?ContentType=application/vnd.openxmlformats-officedocument.spreadsheetml.printerSettings">
        <DigestMethod Algorithm="http://www.w3.org/2001/04/xmlenc#sha512"/>
        <DigestValue>m4Z4GoBb75mJZCt63fovQ8lChqaBRUlld5WhjEMGEEWJtRAqVxZVUIgWRYhe7Uu6ffGhoYbzKC74bunrTuzmMw==</DigestValue>
      </Reference>
      <Reference URI="/xl/printerSettings/printerSettings3.bin?ContentType=application/vnd.openxmlformats-officedocument.spreadsheetml.printerSettings">
        <DigestMethod Algorithm="http://www.w3.org/2001/04/xmlenc#sha512"/>
        <DigestValue>m4Z4GoBb75mJZCt63fovQ8lChqaBRUlld5WhjEMGEEWJtRAqVxZVUIgWRYhe7Uu6ffGhoYbzKC74bunrTuzmMw==</DigestValue>
      </Reference>
      <Reference URI="/xl/printerSettings/printerSettings4.bin?ContentType=application/vnd.openxmlformats-officedocument.spreadsheetml.printerSettings">
        <DigestMethod Algorithm="http://www.w3.org/2001/04/xmlenc#sha512"/>
        <DigestValue>m4Z4GoBb75mJZCt63fovQ8lChqaBRUlld5WhjEMGEEWJtRAqVxZVUIgWRYhe7Uu6ffGhoYbzKC74bunrTuzmMw==</DigestValue>
      </Reference>
      <Reference URI="/xl/printerSettings/printerSettings5.bin?ContentType=application/vnd.openxmlformats-officedocument.spreadsheetml.printerSettings">
        <DigestMethod Algorithm="http://www.w3.org/2001/04/xmlenc#sha512"/>
        <DigestValue>m4Z4GoBb75mJZCt63fovQ8lChqaBRUlld5WhjEMGEEWJtRAqVxZVUIgWRYhe7Uu6ffGhoYbzKC74bunrTuzmMw==</DigestValue>
      </Reference>
      <Reference URI="/xl/printerSettings/printerSettings6.bin?ContentType=application/vnd.openxmlformats-officedocument.spreadsheetml.printerSettings">
        <DigestMethod Algorithm="http://www.w3.org/2001/04/xmlenc#sha512"/>
        <DigestValue>byxDysi88ZYxn5OwFA6cZH5CeOdlXNjaBcqzn9qA9s/eJIdD3GzF7crvRuj8ccroLOnhhsnOBKIgE/zXVDOfsw==</DigestValue>
      </Reference>
      <Reference URI="/xl/printerSettings/printerSettings7.bin?ContentType=application/vnd.openxmlformats-officedocument.spreadsheetml.printerSettings">
        <DigestMethod Algorithm="http://www.w3.org/2001/04/xmlenc#sha512"/>
        <DigestValue>m4Z4GoBb75mJZCt63fovQ8lChqaBRUlld5WhjEMGEEWJtRAqVxZVUIgWRYhe7Uu6ffGhoYbzKC74bunrTuzmMw==</DigestValue>
      </Reference>
      <Reference URI="/xl/sharedStrings.xml?ContentType=application/vnd.openxmlformats-officedocument.spreadsheetml.sharedStrings+xml">
        <DigestMethod Algorithm="http://www.w3.org/2001/04/xmlenc#sha512"/>
        <DigestValue>E+QZR8Ptsl9NawWlO6abx5lRcKs1H2mLWZVUfOj6Luv2zQrL39ghKbARIqwmOhqaPVogA9gga43TLlXIfxIWYw==</DigestValue>
      </Reference>
      <Reference URI="/xl/styles.xml?ContentType=application/vnd.openxmlformats-officedocument.spreadsheetml.styles+xml">
        <DigestMethod Algorithm="http://www.w3.org/2001/04/xmlenc#sha512"/>
        <DigestValue>XGMh6tSo0bPJ9s5xPFllY3xSbPQLMFux1X6od7IMGpypZcEYRF+58xVkrZhPZqbaBFzHDNFr6nM0GboAbnS7HA==</DigestValue>
      </Reference>
      <Reference URI="/xl/theme/theme1.xml?ContentType=application/vnd.openxmlformats-officedocument.theme+xml">
        <DigestMethod Algorithm="http://www.w3.org/2001/04/xmlenc#sha512"/>
        <DigestValue>ptKSLDVhOkbZc+jorqesnfzZz6Oo0XTdWSlX1aqmXao8R4sGKwMbEskoDMQYFKZ5ND6p3Y4p/fRz1DcV1FBDSg==</DigestValue>
      </Reference>
      <Reference URI="/xl/workbook.xml?ContentType=application/vnd.openxmlformats-officedocument.spreadsheetml.sheet.main+xml">
        <DigestMethod Algorithm="http://www.w3.org/2001/04/xmlenc#sha512"/>
        <DigestValue>PK5lDsiAcfPEajPt4Dh4dU6gZkQo2MF4BvuUZ9qsOx4OHNfqKUdSZXRLlO2l4Icnee5Q8mgUUE2fjDLiyq0y1A==</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qUem5huglgqa8b/GB3VJbkgBZpn1d17blgEkp0/0hLR0D/VxmL3bcE4PTVRuOXnWxBmUUO63vqT+GQOwIjVPFg==</DigestValue>
      </Reference>
      <Reference URI="/xl/worksheets/_rels/sheet10.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0s/mCbHmwelOJKcbz+I+WetuvXoWZe1N9pQQv89a+R7PY1eN06ZUeILd69KAuc/ZBZQ20fYmOyAQBUDJAy2clw==</DigestValue>
      </Reference>
      <Reference URI="/xl/worksheets/_rels/sheet1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a57Yte67sO1xKm/Lt7wHiYEDEmltTHh5DVww52wijoJsydsQhpsy7lsLP+yBVpOMmBlOWc5s/1KOM6YWSPt+tw==</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0uqUbitQEkFdWpeOiyEP0UI9PF+erYBsDGjZt5VnyJYq75iauMR/EQYY0Siw2JO9VoNYafUYPcXKAiLATBF8EA==</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o3F3AzWS1hgq63c57m8ZaQlBHg5HNKal6s+YxmaXzrvVPoWMvx7keLP4hw2k5lnz6mybha4zPsg+0Hq6htIUig==</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jw1QqfbWHizd7QCq+FcRJWFTa8VbdGYdXduERiZd7XsoeJKA9HYr9/shgWbvhbBRh0rW8ZrjnKV0NMGHxc23QQ==</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HAG6rOQyCkAMBGgInYe7Cjy1hJP0DLTipwiZe2dK8gwL/UKPnAD0y5GulzcLXRdqA3Kisf/Gxm2ZoH4RvGUJzA==</DigestValue>
      </Reference>
      <Reference URI="/xl/worksheets/sheet1.xml?ContentType=application/vnd.openxmlformats-officedocument.spreadsheetml.worksheet+xml">
        <DigestMethod Algorithm="http://www.w3.org/2001/04/xmlenc#sha512"/>
        <DigestValue>j1EnM2wzwktowzIw/J27BCEAQnfUDyRl7lFRzR0lrfUYJiIBMvYU6w25N6Cgrbph1NaTgWcibtcmG1N1WFzrjA==</DigestValue>
      </Reference>
      <Reference URI="/xl/worksheets/sheet10.xml?ContentType=application/vnd.openxmlformats-officedocument.spreadsheetml.worksheet+xml">
        <DigestMethod Algorithm="http://www.w3.org/2001/04/xmlenc#sha512"/>
        <DigestValue>xx53Vhh2oL0f0OhZxwZ2iCFDjeqH2en6XwQDxkQ7w7nhNswbYRYXtAC6dgBZpHRClyphBUl4sLDvKl00Que9KA==</DigestValue>
      </Reference>
      <Reference URI="/xl/worksheets/sheet11.xml?ContentType=application/vnd.openxmlformats-officedocument.spreadsheetml.worksheet+xml">
        <DigestMethod Algorithm="http://www.w3.org/2001/04/xmlenc#sha512"/>
        <DigestValue>KYq6+1dtQtHY6EWTUbg9YMXT6dhq2g6ENjzkGmPZtc6sE6D8GG4Wx8e1qPqoZjF7A8Ij7OeH/rGuIWdX5qb3rA==</DigestValue>
      </Reference>
      <Reference URI="/xl/worksheets/sheet12.xml?ContentType=application/vnd.openxmlformats-officedocument.spreadsheetml.worksheet+xml">
        <DigestMethod Algorithm="http://www.w3.org/2001/04/xmlenc#sha512"/>
        <DigestValue>jmfgQdb/y5nncp1QtyYnjvW4azCkBkyi85UqFVS9RD45yIYQaTBEtWpw4pJhkcbduYn8f9nqlF3Kgjc/XEsrJQ==</DigestValue>
      </Reference>
      <Reference URI="/xl/worksheets/sheet2.xml?ContentType=application/vnd.openxmlformats-officedocument.spreadsheetml.worksheet+xml">
        <DigestMethod Algorithm="http://www.w3.org/2001/04/xmlenc#sha512"/>
        <DigestValue>oezbk70+NW4v++26i+Mx7JqFxINAVNWn2RSNz2v4uICJpmPj0x6dLJWi4UN8mcCrrV6S3r1Sb+jX5r+Z3xtGkw==</DigestValue>
      </Reference>
      <Reference URI="/xl/worksheets/sheet3.xml?ContentType=application/vnd.openxmlformats-officedocument.spreadsheetml.worksheet+xml">
        <DigestMethod Algorithm="http://www.w3.org/2001/04/xmlenc#sha512"/>
        <DigestValue>XqbT5rWorRVXQpHENenOpP/q/Ou1LCGEwsQbQPQ7hR1jK55/Jnp1xHYZcPFc9vZN8if62g/IEgOKPO54vv/WfA==</DigestValue>
      </Reference>
      <Reference URI="/xl/worksheets/sheet4.xml?ContentType=application/vnd.openxmlformats-officedocument.spreadsheetml.worksheet+xml">
        <DigestMethod Algorithm="http://www.w3.org/2001/04/xmlenc#sha512"/>
        <DigestValue>jzKSz7Bf2pnpyeV1xsfuAJMu25P0lmW4z68beN23BrqwUE6/thH5hD1dmuHkrPMTDikNUsV+m/+VjoPVtPDJvg==</DigestValue>
      </Reference>
      <Reference URI="/xl/worksheets/sheet5.xml?ContentType=application/vnd.openxmlformats-officedocument.spreadsheetml.worksheet+xml">
        <DigestMethod Algorithm="http://www.w3.org/2001/04/xmlenc#sha512"/>
        <DigestValue>QTRiLfXdBZ2szyIRlWg4JKKWsQV5VdYp74iftFroB78A4KXc7yqT8lwl34ERx4xUbRrgtFVe0ESCuQ0g7ONNOg==</DigestValue>
      </Reference>
      <Reference URI="/xl/worksheets/sheet6.xml?ContentType=application/vnd.openxmlformats-officedocument.spreadsheetml.worksheet+xml">
        <DigestMethod Algorithm="http://www.w3.org/2001/04/xmlenc#sha512"/>
        <DigestValue>q9LFYTXvAoBU8CQHTnvQcoYTDpuSWfSC2Zr4Hbk57CXITk6qqcnBHfwpIMHAzySk4GU5+D/C4nygiKgjsweYZQ==</DigestValue>
      </Reference>
      <Reference URI="/xl/worksheets/sheet7.xml?ContentType=application/vnd.openxmlformats-officedocument.spreadsheetml.worksheet+xml">
        <DigestMethod Algorithm="http://www.w3.org/2001/04/xmlenc#sha512"/>
        <DigestValue>V3ouoTNbtLmwf5qcJh7wE7pfuGag5TC5Osetmrck3/tlYQCY0ajHyaFtHp1Dodptn4wI0ejK07ufJL6M2tHt0A==</DigestValue>
      </Reference>
      <Reference URI="/xl/worksheets/sheet8.xml?ContentType=application/vnd.openxmlformats-officedocument.spreadsheetml.worksheet+xml">
        <DigestMethod Algorithm="http://www.w3.org/2001/04/xmlenc#sha512"/>
        <DigestValue>gZ5EokUpOOcqodpzGyJ+jAeAmafMnzquJfR0XRRZZM36urVBlJjiBTVv26h5eXk/5UZztX5K+XiP8arkt97FQA==</DigestValue>
      </Reference>
      <Reference URI="/xl/worksheets/sheet9.xml?ContentType=application/vnd.openxmlformats-officedocument.spreadsheetml.worksheet+xml">
        <DigestMethod Algorithm="http://www.w3.org/2001/04/xmlenc#sha512"/>
        <DigestValue>zrYXFEShKlLk+AB+6ZCJx3GuGSDA3f3xr712OEDtdgeKKlnlPC4R5bLbsW7o9gWrKeBhdASXaBu35i/uZfJxwg==</DigestValue>
      </Reference>
    </Manifest>
    <SignatureProperties>
      <SignatureProperty Id="idSignatureTime" Target="#idPackageSignature">
        <mdssi:SignatureTime xmlns:mdssi="http://schemas.openxmlformats.org/package/2006/digital-signature">
          <mdssi:Format>YYYY-MM-DDThh:mm:ssTZD</mdssi:Format>
          <mdssi:Value>2024-03-27T17:01:49Z</mdssi:Value>
        </mdssi:SignatureTime>
      </SignatureProperty>
    </SignatureProperties>
  </Object>
  <Object Id="idOfficeObject">
    <SignatureProperties>
      <SignatureProperty Id="idOfficeV1Details" Target="#idPackageSignature">
        <SignatureInfoV1 xmlns="http://schemas.microsoft.com/office/2006/digsig">
          <SetupID/>
          <SignatureText/>
          <SignatureImage/>
          <SignatureComments>AUDITORIA</SignatureComments>
          <WindowsVersion>10.0</WindowsVersion>
          <OfficeVersion>16.0.16827/25</OfficeVersion>
          <ApplicationVersion>16.0.16827</ApplicationVersion>
          <Monitors>1</Monitors>
          <HorizontalResolution>1366</HorizontalResolution>
          <VerticalResolution>768</VerticalResolution>
          <ColorDepth>32</ColorDepth>
          <SignatureProviderId>{00000000-0000-0000-0000-000000000000}</SignatureProviderId>
          <SignatureProviderUrl/>
          <SignatureProviderDetails>9</SignatureProviderDetails>
          <SignatureType>1</SignatureType>
        </SignatureInfoV1>
      </SignatureProperty>
    </SignatureProperties>
  </Object>
  <Object>
    <xd:QualifyingProperties xmlns:xd="http://uri.etsi.org/01903/v1.3.2#" Target="#idPackageSignature">
      <xd:SignedProperties Id="idSignedProperties">
        <xd:SignedSignatureProperties>
          <xd:SigningTime>2024-03-27T17:01:49Z</xd:SigningTime>
          <xd:SigningCertificate>
            <xd:Cert>
              <xd:CertDigest>
                <DigestMethod Algorithm="http://www.w3.org/2001/04/xmlenc#sha512"/>
                <DigestValue>E18Z67j6VEcIJxMEiq6OZjKhrQMFBZQ5oB/vWX8BwN4F0BhJzkST4z7nKPg9PqTDB15QUiAR52CJHswvr9Ci9Q==</DigestValue>
              </xd:CertDigest>
              <xd:IssuerSerial>
                <X509IssuerName>SERIALNUMBER=RUC80080610-7, CN=CODE100 S.A., OU=Prestador Cualificado de Servicios de Confianza, O=ICPP, C=PY</X509IssuerName>
                <X509SerialNumber>285729047931511136643192185474313190960</X509SerialNumber>
              </xd:IssuerSerial>
            </xd:Cert>
          </xd:SigningCertificate>
          <xd:SignaturePolicyIdentifier>
            <xd:SignaturePolicyImplied/>
          </xd:SignaturePolicyIdentifier>
        </xd:SignedSignatureProperties>
      </xd:SignedProperties>
      <xd:UnsignedProperties>
        <xd:UnsignedSignatureProperties>
          <xd:CertificateValues>
            <xd:EncapsulatedX509Certificate>MIIHhDCCBWygAwIBAgIQCq+0ar5nFexj0FNZVzUbmTANBgkqhkiG9w0BAQsFADBvMQswCQYDVQQGEwJQWTErMCkGA1UECgwiTWluaXN0ZXJpbyBkZSBJbmR1c3RyaWEgeSBDb21lcmNpbzEzMDEGA1UEAwwqQXV0b3JpZGFkIENlcnRpZmljYWRvcmEgUmHDrXogZGVsIFBhcmFndWF5MB4XDTIzMDEyNDIxNTMyOVoXDTMyMDEyNDIxNTMyOVowgYUxCzAJBgNVBAYTAlBZMQ0wCwYDVQQKEwRJQ1BQMTgwNgYDVQQLEy9QcmVzdGFkb3IgQ3VhbGlmaWNhZG8gZGUgU2VydmljaW9zIGRlIENvbmZpYW56YTEVMBMGA1UEAxMMQ09ERTEwMCBTLkEuMRYwFAYDVQQFEw1SVUM4MDA4MDYxMC03MIICIjANBgkqhkiG9w0BAQEFAAOCAg8AMIICCgKCAgEA5VwuLoNPkZN66NxKTeh6mvvmRwWr5D8aZeCNFOKmgaeIc0mE1uRNWxhlrsvYSDNusvyd21kDoC0VAbjJD5HTEnKepymBgjyM6Pe+l9W0Vy9ugkuvEvVPp/QJtBB56bgdPtjJFLrOXDM55bM7ZUCaMEbryX/eAUJtxm0LDJ2CRR1RMbwpvsWdwPaqMN848QQ5zn69BjA8/eBuOSMiEwlrt1z8uVyM8plhGfAHsQB6oG+a216/TCVJTSudCSIJJL6YhG3vxRbasPXhdPaY0JCkUugoe0okFN7Ui7kjZE57LSEqN1dvDmv8ikAUn8vtDrvykIHbArs/2E7dYZ4X8rf0NHn5GOYo8e6mIIUspyeH41ViFk1AxpF2zNuNOYiCCGBPinOOHjAdA2vkQJr1eOJGoOyg1giLzddOCPyysBXjUSEqkVXaz6tSTkF3ifBMyg3ePgB3yqEbo5go/ZzcuPhfBsNoNcYRpY7FEJ7MSdFHn+u45DHRRlyzJ8fdwyEufNXtOTvdJRawYuytw48RzIZXGUSQ8HT1JvFptROpHdVDLJ9zfSAwEIwTPgh3FdcAq1wB56sxF1SNn07UX6xUvD5Wk/VxUiULRQRcGuDgp9FGLy927EvXTQk4SII6KBmVO+HNWzadYSSxxe5ocUzna30FMx/ewjtbyrxgh9dRhWVjU10CAwEAAaOCAgMwggH/MBIGA1UdEwEB/wQIMAYBAf8CAQAwDgYDVR0PAQH/BAQDAgEGMB0GA1UdDgQWBBS+NVRiaGDnJtMxwV+XseL2ZM4H9TAfBgNVHSMEGDAWgBTCxBHyKmhEDAAo7EzWKduS+1691jCBigYIKwYBBQUHAQEEfjB8MD8GCCsGAQUFBzAChjNodHRwczovL3d3dy5hY3JhaXouZ292LnB5L2NydC9hY19yYWl6X3B5X3NoYTI1Ni5jcnQwOQYIKwYBBQUHMAGGLWh0dHA6Ly9vY3NwLmNvZGUxMDAuY29tLnB5L29jc3AvY2EtY29kZTEwMC1zYTCBzQYDVR0gBIHFMIHCMIG/BgNVHSAwgbcwOQYIKwYBBQUHAgEWLWh0dHBzOi8vd3d3LmFjcmFpei5nb3YucHkvZHBjL0RPQy1JQ1BQLTAxLnBkZjB6BggrBgEFBQcCAjBuGmxTdWpldG8gYSBsYXMgY29uZGljaW9uZXMgZGUgdXNvIGV4cHVlc3RhcyBlbiBsYSBEZWNsYXJhY2nzbiBkZSBQcuFjdGljYXMgZGUgQ2VydGlmaWNhY2nzbiBkZSBsYSBBQyBSYe16IC0gUHkwPAYDVR0fBDUwMzAxoC+gLYYraHR0cDovL3d3dy5hY3JhaXouZ292LnB5L2FybC9hY19yYWl6X3B5LmNybDANBgkqhkiG9w0BAQsFAAOCAgEAZ0O3BeY2y9IDnZiXMy+/Grb5oDw0YiDoKkdoHdHDnd24yB2vf99Ei0FltBuwuXRHJkkoqAjWiIqUQy/Uw3rvySa8yCqOuTL2uDqiX0v+waNIV2cY2BTLoPqRL5rv4WhqAbOlEY6YhLIA0cfBhnZpx9ufAL0cQiXN927vuAJTEVu27Fr/gqDEIFNZPrEG2Ey6GEu3EK3L8AeQYKNjGHmuNJNFJn9YtRneR4/dAX4bUvG6//GvAoKL1nqEcgcTtKN4uPdcdpTsuMpf34QAqgL0amhNPGdwgYsofr55CEhQF2Q8mUgBj8oEFRrGrW4MokO0xlqjT+Vouyos3BONmrbfDI+uq3zF01o5tg8NPzaD+zY50Lht4BKs7ulfhw7JhQA8lYhz8K3TpjjouR6npDAEMjVhQq2tnWTFmNCEosrg0txyrSKi8K2COGuMzoA8K0D7IfnAvveYzwoWkyQv9N7p7M1PP8XEPdsqPZ4qVnYXgRkUgwrmlweqNOzJ/nBpe1XuguS4JY2tFQP3JSsnk7dk1CmOwMRTxAUsuJeA8MKvUbg9VhSuBOXUfc3KjbpVDTrgUymfyGe11bYSpal1dSqVYc+xQQxCYc1OMFw32OFzH2XcbVt4KogxbZ3RbzPhUJm8HRfOafz3F0ac5jvmAGBldf1UajbY7muAzdQw6EQn2fw=</xd:EncapsulatedX509Certificate>
            <xd:EncapsulatedX509Certificate>MIIF+TCCA+GgAwIBAgIQDCG0OEbFG/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cm6CSmT+jjZqFSsUDVF/dhuVxBS93gNy7t8XCJBugnJ6t+HUiVeziPNNVoVn9tOhVFxeJrOlfJxmvl9TTax0QbTwJUmw3AiPNNd1rdJL1gsQCKV0h4f+5djd/ZbnOV8B9VYtXpU/E6csQHEkYodpkKUQswcftFPjcyhPDub8DoZfx1oBno0MJ0RhqDB6IxO5PHP5vbIggEDtezYneIyJsJyuC/KqeaJO30275dqN4rDZ8smOIOII/9L/z3agbfkiuc9vKgXi9N7UXm0Vcb/tjvBiey9U7cahNA+W5x+mcwC2bnkGLMVVMCrW9JbYvFCjyrg306IjoKQcVMoHcuxrYSME7ILqzglWgws26G45/khG2f9IpS6EDTqt5uaKU9ogocmmUMtHfGqDRvp1yOKRs9jPuYcju6hJlkD9c8McKxkr9NMBR0q/SswzRwNm8KhoPubjzCj0nYx6N2fnLBy6PhCpsmyf+z0LbT36voKNTSDKYYt03Ih2qL2uM0PeaSim5bsw+kwDcIPTX1CS/OxIBgLUHlxAs28VIVKA/OE/m9eHcn6N3lYOt3vEWkHr/wJqhk2JPw0G5apqj4nM74qX4YIONx/lGQSf47elkliPsGftfp4KsHB+9o1bNrRCTfk6EpELx23RPwArCiA1dyjQofa4YW9yqGraAHp5bAgMBAAGjgZAwgY0wDwYDVR0TAQH/BAUwAwEB/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e9OvgiJE3Hin++Gd2+j0gzIrKZ1xEO7KdvRPrOj9D7xl63oK+VFX6d/FvUISJdPvsRjsvwbEm71FYe7Y5bDRLV1Zsti4pSOJMGl1ZgkCKgLEBfTQpnGuOzRlD30ddt4aCQnj/nSSJBsKHJ5MDed5f09ufzS5g6gRudIeoa6kV0vA2KI+28Fafz1F/TRuE451nhb3M2vRBmcFj/nEZYt7adecYY98gXefxmwosPwOeKZq2EjGL7/Si3l2sOiOazOprbV4XJfeVajBZY7o39U5SoPSMNqrPVeZfELwRqgX/LCUPqFEePTYrHaOdu3A7AoJb7q1rj9SEtB10hfIsg+BKF7ukFcqkoeys9ug5X16A1//LmaNuku471ePVUzKw30WGTawFzOgxc1CsKqyVHxeGfmRdoqDwGl37S16NJSSPU9rloIe77LqiQR7NZfFW/9cWnsPLHS3pCWJEYNbc4UL8pIOOBKt1edM6wK+Wkd8J+/1EBu+LFCdjEgW07kZqe300S6TQYFxgD6KOCSM6ou33kR4rVF20lSWwwhDSf/DLn8e</xd:EncapsulatedX509Certificate>
          </xd:CertificateValues>
        </xd:UnsignedSignatureProperties>
      </xd:UnsignedProperties>
    </xd:QualifyingProperties>
  </Object>
</Signature>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12</vt:i4>
      </vt:variant>
      <vt:variant>
        <vt:lpstr>Rangos con nombre</vt:lpstr>
      </vt:variant>
      <vt:variant>
        <vt:i4>2</vt:i4>
      </vt:variant>
    </vt:vector>
  </HeadingPairs>
  <TitlesOfParts>
    <vt:vector size="14" baseType="lpstr">
      <vt:lpstr>indice</vt:lpstr>
      <vt:lpstr>1</vt:lpstr>
      <vt:lpstr>2</vt:lpstr>
      <vt:lpstr>3</vt:lpstr>
      <vt:lpstr>4</vt:lpstr>
      <vt:lpstr>5</vt:lpstr>
      <vt:lpstr>6</vt:lpstr>
      <vt:lpstr>7</vt:lpstr>
      <vt:lpstr>8</vt:lpstr>
      <vt:lpstr>9</vt:lpstr>
      <vt:lpstr>10</vt:lpstr>
      <vt:lpstr>11</vt:lpstr>
      <vt:lpstr>'10'!_Hlk486413223</vt:lpstr>
      <vt:lpstr>'10'!_Hlk492023274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Pablo.Roa</dc:creator>
  <cp:lastModifiedBy>Pablo Roa</cp:lastModifiedBy>
  <cp:lastPrinted>2019-08-27T18:48:00Z</cp:lastPrinted>
  <dcterms:created xsi:type="dcterms:W3CDTF">2015-06-05T18:19:34Z</dcterms:created>
  <dcterms:modified xsi:type="dcterms:W3CDTF">2024-03-26T20:53:58Z</dcterms:modified>
</cp:coreProperties>
</file>